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A00 - Bourací práce" sheetId="2" r:id="rId2"/>
    <sheet name="A01 - Nové konstrukce" sheetId="3" r:id="rId3"/>
    <sheet name="B00 - Statika" sheetId="4" r:id="rId4"/>
    <sheet name="D00 - Zdravotně technické..." sheetId="5" r:id="rId5"/>
    <sheet name="F00 - Zařízení pro vytápě..." sheetId="6" r:id="rId6"/>
    <sheet name="H00 - VZT" sheetId="7" r:id="rId7"/>
    <sheet name="J00 - Zařízení silnoproud..." sheetId="8" r:id="rId8"/>
    <sheet name="K00 - Slaboproudé systémy" sheetId="9" r:id="rId9"/>
    <sheet name="VRN - Vedlejší a ostatní ..." sheetId="10" r:id="rId10"/>
    <sheet name="Seznam figur" sheetId="11" r:id="rId11"/>
    <sheet name="Pokyny pro vyplnění" sheetId="12" r:id="rId12"/>
  </sheets>
  <definedNames>
    <definedName name="_xlnm._FilterDatabase" localSheetId="1" hidden="1">'A00 - Bourací práce'!$C$98:$K$418</definedName>
    <definedName name="_xlnm._FilterDatabase" localSheetId="2" hidden="1">'A01 - Nové konstrukce'!$C$100:$K$1090</definedName>
    <definedName name="_xlnm._FilterDatabase" localSheetId="3" hidden="1">'B00 - Statika'!$C$90:$K$173</definedName>
    <definedName name="_xlnm._FilterDatabase" localSheetId="4" hidden="1">'D00 - Zdravotně technické...'!$C$107:$K$461</definedName>
    <definedName name="_xlnm._FilterDatabase" localSheetId="5" hidden="1">'F00 - Zařízení pro vytápě...'!$C$92:$K$181</definedName>
    <definedName name="_xlnm._FilterDatabase" localSheetId="6" hidden="1">'H00 - VZT'!$C$90:$K$157</definedName>
    <definedName name="_xlnm._FilterDatabase" localSheetId="7" hidden="1">'J00 - Zařízení silnoproud...'!$C$85:$K$139</definedName>
    <definedName name="_xlnm._FilterDatabase" localSheetId="8" hidden="1">'K00 - Slaboproudé systémy'!$C$85:$K$161</definedName>
    <definedName name="_xlnm._FilterDatabase" localSheetId="9" hidden="1">'VRN - Vedlejší a ostatní ...'!$C$83:$K$106</definedName>
    <definedName name="_xlnm.Print_Area" localSheetId="1">'A00 - Bourací práce'!$C$4:$J$41,'A00 - Bourací práce'!$C$47:$J$78,'A00 - Bourací práce'!$C$84:$K$418</definedName>
    <definedName name="_xlnm.Print_Area" localSheetId="2">'A01 - Nové konstrukce'!$C$4:$J$41,'A01 - Nové konstrukce'!$C$47:$J$80,'A01 - Nové konstrukce'!$C$86:$K$1090</definedName>
    <definedName name="_xlnm.Print_Area" localSheetId="3">'B00 - Statika'!$C$4:$J$41,'B00 - Statika'!$C$47:$J$70,'B00 - Statika'!$C$76:$K$173</definedName>
    <definedName name="_xlnm.Print_Area" localSheetId="4">'D00 - Zdravotně technické...'!$C$4:$J$41,'D00 - Zdravotně technické...'!$C$47:$J$87,'D00 - Zdravotně technické...'!$C$93:$K$461</definedName>
    <definedName name="_xlnm.Print_Area" localSheetId="5">'F00 - Zařízení pro vytápě...'!$C$4:$J$41,'F00 - Zařízení pro vytápě...'!$C$47:$J$72,'F00 - Zařízení pro vytápě...'!$C$78:$K$181</definedName>
    <definedName name="_xlnm.Print_Area" localSheetId="6">'H00 - VZT'!$C$4:$J$41,'H00 - VZT'!$C$47:$J$70,'H00 - VZT'!$C$76:$K$157</definedName>
    <definedName name="_xlnm.Print_Area" localSheetId="7">'J00 - Zařízení silnoproud...'!$C$4:$J$41,'J00 - Zařízení silnoproud...'!$C$47:$J$65,'J00 - Zařízení silnoproud...'!$C$71:$K$139</definedName>
    <definedName name="_xlnm.Print_Area" localSheetId="8">'K00 - Slaboproudé systémy'!$C$4:$J$41,'K00 - Slaboproudé systémy'!$C$47:$J$65,'K00 - Slaboproudé systémy'!$C$71:$K$161</definedName>
    <definedName name="_xlnm.Print_Area" localSheetId="11">'Pokyny pro vyplnění'!$B$2:$K$71,'Pokyny pro vyplnění'!$B$74:$K$118,'Pokyny pro vyplnění'!$B$121:$K$161,'Pokyny pro vyplnění'!$B$164:$K$218</definedName>
    <definedName name="_xlnm.Print_Area" localSheetId="0">'Rekapitulace stavby'!$D$4:$AO$36,'Rekapitulace stavby'!$C$42:$AQ$65</definedName>
    <definedName name="_xlnm.Print_Area" localSheetId="10">'Seznam figur'!$C$4:$G$673</definedName>
    <definedName name="_xlnm.Print_Area" localSheetId="9">'VRN - Vedlejší a ostatní ...'!$C$4:$J$39,'VRN - Vedlejší a ostatní ...'!$C$45:$J$65,'VRN - Vedlejší a ostatní ...'!$C$71:$K$106</definedName>
    <definedName name="_xlnm.Print_Titles" localSheetId="0">'Rekapitulace stavby'!$52:$52</definedName>
    <definedName name="_xlnm.Print_Titles" localSheetId="1">'A00 - Bourací práce'!$98:$98</definedName>
    <definedName name="_xlnm.Print_Titles" localSheetId="2">'A01 - Nové konstrukce'!$100:$100</definedName>
    <definedName name="_xlnm.Print_Titles" localSheetId="3">'B00 - Statika'!$90:$90</definedName>
    <definedName name="_xlnm.Print_Titles" localSheetId="4">'D00 - Zdravotně technické...'!$107:$107</definedName>
    <definedName name="_xlnm.Print_Titles" localSheetId="5">'F00 - Zařízení pro vytápě...'!$92:$92</definedName>
    <definedName name="_xlnm.Print_Titles" localSheetId="6">'H00 - VZT'!$90:$90</definedName>
    <definedName name="_xlnm.Print_Titles" localSheetId="7">'J00 - Zařízení silnoproud...'!$85:$85</definedName>
    <definedName name="_xlnm.Print_Titles" localSheetId="8">'K00 - Slaboproudé systémy'!$85:$85</definedName>
    <definedName name="_xlnm.Print_Titles" localSheetId="9">'VRN - Vedlejší a ostatní ...'!$83:$83</definedName>
    <definedName name="_xlnm.Print_Titles" localSheetId="10">'Seznam figur'!$9:$9</definedName>
  </definedNames>
  <calcPr calcId="152511"/>
</workbook>
</file>

<file path=xl/sharedStrings.xml><?xml version="1.0" encoding="utf-8"?>
<sst xmlns="http://schemas.openxmlformats.org/spreadsheetml/2006/main" count="22529" uniqueCount="2675">
  <si>
    <t>Export Komplet</t>
  </si>
  <si>
    <t>VZ</t>
  </si>
  <si>
    <t>2.0</t>
  </si>
  <si>
    <t>ZAMOK</t>
  </si>
  <si>
    <t>False</t>
  </si>
  <si>
    <t>{e5368aa4-2909-4a3a-97da-5e036ea191c4}</t>
  </si>
  <si>
    <t>0,01</t>
  </si>
  <si>
    <t>21</t>
  </si>
  <si>
    <t>15</t>
  </si>
  <si>
    <t>REKAPITULACE STAVBY</t>
  </si>
  <si>
    <t>v ---  níže se nacházejí doplnkové a pomocné údaje k sestavám  --- v</t>
  </si>
  <si>
    <t>Návod na vyplnění</t>
  </si>
  <si>
    <t>0,001</t>
  </si>
  <si>
    <t>Kód:</t>
  </si>
  <si>
    <t>2-0537-00/40</t>
  </si>
  <si>
    <t>Měnit lze pouze buňky se žlutým podbarvením!
1) v Rekapitulaci stavby vyplňte údaje o Uchazeči (přenesou se do ostatních sestav i v jiných listech)
2) na vybraných listech vyplňte v sestavě Soupis prací ceny u položek</t>
  </si>
  <si>
    <t>Stavba:</t>
  </si>
  <si>
    <t>Rekonstrukce objektu - 3 etapa 2.NP</t>
  </si>
  <si>
    <t>KSO:</t>
  </si>
  <si>
    <t>801 32 1</t>
  </si>
  <si>
    <t>CC-CZ:</t>
  </si>
  <si>
    <t>12631</t>
  </si>
  <si>
    <t>Místo:</t>
  </si>
  <si>
    <t>Pod Žvahovem 463</t>
  </si>
  <si>
    <t>Datum:</t>
  </si>
  <si>
    <t>Zadavatel:</t>
  </si>
  <si>
    <t>IČ:</t>
  </si>
  <si>
    <t>00063631</t>
  </si>
  <si>
    <t>Městská část Praha 5</t>
  </si>
  <si>
    <t>DIČ:</t>
  </si>
  <si>
    <t>CZ00063631</t>
  </si>
  <si>
    <t>Uchazeč:</t>
  </si>
  <si>
    <t>Vyplň údaj</t>
  </si>
  <si>
    <t>Projektant:</t>
  </si>
  <si>
    <t>60193280</t>
  </si>
  <si>
    <t>VPÚ DECO Praha, a.s.</t>
  </si>
  <si>
    <t>CZ60193280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</si>
  <si>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</si>
  <si>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</si>
  <si>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</si>
  <si>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</si>
  <si>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</si>
  <si>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</si>
  <si>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</si>
  <si>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</si>
  <si>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</si>
  <si>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</si>
  <si>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</si>
  <si>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</si>
  <si>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</si>
  <si>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</si>
  <si>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</si>
  <si>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</si>
  <si>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</si>
  <si>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</si>
  <si>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</si>
  <si>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</si>
  <si>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</si>
  <si>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</si>
  <si>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</si>
  <si>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</si>
  <si>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</si>
  <si>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</si>
  <si>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</si>
  <si>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</si>
  <si>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</si>
  <si>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</si>
  <si>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</si>
  <si>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</si>
  <si>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</si>
  <si>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</si>
  <si>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</si>
  <si>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</si>
  <si>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</si>
  <si>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</si>
  <si>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</si>
  <si>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</si>
  <si>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</si>
  <si>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</si>
  <si>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</si>
  <si>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SO110</t>
  </si>
  <si>
    <t>Hlavní objekt</t>
  </si>
  <si>
    <t>STA</t>
  </si>
  <si>
    <t>1</t>
  </si>
  <si>
    <t>{b3ddc80e-9714-4a0c-ab53-ab601e4aff06}</t>
  </si>
  <si>
    <t>2</t>
  </si>
  <si>
    <t>/</t>
  </si>
  <si>
    <t>A00</t>
  </si>
  <si>
    <t>Bourací práce</t>
  </si>
  <si>
    <t>Soupis</t>
  </si>
  <si>
    <t>{0b17c1a8-a19f-4ea5-b65e-079cc8507f3b}</t>
  </si>
  <si>
    <t>A01</t>
  </si>
  <si>
    <t>Nové konstrukce</t>
  </si>
  <si>
    <t>{10106bde-78ad-4e64-96bf-21574caae427}</t>
  </si>
  <si>
    <t>B00</t>
  </si>
  <si>
    <t>Statika</t>
  </si>
  <si>
    <t>{be6a0dd1-81c4-47fe-9518-4ce9da8742b5}</t>
  </si>
  <si>
    <t>D00</t>
  </si>
  <si>
    <t>Zdravotně technické instalace</t>
  </si>
  <si>
    <t>{b419f569-db58-48d3-88a3-0d19d9cf9d10}</t>
  </si>
  <si>
    <t>F00</t>
  </si>
  <si>
    <t>Zařízení pro vytápění staveb</t>
  </si>
  <si>
    <t>{335137a7-2c4d-485f-81a2-bc4b4d5241fa}</t>
  </si>
  <si>
    <t>H00</t>
  </si>
  <si>
    <t>VZT</t>
  </si>
  <si>
    <t>{cfb91bea-9e38-4e35-aeb8-76a74227d08a}</t>
  </si>
  <si>
    <t>J00</t>
  </si>
  <si>
    <t>Zařízení silnoproudé elektrotechniky</t>
  </si>
  <si>
    <t>{2c595189-3ddb-4d1a-beb7-ff7de5aef29e}</t>
  </si>
  <si>
    <t>K00</t>
  </si>
  <si>
    <t>Slaboproudé systémy</t>
  </si>
  <si>
    <t>{0d3dd5bc-74d1-4a71-b9ff-2977b444a713}</t>
  </si>
  <si>
    <t>VRN</t>
  </si>
  <si>
    <t>Vedlejší a ostatní náklady</t>
  </si>
  <si>
    <t>VON</t>
  </si>
  <si>
    <t>{b6d25fe1-699f-489e-a439-6f5b6ff9504b}</t>
  </si>
  <si>
    <t>parkety</t>
  </si>
  <si>
    <t>m2</t>
  </si>
  <si>
    <t>141,9</t>
  </si>
  <si>
    <t>kerOBKL</t>
  </si>
  <si>
    <t>88,16</t>
  </si>
  <si>
    <t>KRYCÍ LIST SOUPISU PRACÍ</t>
  </si>
  <si>
    <t>lišty1</t>
  </si>
  <si>
    <t>m</t>
  </si>
  <si>
    <t>50</t>
  </si>
  <si>
    <t>lišty2</t>
  </si>
  <si>
    <t>100</t>
  </si>
  <si>
    <t>dvířka</t>
  </si>
  <si>
    <t>kus</t>
  </si>
  <si>
    <t>5</t>
  </si>
  <si>
    <t>povlakove</t>
  </si>
  <si>
    <t>195,9</t>
  </si>
  <si>
    <t>Objekt:</t>
  </si>
  <si>
    <t>lišty3</t>
  </si>
  <si>
    <t>128,5</t>
  </si>
  <si>
    <t>SO110 - Hlavní objekt</t>
  </si>
  <si>
    <t>příčka100</t>
  </si>
  <si>
    <t>3,675</t>
  </si>
  <si>
    <t>Soupis:</t>
  </si>
  <si>
    <t>příčka150</t>
  </si>
  <si>
    <t>29,263</t>
  </si>
  <si>
    <t>A00 - Bourací práce</t>
  </si>
  <si>
    <t>zdivo1</t>
  </si>
  <si>
    <t>m3</t>
  </si>
  <si>
    <t>4,858</t>
  </si>
  <si>
    <t>potěrDO50</t>
  </si>
  <si>
    <t>26,08</t>
  </si>
  <si>
    <t>dveře1</t>
  </si>
  <si>
    <t>60,9</t>
  </si>
  <si>
    <t>dveře2</t>
  </si>
  <si>
    <t>8</t>
  </si>
  <si>
    <t>PS</t>
  </si>
  <si>
    <t>53,2</t>
  </si>
  <si>
    <t>zdivo2</t>
  </si>
  <si>
    <t>3,898</t>
  </si>
  <si>
    <t>rákos</t>
  </si>
  <si>
    <t>miralon</t>
  </si>
  <si>
    <t>85,6</t>
  </si>
  <si>
    <t>WC</t>
  </si>
  <si>
    <t>6</t>
  </si>
  <si>
    <t>UM1</t>
  </si>
  <si>
    <t>7</t>
  </si>
  <si>
    <t>UM2</t>
  </si>
  <si>
    <t>dřez</t>
  </si>
  <si>
    <t>baterka</t>
  </si>
  <si>
    <t>sifon</t>
  </si>
  <si>
    <t>desky</t>
  </si>
  <si>
    <t>prkna</t>
  </si>
  <si>
    <t>SDKpředstěny</t>
  </si>
  <si>
    <t>4,5</t>
  </si>
  <si>
    <t>SDK_PD</t>
  </si>
  <si>
    <t>sanit1</t>
  </si>
  <si>
    <t>40,26</t>
  </si>
  <si>
    <t>sanit2</t>
  </si>
  <si>
    <t>9</t>
  </si>
  <si>
    <t>terSOKL</t>
  </si>
  <si>
    <t>70,26</t>
  </si>
  <si>
    <t>terDL</t>
  </si>
  <si>
    <t>100,15</t>
  </si>
  <si>
    <t>kerDL</t>
  </si>
  <si>
    <t>ZDIVOotvor1</t>
  </si>
  <si>
    <t>vrt90</t>
  </si>
  <si>
    <t>0,6</t>
  </si>
  <si>
    <t>vrt400</t>
  </si>
  <si>
    <t>0,3</t>
  </si>
  <si>
    <t>BetMazDO100</t>
  </si>
  <si>
    <t>0,33</t>
  </si>
  <si>
    <t>štuk</t>
  </si>
  <si>
    <t>666,307</t>
  </si>
  <si>
    <t>otvor_zdivo</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</si>
  <si>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</si>
  <si>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</si>
  <si>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</si>
  <si>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</si>
  <si>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</si>
  <si>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</si>
  <si>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</si>
  <si>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</si>
  <si>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713 - Izolace tepelné</t>
  </si>
  <si>
    <t xml:space="preserve">    725 - Zdravotechnika - zařizovací předměty</t>
  </si>
  <si>
    <t xml:space="preserve">    762 - Konstrukce tesařské</t>
  </si>
  <si>
    <t xml:space="preserve">    763 - Konstrukce suché výstavby</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</si>
  <si>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</si>
  <si>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</si>
  <si>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</si>
  <si>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</si>
  <si>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</si>
  <si>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</si>
  <si>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</si>
  <si>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</si>
  <si>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</si>
  <si>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</si>
  <si>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</si>
  <si>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</si>
  <si>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</si>
  <si>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</si>
  <si>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</si>
  <si>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</si>
  <si>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</si>
  <si>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</si>
  <si>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</si>
  <si>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</si>
  <si>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</si>
  <si>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</si>
  <si>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Ostatní konstrukce a práce, bourání</t>
  </si>
  <si>
    <t>K</t>
  </si>
  <si>
    <t>962031132</t>
  </si>
  <si>
    <t>Bourání příček z cihel pálených na MVC tl do 100 mm</t>
  </si>
  <si>
    <t>CS ÚRS 2021 01</t>
  </si>
  <si>
    <t>4</t>
  </si>
  <si>
    <t>1214663</t>
  </si>
  <si>
    <t>PP</t>
  </si>
  <si>
    <t>Bourání příček z cihel, tvárnic nebo příčkovek z cihel pálených, plných nebo dutých na maltu vápennou nebo vápenocementovou, tl. do 100 mm</t>
  </si>
  <si>
    <t>VV</t>
  </si>
  <si>
    <t>"2.NP" (1,3)*3,75</t>
  </si>
  <si>
    <t>"odpočet otvorů" -(0,6*2)</t>
  </si>
  <si>
    <t>Mezisoučet 2.NP</t>
  </si>
  <si>
    <t>3</t>
  </si>
  <si>
    <t>Součet</t>
  </si>
  <si>
    <t>962031133</t>
  </si>
  <si>
    <t>Bourání příček z cihel pálených na MVC tl do 150 mm</t>
  </si>
  <si>
    <t>1979246909</t>
  </si>
  <si>
    <t>Bourání příček z cihel, tvárnic nebo příčkovek z cihel pálených, plných nebo dutých na maltu vápennou nebo vápenocementovou, tl. do 150 mm</t>
  </si>
  <si>
    <t>"2.NP" (2+6,55)*3,75</t>
  </si>
  <si>
    <t>"odpočet otvorů" -(0,6*2+0,8*2)</t>
  </si>
  <si>
    <t>962032230</t>
  </si>
  <si>
    <t>Bourání zdiva z cihel pálených nebo vápenopískových na MV nebo MVC do 1 m3</t>
  </si>
  <si>
    <t>1471757903</t>
  </si>
  <si>
    <t>Bourání zdiva nadzákladového z cihel nebo tvárnic z cihel pálených nebo vápenopískových, na maltu vápennou nebo vápenocementovou, objemu do 1 m3</t>
  </si>
  <si>
    <t>"2.NP" (1,3*0,17+1,8*0,17+3,0*0,17+2,0*0,17)*3,75</t>
  </si>
  <si>
    <t>"odpočet otvorů" -(0,9*2*0,17)</t>
  </si>
  <si>
    <t>965043341</t>
  </si>
  <si>
    <t>Bourání podkladů pod dlažby betonových s potěrem nebo teracem tl do 100 mm pl přes 4 m2</t>
  </si>
  <si>
    <t>-2058945754</t>
  </si>
  <si>
    <t>Bourání mazanin betonových s potěrem nebo teracem tl. do 100 mm, plochy přes 4 m2</t>
  </si>
  <si>
    <t xml:space="preserve">"2.NP" </t>
  </si>
  <si>
    <t>"2.03.2, WC DÍVKY, KABINKY" 3,7*0,05</t>
  </si>
  <si>
    <t>"2.04.02, WC CHLAPCI, PISOÁRY" 2,9*0,05</t>
  </si>
  <si>
    <t>965045113</t>
  </si>
  <si>
    <t>Bourání potěrů cementových nebo pískocementových tl do 50 mm pl přes 4 m2</t>
  </si>
  <si>
    <t>1379293653</t>
  </si>
  <si>
    <t>Bourání potěrů tl. do 50 mm cementových nebo pískocementových, plochy přes 4 m2</t>
  </si>
  <si>
    <t>"2.NP"</t>
  </si>
  <si>
    <t>"B2.03, TOALETY ŽANY" 21,58</t>
  </si>
  <si>
    <t>"B2.04, WC UČITELÉ" 4,5</t>
  </si>
  <si>
    <t>965049111</t>
  </si>
  <si>
    <t>Příplatek k bourání betonových mazanin za bourání mazanin se svařovanou sítí tl do 100 mm</t>
  </si>
  <si>
    <t>126741311</t>
  </si>
  <si>
    <t>Bourání mazanin Příplatek k cenám za bourání mazanin betonových se svařovanou sítí, tl. do 100 mm</t>
  </si>
  <si>
    <t>968072455</t>
  </si>
  <si>
    <t>Vybourání kovových dveřních zárubní pl do 2 m2</t>
  </si>
  <si>
    <t>1303422924</t>
  </si>
  <si>
    <t>Vybourání kovových rámů oken s křídly, dveřních zárubní, vrat, stěn, ostění nebo obkladů dveřních zárubní, plochy do 2 m2</t>
  </si>
  <si>
    <t>"3.PP" 1*2+0,95*2+0,8*2*2+0,9*2</t>
  </si>
  <si>
    <t>Mezisoučet 3.PP</t>
  </si>
  <si>
    <t>"1.PP" 0,8*2+0,9*2*3+0,8*2*3+0,6*2*2</t>
  </si>
  <si>
    <t>Mezisoučet 1.PP</t>
  </si>
  <si>
    <t>"1.NP" 0,6*2*2+0,7*2+0,8*2+0,9*2*(2+7+1)</t>
  </si>
  <si>
    <t>Mezisoučet 1.NP</t>
  </si>
  <si>
    <t>"2.NP" 0,6*2*2+0,7*2*1+0,8*2*1+0,9*2*5</t>
  </si>
  <si>
    <t>968072456</t>
  </si>
  <si>
    <t>Vybourání kovových dveřních zárubní pl přes 2 m2</t>
  </si>
  <si>
    <t>1331241726</t>
  </si>
  <si>
    <t>Vybourání kovových rámů oken s křídly, dveřních zárubní, vrat, stěn, ostění nebo obkladů dveřních zárubní, plochy přes 2 m2</t>
  </si>
  <si>
    <t>"1.PP" 2*2*2</t>
  </si>
  <si>
    <t>968072641</t>
  </si>
  <si>
    <t>Vybourání kovových stěn kromě výkladních</t>
  </si>
  <si>
    <t>337363955</t>
  </si>
  <si>
    <t>Vybourání kovových rámů oken s křídly, dveřních zárubní, vrat, stěn, ostění nebo obkladů stěn jakýchkoliv, kromě výkladních jakékoliv plochy</t>
  </si>
  <si>
    <t>"1.PP" 1,88*2,5+1,99*2,5+2,1*2,5+2,05*2,5+6,63*2,5*2</t>
  </si>
  <si>
    <t>10</t>
  </si>
  <si>
    <t>971033361</t>
  </si>
  <si>
    <t>Vybourání otvorů ve zdivu cihelném pl do 0,09 m2 na MVC nebo MV tl do 600 mm</t>
  </si>
  <si>
    <t>-1603779348</t>
  </si>
  <si>
    <t>Vybourání otvorů ve zdivu základovém nebo nadzákladovém z cihel, tvárnic, příčkovek z cihel pálených na maltu vápennou nebo vápenocementovou plochy do 0,09 m2, tl. do 600 mm</t>
  </si>
  <si>
    <t>"2.NP" 1+1</t>
  </si>
  <si>
    <t>11</t>
  </si>
  <si>
    <t>971033431</t>
  </si>
  <si>
    <t>Vybourání otvorů ve zdivu cihelném pl do 0,25 m2 na MVC nebo MV tl do 150 mm</t>
  </si>
  <si>
    <t>-709806961</t>
  </si>
  <si>
    <t>Vybourání otvorů ve zdivu základovém nebo nadzákladovém z cihel, tvárnic, příčkovek z cihel pálených na maltu vápennou nebo vápenocementovou plochy do 0,25 m2, tl. do 150 mm</t>
  </si>
  <si>
    <t>"vybourání otvorů pro nové mřížky"</t>
  </si>
  <si>
    <t>"2.NP" 2</t>
  </si>
  <si>
    <t>12</t>
  </si>
  <si>
    <t>971033651</t>
  </si>
  <si>
    <t>Vybourání otvorů ve zdivu cihelném pl do 4 m2 na MVC nebo MV tl do 600 mm</t>
  </si>
  <si>
    <t>-1909375247</t>
  </si>
  <si>
    <t>Vybourání otvorů ve zdivu základovém nebo nadzákladovém z cihel, tvárnic, příčkovek z cihel pálených na maltu vápennou nebo vápenocementovou plochy do 4 m2, tl. do 600 mm</t>
  </si>
  <si>
    <t>"2.NP" 1,0*2,3*0,49+1,154*2,3*0,49+(1,2*3,75*0,17-0,9*2*0,17)+(0,42*3,75*0,49+0,8*3,75*0,15-0,7*2*0,15)</t>
  </si>
  <si>
    <t>13</t>
  </si>
  <si>
    <t>977151117</t>
  </si>
  <si>
    <t>Jádrové vrty diamantovými korunkami do D 90 mm do stavebních materiálů</t>
  </si>
  <si>
    <t>-258601038</t>
  </si>
  <si>
    <t>Jádrové vrty diamantovými korunkami do stavebních materiálů (železobetonu, betonu, cihel, obkladů, dlažeb, kamene) průměru přes 80 do 90 mm</t>
  </si>
  <si>
    <t>"2.NP" 0,3*2</t>
  </si>
  <si>
    <t>14</t>
  </si>
  <si>
    <t>977151131</t>
  </si>
  <si>
    <t>Jádrové vrty diamantovými korunkami do D 400 mm do stavebních materiálů</t>
  </si>
  <si>
    <t>1283877120</t>
  </si>
  <si>
    <t>Jádrové vrty diamantovými korunkami do stavebních materiálů (železobetonu, betonu, cihel, obkladů, dlažeb, kamene) průměru přes 350 do 400 mm</t>
  </si>
  <si>
    <t>"2.NP" 0,3</t>
  </si>
  <si>
    <t>978012191</t>
  </si>
  <si>
    <t>Otlučení (osekání) vnitřní vápenné nebo vápenocementové omítky stropů rákosových v rozsahu do 100 %</t>
  </si>
  <si>
    <t>-1046430482</t>
  </si>
  <si>
    <t>Otlučení vápenných nebo vápenocementových omítek vnitřních ploch stropů rákosovaných, v rozsahu přes 50 do 100 %</t>
  </si>
  <si>
    <t>"B2.07, UČEBNA" 85,6</t>
  </si>
  <si>
    <t>"B2.08, KABINET" 44</t>
  </si>
  <si>
    <t>"B2.09, UČEBNA" 66,3</t>
  </si>
  <si>
    <t>Mezisoučet  2.NP</t>
  </si>
  <si>
    <t>16</t>
  </si>
  <si>
    <t>978035117</t>
  </si>
  <si>
    <t>Odsekání tenkovrstvé omítky obroušením v rozsahu do 100%</t>
  </si>
  <si>
    <t>-205868366</t>
  </si>
  <si>
    <t>Odstranění tenkovrstvých omítek nebo štuku tloušťky do 2 mm obroušením, rozsahu přes 50 do 100%</t>
  </si>
  <si>
    <t>"2.NP stěny"</t>
  </si>
  <si>
    <t>"B2.02, CHODBA" 117,418</t>
  </si>
  <si>
    <t>"B2.03, TOALETY ŽANY" 45,87</t>
  </si>
  <si>
    <t>"B2.04, WC UČITELÉ" 18</t>
  </si>
  <si>
    <t>"B2.06, SCHODIŠTĚ" 56,4</t>
  </si>
  <si>
    <t>"B2.07, UČEBNA" 144,234</t>
  </si>
  <si>
    <t>"B2.08, KABINET" 91,722</t>
  </si>
  <si>
    <t>"B2.09, UČEBNA" 98,023</t>
  </si>
  <si>
    <t>"2.NP strop"</t>
  </si>
  <si>
    <t>"B2.02, CHODBA" 94,64</t>
  </si>
  <si>
    <t>997</t>
  </si>
  <si>
    <t>Přesun sutě</t>
  </si>
  <si>
    <t>17</t>
  </si>
  <si>
    <t>997013211</t>
  </si>
  <si>
    <t>Vnitrostaveništní doprava suti a vybouraných hmot pro budovy v do 6 m ručně</t>
  </si>
  <si>
    <t>t</t>
  </si>
  <si>
    <t>-2136439292</t>
  </si>
  <si>
    <t>Vnitrostaveništní doprava suti a vybouraných hmot vodorovně do 50 m svisle ručně pro budovy a haly výšky do 6 m</t>
  </si>
  <si>
    <t>18</t>
  </si>
  <si>
    <t>997013501</t>
  </si>
  <si>
    <t>Odvoz suti a vybouraných hmot na skládku nebo meziskládku do 1 km se složením</t>
  </si>
  <si>
    <t>-1947065886</t>
  </si>
  <si>
    <t>Odvoz suti a vybouraných hmot na skládku nebo meziskládku se složením, na vzdálenost do 1 km</t>
  </si>
  <si>
    <t>19</t>
  </si>
  <si>
    <t>997013509</t>
  </si>
  <si>
    <t>Příplatek k odvozu suti a vybouraných hmot na skládku ZKD 1 km přes 1 km</t>
  </si>
  <si>
    <t>-215861277</t>
  </si>
  <si>
    <t>Odvoz suti a vybouraných hmot na skládku nebo meziskládku se složením, na vzdálenost Příplatek k ceně za každý další i započatý 1 km přes 1 km</t>
  </si>
  <si>
    <t>78,591*19 'Přepočtené koeficientem množství</t>
  </si>
  <si>
    <t>20</t>
  </si>
  <si>
    <t>997013609</t>
  </si>
  <si>
    <t>Poplatek za uložení na skládce (skládkovné) stavebního odpadu ze směsí nebo oddělených frakcí betonu, cihel a keramických výrobků kód odpadu 17 01 07</t>
  </si>
  <si>
    <t>-574021450</t>
  </si>
  <si>
    <t>Poplatek za uložení stavebního odpadu na skládce (skládkovné) ze směsí nebo oddělených frakcí betonu, cihel a keramických výrobků zatříděného do Katalogu odpadů pod kódem 17 01 07</t>
  </si>
  <si>
    <t>příčka100*0,131+příčka150*0,261+zdivo1*1,8+zdivo2*1,8+ZDIVOotvor1*0,099+otvor_zdivo*0,069</t>
  </si>
  <si>
    <t>BetMazDO100*(2,2+0,044)</t>
  </si>
  <si>
    <t>potěrDO50*0,09</t>
  </si>
  <si>
    <t>vrt90*0,025+vrt400*0,502</t>
  </si>
  <si>
    <t>997013631</t>
  </si>
  <si>
    <t>Poplatek za uložení na skládce (skládkovné) stavebního odpadu směsného kód odpadu 17 09 04</t>
  </si>
  <si>
    <t>376350454</t>
  </si>
  <si>
    <t>Poplatek za uložení stavebního odpadu na skládce (skládkovné) směsného stavebního a demoličního zatříděného do Katalogu odpadů pod kódem 17 09 04</t>
  </si>
  <si>
    <t>dveře1*0,076+dveře2*0,063+PS*0,025</t>
  </si>
  <si>
    <t>rákos*0,05</t>
  </si>
  <si>
    <t>WC*0,01933+UM1*0,01946+UM2*0,00660+dřez*0,01707+baterka*0,00156+sifon*0,00085</t>
  </si>
  <si>
    <t>desky*0,01956+prkna*0,014</t>
  </si>
  <si>
    <t>(sanit1*0,02750)+(sanit2*0,04210)</t>
  </si>
  <si>
    <t>terSOKL*0,01174+terDL*0,13950+kerDL*0,03530</t>
  </si>
  <si>
    <t>kerOBKL*0,08150+lišty1*0,00019+lišty2*0,00019+dvířka*0,00036</t>
  </si>
  <si>
    <t>štuk*0,0026</t>
  </si>
  <si>
    <t>22</t>
  </si>
  <si>
    <t>997013811</t>
  </si>
  <si>
    <t>Poplatek za uložení na skládce (skládkovné) stavebního odpadu dřevěného kód odpadu 17 02 01</t>
  </si>
  <si>
    <t>-891815092</t>
  </si>
  <si>
    <t>Poplatek za uložení stavebního odpadu na skládce (skládkovné) dřevěného zatříděného do Katalogu odpadů pod kódem 17 02 01</t>
  </si>
  <si>
    <t>parkety*0,02</t>
  </si>
  <si>
    <t>23</t>
  </si>
  <si>
    <t>997013812</t>
  </si>
  <si>
    <t>Poplatek za uložení na skládce (skládkovné) stavebního odpadu na bázi sádry kód odpadu 17 08 02</t>
  </si>
  <si>
    <t>-182957264</t>
  </si>
  <si>
    <t>Poplatek za uložení stavebního odpadu na skládce (skládkovné) z materiálů na bázi sádry zatříděného do Katalogu odpadů pod kódem 17 08 02</t>
  </si>
  <si>
    <t>SDKpředstěny*0,01725</t>
  </si>
  <si>
    <t>SDK_PD*0,01721</t>
  </si>
  <si>
    <t>24</t>
  </si>
  <si>
    <t>997013813</t>
  </si>
  <si>
    <t>Poplatek za uložení na skládce (skládkovné) stavebního odpadu z plastických hmot kód odpadu 17 02 03</t>
  </si>
  <si>
    <t>-1869547501</t>
  </si>
  <si>
    <t>Poplatek za uložení stavebního odpadu na skládce (skládkovné) z plastických hmot zatříděného do Katalogu odpadů pod kódem 17 02 03</t>
  </si>
  <si>
    <t>povlakove*0,00300+lišty3*0,00030</t>
  </si>
  <si>
    <t>25</t>
  </si>
  <si>
    <t>997013814</t>
  </si>
  <si>
    <t>Poplatek za uložení na skládce (skládkovné) stavebního odpadu izolací kód odpadu 17 06 04</t>
  </si>
  <si>
    <t>1542012708</t>
  </si>
  <si>
    <t>Poplatek za uložení stavebního odpadu na skládce (skládkovné) z izolačních materiálů zatříděného do Katalogu odpadů pod kódem 17 06 04</t>
  </si>
  <si>
    <t>miralon*0,00042</t>
  </si>
  <si>
    <t>PSV</t>
  </si>
  <si>
    <t>Práce a dodávky PSV</t>
  </si>
  <si>
    <t>713</t>
  </si>
  <si>
    <t>Izolace tepelné</t>
  </si>
  <si>
    <t>26</t>
  </si>
  <si>
    <t>713120821</t>
  </si>
  <si>
    <t>Odstranění tepelné izolace podlah volně kladené z polystyrenu suchého tl do 100 mm</t>
  </si>
  <si>
    <t>-1963154309</t>
  </si>
  <si>
    <t>Odstranění tepelné izolace podlah z rohoží, pásů, dílců, desek, bloků podlah volně kladených nebo mezi trámy z polystyrenu, tloušťka izolace suchého, tloušťka izolace do 100 mm</t>
  </si>
  <si>
    <t>725</t>
  </si>
  <si>
    <t>Zdravotechnika - zařizovací předměty</t>
  </si>
  <si>
    <t>27</t>
  </si>
  <si>
    <t>725110811</t>
  </si>
  <si>
    <t>Demontáž klozetů splachovací s nádrží</t>
  </si>
  <si>
    <t>soubor</t>
  </si>
  <si>
    <t>1627768822</t>
  </si>
  <si>
    <t>Demontáž klozetů splachovacích s nádrží nebo tlakovým splachovačem</t>
  </si>
  <si>
    <t>"2.NP" 6</t>
  </si>
  <si>
    <t>28</t>
  </si>
  <si>
    <t>725210821</t>
  </si>
  <si>
    <t>Demontáž umyvadel bez výtokových armatur</t>
  </si>
  <si>
    <t>1751050783</t>
  </si>
  <si>
    <t>Demontáž umyvadel bez výtokových armatur umyvadel</t>
  </si>
  <si>
    <t>"2.NP" 7</t>
  </si>
  <si>
    <t>29</t>
  </si>
  <si>
    <t>725820801</t>
  </si>
  <si>
    <t>Demontáž baterie nástěnné do G 3 / 4</t>
  </si>
  <si>
    <t>-1873991513</t>
  </si>
  <si>
    <t>Demontáž baterií nástěnných do G 3/4</t>
  </si>
  <si>
    <t>30</t>
  </si>
  <si>
    <t>725860811</t>
  </si>
  <si>
    <t>Demontáž uzávěrů zápachu jednoduchých</t>
  </si>
  <si>
    <t>818468964</t>
  </si>
  <si>
    <t>Demontáž zápachových uzávěrek pro zařizovací předměty jednoduchých</t>
  </si>
  <si>
    <t>762</t>
  </si>
  <si>
    <t>Konstrukce tesařské</t>
  </si>
  <si>
    <t>31</t>
  </si>
  <si>
    <t>762511883</t>
  </si>
  <si>
    <t>Demontáž kce podkladové dvouvrstvé z desek dřevoštěpkových tl do 2x15 mm na pero a drážku lepených</t>
  </si>
  <si>
    <t>-382103224</t>
  </si>
  <si>
    <t>Demontáž podlahové konstrukce podkladové z dřevoštěpkových desek dvouvrstvých lepených na pero a drážku, tloušťka desky do 2x15 mm</t>
  </si>
  <si>
    <t>32</t>
  </si>
  <si>
    <t>762841811</t>
  </si>
  <si>
    <t>Demontáž podbíjení obkladů stropů a střech sklonu do 60° z hrubých prken tl do 35 mm</t>
  </si>
  <si>
    <t>-1378452768</t>
  </si>
  <si>
    <t>Demontáž podbíjení obkladů stropů a střech sklonu do 60° z hrubých prken tl. do 35 mm bez omítky</t>
  </si>
  <si>
    <t>763</t>
  </si>
  <si>
    <t>Konstrukce suché výstavby</t>
  </si>
  <si>
    <t>33</t>
  </si>
  <si>
    <t>763121811</t>
  </si>
  <si>
    <t>Demontáž SDK předsazené/šachtové stěny s jednoduchou nosnou kcí opláštění jednoduché</t>
  </si>
  <si>
    <t>-856740906</t>
  </si>
  <si>
    <t>Demontáž předsazených nebo šachtových stěn ze sádrokartonových desek s nosnou konstrukcí z ocelových profilů jednoduchých, opláštění jednoduché</t>
  </si>
  <si>
    <t>"2.NP" (0,2+0,2)*3,75*3</t>
  </si>
  <si>
    <t>34</t>
  </si>
  <si>
    <t>763131821</t>
  </si>
  <si>
    <t>Demontáž SDK podhledu s dvouvrstvou nosnou kcí z ocelových profilů opláštění jednoduché</t>
  </si>
  <si>
    <t>-1551084750</t>
  </si>
  <si>
    <t>Demontáž podhledu nebo samostatného požárního předělu ze sádrokartonových desek s nosnou konstrukcí dvouvrstvou z ocelových profilů, opláštění jednoduché</t>
  </si>
  <si>
    <t>P</t>
  </si>
  <si>
    <t>Poznámka k položce:
jednotková cena vč. zapuštěných osvětlovacích těles a prvků VZT</t>
  </si>
  <si>
    <t>35</t>
  </si>
  <si>
    <t>763411811</t>
  </si>
  <si>
    <t>Demontáž sanitárních příček z desek</t>
  </si>
  <si>
    <t>-679131180</t>
  </si>
  <si>
    <t>Demontáž sanitárních příček vhodných do mokrého nebo suchého prostředí z desek</t>
  </si>
  <si>
    <t>"1.PP" (1,1+0,4)*2,2</t>
  </si>
  <si>
    <t>"1.NP" (4,8+1,2*3)*2,2</t>
  </si>
  <si>
    <t>"2.NP" (4,8+1,2*3)*2,2</t>
  </si>
  <si>
    <t>36</t>
  </si>
  <si>
    <t>763411821</t>
  </si>
  <si>
    <t>Demontáž dveří sanitárních příček</t>
  </si>
  <si>
    <t>353373011</t>
  </si>
  <si>
    <t>Demontáž sanitárních příček vhodných do mokrého nebo suchého prostředí dveří</t>
  </si>
  <si>
    <t>"1.PP" 1</t>
  </si>
  <si>
    <t>"1.NP" 4</t>
  </si>
  <si>
    <t>"2.NP" 4</t>
  </si>
  <si>
    <t>767</t>
  </si>
  <si>
    <t>Konstrukce zámečnické</t>
  </si>
  <si>
    <t>37</t>
  </si>
  <si>
    <t>767810811</t>
  </si>
  <si>
    <t>Demontáž mřížek větracích ocelových čtyřhranných nebo kruhových</t>
  </si>
  <si>
    <t>704196975</t>
  </si>
  <si>
    <t>Demontáž větracích mřížek ocelových čtyřhranných neho kruhových</t>
  </si>
  <si>
    <t>"B2.02" 5</t>
  </si>
  <si>
    <t>771</t>
  </si>
  <si>
    <t>Podlahy z dlaždic</t>
  </si>
  <si>
    <t>38</t>
  </si>
  <si>
    <t>771471810.R</t>
  </si>
  <si>
    <t>Demontáž soklíků z dlaždic teracových rovných</t>
  </si>
  <si>
    <t>-269727988</t>
  </si>
  <si>
    <t>Demontáž soklíků z dlaždic teracových kladených do malty rovných</t>
  </si>
  <si>
    <t>"B2.02, CHODBA" 63,56</t>
  </si>
  <si>
    <t>"B2.06, SCHODIŠTĚ" 1,9+2,9+1,9</t>
  </si>
  <si>
    <t>39</t>
  </si>
  <si>
    <t>771551810</t>
  </si>
  <si>
    <t>Demontáž podlah z dlaždic teracových kladených do malty</t>
  </si>
  <si>
    <t>152426170</t>
  </si>
  <si>
    <t>Demontáž podlah z dlaždic teracových kladených do malty</t>
  </si>
  <si>
    <t>"B2.06, SCHODIŠTĚ" 1,9*2,9</t>
  </si>
  <si>
    <t>40</t>
  </si>
  <si>
    <t>771573810</t>
  </si>
  <si>
    <t>Demontáž podlah z dlaždic keramických lepených</t>
  </si>
  <si>
    <t>-299826515</t>
  </si>
  <si>
    <t>775</t>
  </si>
  <si>
    <t>Podlahy skládané</t>
  </si>
  <si>
    <t>41</t>
  </si>
  <si>
    <t>775521800</t>
  </si>
  <si>
    <t>Demontáž parketových tabulí s lištami lepenými do suti</t>
  </si>
  <si>
    <t>384959965</t>
  </si>
  <si>
    <t>Demontáž parketových tabulí s lištami do suti lepených</t>
  </si>
  <si>
    <t>Poznámka k položce:
jednotková cena vč. přechodových a dilatačních lišt, parkety lepené asfaltem</t>
  </si>
  <si>
    <t>"B2.08, KABINET" 27,1</t>
  </si>
  <si>
    <t>"B2.09, UČEBNA" 29,2</t>
  </si>
  <si>
    <t>776</t>
  </si>
  <si>
    <t>Podlahy povlakové</t>
  </si>
  <si>
    <t>42</t>
  </si>
  <si>
    <t>776201812</t>
  </si>
  <si>
    <t>Demontáž lepených povlakových podlah s podložkou ručně</t>
  </si>
  <si>
    <t>-2075360547</t>
  </si>
  <si>
    <t>Demontáž povlakových podlahovin lepených ručně s podložkou</t>
  </si>
  <si>
    <t>Poznámka k položce:
jednotková cena vč. přechodových a dilatačních lišt</t>
  </si>
  <si>
    <t>43</t>
  </si>
  <si>
    <t>776410811</t>
  </si>
  <si>
    <t>Odstranění soklíků a lišt pryžových nebo plastových</t>
  </si>
  <si>
    <t>-830697834</t>
  </si>
  <si>
    <t>Demontáž soklíků nebo lišt pryžových nebo plastových</t>
  </si>
  <si>
    <t>"B2.07, UČEBNA" 43</t>
  </si>
  <si>
    <t>"B2.09, UČEBNA" 29,2*2</t>
  </si>
  <si>
    <t>44</t>
  </si>
  <si>
    <t>776991821</t>
  </si>
  <si>
    <t>Odstranění lepidla ručně z podlah</t>
  </si>
  <si>
    <t>2045311292</t>
  </si>
  <si>
    <t>Ostatní práce odstranění lepidla ručně z podlah</t>
  </si>
  <si>
    <t>lepidlo</t>
  </si>
  <si>
    <t>781</t>
  </si>
  <si>
    <t>Dokončovací práce - obklady</t>
  </si>
  <si>
    <t>45</t>
  </si>
  <si>
    <t>781471810</t>
  </si>
  <si>
    <t>Demontáž obkladů z obkladaček keramických kladených do malty</t>
  </si>
  <si>
    <t>1396102635</t>
  </si>
  <si>
    <t>Demontáž obkladů z dlaždic keramických kladených do malty</t>
  </si>
  <si>
    <t>"B2.03, TOALETY ŽANY" 57,43</t>
  </si>
  <si>
    <t>"B2.04, WC UČITELÉ" 21,91</t>
  </si>
  <si>
    <t>"B2.07, UČEBNA" 3,24</t>
  </si>
  <si>
    <t>"B2.08, KABINET" 2,7</t>
  </si>
  <si>
    <t>"B2.09, UČEBNA" 2,88</t>
  </si>
  <si>
    <t>46</t>
  </si>
  <si>
    <t>781491811</t>
  </si>
  <si>
    <t>Odstranění profilu ukončovacího rohového</t>
  </si>
  <si>
    <t>-1574396964</t>
  </si>
  <si>
    <t>Odstranění obkladů – ostatní prvky profily rohové</t>
  </si>
  <si>
    <t>"odborný odhad" 50</t>
  </si>
  <si>
    <t>47</t>
  </si>
  <si>
    <t>781491815</t>
  </si>
  <si>
    <t>Odstranění profilu ukončovacího</t>
  </si>
  <si>
    <t>-1373493204</t>
  </si>
  <si>
    <t>Odstranění obkladů – ostatní prvky profily ukončovací</t>
  </si>
  <si>
    <t>"odborný odhad" 100</t>
  </si>
  <si>
    <t>48</t>
  </si>
  <si>
    <t>781491822</t>
  </si>
  <si>
    <t>Demontáž vanových dvířek plastových lepených s rámem</t>
  </si>
  <si>
    <t>-492318374</t>
  </si>
  <si>
    <t>Odstranění obkladů – ostatní prvky vanová dvířka plastová lepená s rámem</t>
  </si>
  <si>
    <t>"odborný odhad" 5</t>
  </si>
  <si>
    <t>783</t>
  </si>
  <si>
    <t>Dokončovací práce - nátěry</t>
  </si>
  <si>
    <t>49</t>
  </si>
  <si>
    <t>783806811</t>
  </si>
  <si>
    <t>Odstranění nátěrů z omítek oškrábáním</t>
  </si>
  <si>
    <t>-1718139808</t>
  </si>
  <si>
    <t>"B2.02, CHODBA" 111</t>
  </si>
  <si>
    <t>kerDLsokl</t>
  </si>
  <si>
    <t>50,8</t>
  </si>
  <si>
    <t>PVC</t>
  </si>
  <si>
    <t>194,5</t>
  </si>
  <si>
    <t>D1</t>
  </si>
  <si>
    <t>D3</t>
  </si>
  <si>
    <t>D2</t>
  </si>
  <si>
    <t>RV1</t>
  </si>
  <si>
    <t>RV2</t>
  </si>
  <si>
    <t>SDK01</t>
  </si>
  <si>
    <t>24,563</t>
  </si>
  <si>
    <t>SDK02</t>
  </si>
  <si>
    <t>24,713</t>
  </si>
  <si>
    <t>A01 - Nové konstrukce</t>
  </si>
  <si>
    <t>SDK03</t>
  </si>
  <si>
    <t>SDK04</t>
  </si>
  <si>
    <t>6,75</t>
  </si>
  <si>
    <t>SDK05</t>
  </si>
  <si>
    <t>59,95</t>
  </si>
  <si>
    <t>kerDLAŽBA2</t>
  </si>
  <si>
    <t>M2</t>
  </si>
  <si>
    <t>96,5</t>
  </si>
  <si>
    <t>koberec</t>
  </si>
  <si>
    <t>60</t>
  </si>
  <si>
    <t>116,28</t>
  </si>
  <si>
    <t>štukstěn</t>
  </si>
  <si>
    <t>626,8</t>
  </si>
  <si>
    <t>PD07</t>
  </si>
  <si>
    <t>97,66</t>
  </si>
  <si>
    <t>SDK06</t>
  </si>
  <si>
    <t>12,502</t>
  </si>
  <si>
    <t>SDK07</t>
  </si>
  <si>
    <t>9,692</t>
  </si>
  <si>
    <t>SDK08</t>
  </si>
  <si>
    <t>3,42</t>
  </si>
  <si>
    <t>BetMaz</t>
  </si>
  <si>
    <t>0,396</t>
  </si>
  <si>
    <t>kerDLAŽBA</t>
  </si>
  <si>
    <t>25,66</t>
  </si>
  <si>
    <t>kerDLAŽBA2sokl</t>
  </si>
  <si>
    <t>70</t>
  </si>
  <si>
    <t>PD06</t>
  </si>
  <si>
    <t>omyvnátěr</t>
  </si>
  <si>
    <t>270,912</t>
  </si>
  <si>
    <t>om_stěn</t>
  </si>
  <si>
    <t>41,96</t>
  </si>
  <si>
    <t>štukstrop</t>
  </si>
  <si>
    <t>plocha_těles</t>
  </si>
  <si>
    <t>73,14</t>
  </si>
  <si>
    <t>delka_potrubí</t>
  </si>
  <si>
    <t>164</t>
  </si>
  <si>
    <t xml:space="preserve">    3 - Svislé a kompletní konstrukce</t>
  </si>
  <si>
    <t xml:space="preserve">    6 - Úpravy povrchů, podlahy a osazování výplní</t>
  </si>
  <si>
    <t xml:space="preserve">    998 - Přesun hmot</t>
  </si>
  <si>
    <t xml:space="preserve">    766 - Konstrukce truhlářské</t>
  </si>
  <si>
    <t xml:space="preserve">    784 - Dokončovací práce - malby a tapety</t>
  </si>
  <si>
    <t>Svislé a kompletní konstrukce</t>
  </si>
  <si>
    <t>310231015.AKU</t>
  </si>
  <si>
    <t>Zazdívka otvorů ve zdivu nadzákladovém plochy do 4 m2 cihlami děrovanými přes P10 do P15, tl. stěny 175 mm</t>
  </si>
  <si>
    <t>1871690561</t>
  </si>
  <si>
    <t>Zazdívka otvorů ve zdivu nadzákladovém děrovanými cihlami plochy přes 1 m2 do 4 m2 přes P10 do P15, tl. zdiva 175 mm</t>
  </si>
  <si>
    <t>Poznámka k položce:
tvárnice AKU tl. 175</t>
  </si>
  <si>
    <t>"2.NP" 2,0*3,32</t>
  </si>
  <si>
    <t>"odpočet otvorů" -0,9*2</t>
  </si>
  <si>
    <t>310237271</t>
  </si>
  <si>
    <t>Zazdívka otvorů pl do 0,25 m2 ve zdivu nadzákladovém cihlami pálenými tl do 750 mm</t>
  </si>
  <si>
    <t>856440067</t>
  </si>
  <si>
    <t>Zazdívka otvorů ve zdivu nadzákladovém cihlami pálenými plochy přes 0,09 m2 do 0,25 m2, ve zdi tl. přes 600 do 750 mm</t>
  </si>
  <si>
    <t>"2.NP" 1</t>
  </si>
  <si>
    <t>310239211</t>
  </si>
  <si>
    <t>Zazdívka otvorů pl do 4 m2 ve zdivu nadzákladovém cihlami pálenými na MVC</t>
  </si>
  <si>
    <t>-856880722</t>
  </si>
  <si>
    <t>Zazdívka otvorů ve zdivu nadzákladovém cihlami pálenými plochy přes 1 m2 do 4 m2 na maltu vápenocementovou</t>
  </si>
  <si>
    <t>"2.NP" 1,3*3,75*0,49+0,35*3,75*0,49</t>
  </si>
  <si>
    <t>340231021</t>
  </si>
  <si>
    <t>Zazdívka otvorů v příčkách nebo stěnách plochy do 1 m2 cihlami děrovanými tl 140 mm</t>
  </si>
  <si>
    <t>-1534891917</t>
  </si>
  <si>
    <t>Zazdívka otvorů v příčkách nebo stěnách děrovanými cihlami plochy přes 0,25 do 1 m2 , tloušťka příčky 140 mm</t>
  </si>
  <si>
    <t>"B2.02" (0,95*0,40)*5</t>
  </si>
  <si>
    <t>340231035</t>
  </si>
  <si>
    <t>Zazdívka otvorů v příčkách nebo stěnách plochy do 4 m2 cihlami děrovanými tl 140 mm</t>
  </si>
  <si>
    <t>-1299027066</t>
  </si>
  <si>
    <t>Zazdívka otvorů v příčkách nebo stěnách děrovanými cihlami plochy přes 1 do 4 m2 , tloušťka příčky 140 mm</t>
  </si>
  <si>
    <t>"2.NP" (0,9*2,05+1,0*2,05)*1,15</t>
  </si>
  <si>
    <t>346244361</t>
  </si>
  <si>
    <t>Zazdívka o tl 65 mm rýh, nik nebo kapes z cihel pálených</t>
  </si>
  <si>
    <t>-1710603053</t>
  </si>
  <si>
    <t>Zazdívka rýh, potrubí, nik (výklenků) nebo kapes z pálených cihel na maltu tl. 65 mm</t>
  </si>
  <si>
    <t>"2.NP, odborný odhad" 10</t>
  </si>
  <si>
    <t>346481111</t>
  </si>
  <si>
    <t>Zaplentování rýh, potrubí, výklenků nebo nik ve stěnách rabicovým pletivem</t>
  </si>
  <si>
    <t>582699358</t>
  </si>
  <si>
    <t>Zaplentování rýh, potrubí, válcovaných nosníků, výklenků nebo nik jakéhokoliv tvaru, na maltu ve stěnách nebo před stěnami rabicovým pletivem</t>
  </si>
  <si>
    <t>"2.NP, odborný odhad" 15</t>
  </si>
  <si>
    <t>349231811</t>
  </si>
  <si>
    <t>Přizdívka ostění s ozubem z cihel tl do 150 mm</t>
  </si>
  <si>
    <t>-2105071551</t>
  </si>
  <si>
    <t>Přizdívka z cihel ostění s ozubem ve vybouraných otvorech, s vysekáním kapes pro zavázaní přes 80 do 150 mm</t>
  </si>
  <si>
    <t>"2.NP" (2,1+0,9+2,1)*0,1*3</t>
  </si>
  <si>
    <t>349234831</t>
  </si>
  <si>
    <t>Doplnění zdiva okenních obrub</t>
  </si>
  <si>
    <t>-1518295324</t>
  </si>
  <si>
    <t>Doplnění zdiva (s dodáním hmot) okenních obrub</t>
  </si>
  <si>
    <t>"2.NP" (0,8+0,85+0,8)*9</t>
  </si>
  <si>
    <t>Úpravy povrchů, podlahy a osazování výplní</t>
  </si>
  <si>
    <t>611131121</t>
  </si>
  <si>
    <t>Penetrační disperzní nátěr vnitřních stropů nanášený ručně</t>
  </si>
  <si>
    <t>-1582838328</t>
  </si>
  <si>
    <t>Podkladní a spojovací vrstva vnitřních omítaných ploch penetrace akrylát-silikonová nanášená ručně stropů</t>
  </si>
  <si>
    <t>611311131</t>
  </si>
  <si>
    <t>Potažení vnitřních rovných stropů vápenným štukem tloušťky do 3 mm</t>
  </si>
  <si>
    <t>-390597234</t>
  </si>
  <si>
    <t>Potažení vnitřních ploch štukem tloušťky do 3 mm vodorovných konstrukcí stropů rovných</t>
  </si>
  <si>
    <t>"2.02, CHODBA" 96,5</t>
  </si>
  <si>
    <t>612131121</t>
  </si>
  <si>
    <t>Penetrační disperzní nátěr vnitřních stěn nanášený ručně</t>
  </si>
  <si>
    <t>1800233891</t>
  </si>
  <si>
    <t>Podkladní a spojovací vrstva vnitřních omítaných ploch penetrace akrylát-silikonová nanášená ručně stěn</t>
  </si>
  <si>
    <t>612135011</t>
  </si>
  <si>
    <t>Vyrovnání podkladu vnitřních stěn tmelem tl do 2 mm</t>
  </si>
  <si>
    <t>1371036577</t>
  </si>
  <si>
    <t>Vyrovnání nerovností podkladu vnitřních omítaných ploch tmelem, tloušťky do 2 mm stěn</t>
  </si>
  <si>
    <t>612142001</t>
  </si>
  <si>
    <t>Potažení vnitřních stěn sklovláknitým pletivem vtlačeným do tenkovrstvé hmoty</t>
  </si>
  <si>
    <t>-1509535598</t>
  </si>
  <si>
    <t>Potažení vnitřních ploch pletivem v ploše nebo pruzích, na plném podkladu sklovláknitým vtlačením do tmelu stěn</t>
  </si>
  <si>
    <t>"2.NP, odborný odhad" 100</t>
  </si>
  <si>
    <t>612311131</t>
  </si>
  <si>
    <t>Potažení vnitřních stěn vápenným štukem tloušťky do 3 mm</t>
  </si>
  <si>
    <t>-228500948</t>
  </si>
  <si>
    <t>Potažení vnitřních ploch štukem tloušťky do 3 mm svislých konstrukcí stěn</t>
  </si>
  <si>
    <t>"2.02, CHODBA" 230,2</t>
  </si>
  <si>
    <t>"2.03.1, WC DÍVKY, PŘEDSÍŇKA" 9,9</t>
  </si>
  <si>
    <t>"2.03.2, WC DÍVKY, KABINKY" 3,52</t>
  </si>
  <si>
    <t>"2.03.3, ÚKLIDOVÁ KOMORA" 0,54</t>
  </si>
  <si>
    <t>"2.04.01, WC CHLAPCI, PŘEDSÍŇ" 6,3</t>
  </si>
  <si>
    <t>"2.04.02, WC CHLAPCI, PISOÁRY" 2,7</t>
  </si>
  <si>
    <t>"2.04.03, WC CHLAPCI, KABINA" 3,3</t>
  </si>
  <si>
    <t>"2.05, WC IMOBIL + UČITELÉ" 5,1</t>
  </si>
  <si>
    <t>"2.06, SCHODIŠTĚ" 56,24</t>
  </si>
  <si>
    <t>"2.07, UČEBNA 24 ZÁKŮ" 102</t>
  </si>
  <si>
    <t>"2.08, UČEBNA 24 ZÁKŮ" 103</t>
  </si>
  <si>
    <t>"2.09, UČEBNA 24 ZÁKŮ" 104</t>
  </si>
  <si>
    <t>612321121</t>
  </si>
  <si>
    <t>Vápenocementová omítka hladká jednovrstvá vnitřních stěn nanášená ručně</t>
  </si>
  <si>
    <t>1454497850</t>
  </si>
  <si>
    <t>Omítka vápenocementová vnitřních ploch nanášená ručně jednovrstvá, tloušťky do 10 mm hladká svislých konstrukcí stěn</t>
  </si>
  <si>
    <t>(2,0*3,32-0,9*2)*2+(0,9*2,1)*2</t>
  </si>
  <si>
    <t>(3,2+0,9+0,4+1,0)*3,75</t>
  </si>
  <si>
    <t>"ostění a nadpraží oken" 22,5*0,35</t>
  </si>
  <si>
    <t>612321191</t>
  </si>
  <si>
    <t>Příplatek k vápenocementové omítce vnitřních stěn za každých dalších 5 mm tloušťky ručně</t>
  </si>
  <si>
    <t>2044458949</t>
  </si>
  <si>
    <t>Omítka vápenocementová vnitřních ploch nanášená ručně Příplatek k cenám za každých dalších i započatých 5 mm tloušťky omítky přes 10 mm stěn</t>
  </si>
  <si>
    <t>612325223</t>
  </si>
  <si>
    <t>Vápenocementová štuková omítka malých ploch do 1,0 m2 na stěnách</t>
  </si>
  <si>
    <t>892231522</t>
  </si>
  <si>
    <t>Vápenocementová omítka jednotlivých malých ploch štuková na stěnách, plochy jednotlivě přes 0,25 do 1 m2</t>
  </si>
  <si>
    <t>"po vybouraných větracích žaluzií" 5*2</t>
  </si>
  <si>
    <t>612325412</t>
  </si>
  <si>
    <t>Oprava vnitřní vápenocementové hladké omítky stěn v rozsahu plochy do 30%</t>
  </si>
  <si>
    <t>-912032033</t>
  </si>
  <si>
    <t>Oprava vápenocementové omítky vnitřních ploch hladké, tloušťky do 20 mm stěn, v rozsahu opravované plochy přes 10 do 30%</t>
  </si>
  <si>
    <t>"2.02, CHODBA" 230,224</t>
  </si>
  <si>
    <t>"2.03.1, WC DÍVKY, PŘEDSÍŇKA" 26,6648</t>
  </si>
  <si>
    <t>"2.03.2, WC DÍVKY, KABINKY" 46,36</t>
  </si>
  <si>
    <t>"2.03.3, ÚKLIDOVÁ KOMORA" 14,44</t>
  </si>
  <si>
    <t>"2.04.01, WC CHLAPCI, PŘEDSÍŇ" 35,64</t>
  </si>
  <si>
    <t>"2.04.02, WC CHLAPCI, PISOÁRY" 27,1</t>
  </si>
  <si>
    <t>"2.04.03, WC CHLAPCI, KABINA" 20,4</t>
  </si>
  <si>
    <t>"2.05, WC IMOBIL + UČITELÉ" 37,96</t>
  </si>
  <si>
    <t>"2.07, UČEBNA 24 ZÁKŮ" 126,713</t>
  </si>
  <si>
    <t>"2.08, UČEBNA 24 ZÁKŮ" 128,233</t>
  </si>
  <si>
    <t>"2.09, UČEBNA 24 ZÁKŮ" 128,993</t>
  </si>
  <si>
    <t>Mezisoučet</t>
  </si>
  <si>
    <t>"odpočet SDK" -2*(SDK01+SDK05)-(SDK02+SDK03+SDK04+SDK06+SDK07+SDK08)</t>
  </si>
  <si>
    <t>"odpočet nových omítek" -om_stěn</t>
  </si>
  <si>
    <t>624631214</t>
  </si>
  <si>
    <t>Tmelení akrylátovým tmelem spár prefabrikovaných dílců š do 30 mm včetně penetrace</t>
  </si>
  <si>
    <t>622117110</t>
  </si>
  <si>
    <t>Úprava vnějších spár obvodového pláště z prefabrikovaných dílců tmelení spáry včetně penetračního nátěru tmelem akrylátovým, šířky spáry přes 25 do 30 mm</t>
  </si>
  <si>
    <t>"2.02" 3,8+3,0+3,8+3,0</t>
  </si>
  <si>
    <t>"2.09" 3,8+6,6+3,8+6,6</t>
  </si>
  <si>
    <t>624631412</t>
  </si>
  <si>
    <t>Vyplnění spár prefabrikovaných dílců těsnicím provazcem z polyetylénu tl do 30 mm</t>
  </si>
  <si>
    <t>2043639920</t>
  </si>
  <si>
    <t>Úprava vnějších spár obvodového pláště z prefabrikovaných dílců vyplnění spáry těsnicím provazcem z pěnového polyetylénu, šířky přes 20 do 30 mm</t>
  </si>
  <si>
    <t>631311114</t>
  </si>
  <si>
    <t>Mazanina tl do 80 mm z betonu prostého bez zvýšených nároků na prostředí tř. C 16/20</t>
  </si>
  <si>
    <t>1188600350</t>
  </si>
  <si>
    <t>Mazanina z betonu prostého bez zvýšených nároků na prostředí tl. přes 50 do 80 mm tř. C 16/20</t>
  </si>
  <si>
    <t>Poznámka k položce:
betonová mazanina v min. spádu</t>
  </si>
  <si>
    <t>"2.03.2, WC DÍVKY, KABINKY" 3,7*0,06</t>
  </si>
  <si>
    <t>"2.04.02, WC CHLAPCI, PISOÁRY" 2,9*0,06</t>
  </si>
  <si>
    <t>631312141</t>
  </si>
  <si>
    <t>Doplnění rýh v dosavadních mazaninách betonem prostým</t>
  </si>
  <si>
    <t>-1383583285</t>
  </si>
  <si>
    <t>Doplnění dosavadních mazanin prostým betonem s dodáním hmot, bez potěru, plochy jednotlivě rýh v dosavadních mazaninách</t>
  </si>
  <si>
    <t>"2.NP" (0,75+0,2+0,5+0,55+0,3+0,35+0,9)*0,06</t>
  </si>
  <si>
    <t>631319011</t>
  </si>
  <si>
    <t>Příplatek k mazanině tl do 80 mm za přehlazení povrchu</t>
  </si>
  <si>
    <t>989786170</t>
  </si>
  <si>
    <t>Příplatek k cenám mazanin za úpravu povrchu mazaniny přehlazením, mazanina tl. přes 50 do 80 mm</t>
  </si>
  <si>
    <t>634112123</t>
  </si>
  <si>
    <t>Obvodová dilatace podlahovým páskem z pěnového PE s fólií mezi stěnou a mazaninou nebo potěrem v 80 mm</t>
  </si>
  <si>
    <t>-1863079314</t>
  </si>
  <si>
    <t>Obvodová dilatace mezi stěnou a mazaninou nebo potěrem podlahovým páskem z pěnového PE s fólií tl. do 10 mm, výšky 80 mm</t>
  </si>
  <si>
    <t>"2.02, CHODBA" 73,1</t>
  </si>
  <si>
    <t>"2.03.2, WC DÍVKY, KABINKY" 12,9</t>
  </si>
  <si>
    <t>"2.03.3, ÚKLIDOVÁ KOMORA" 5,6</t>
  </si>
  <si>
    <t>"2.04.01, WC CHLAPCI, PŘEDSÍŇ" 10,5</t>
  </si>
  <si>
    <t>"2.04.02, WC CHLAPCI, PISOÁRY" 7,5</t>
  </si>
  <si>
    <t>"2.04.03, WC CHLAPCI, KABINA" 5,7</t>
  </si>
  <si>
    <t>"2.05, WC IMOBIL + UČITELÉ" 10,3</t>
  </si>
  <si>
    <t>"2.06, SCHODIŠTĚ" 17</t>
  </si>
  <si>
    <t>"2.07, UČEBNA 24 ZÁKŮ" 36,1</t>
  </si>
  <si>
    <t>"2.08, UČEBNA 24 ZÁKŮ" 36,5</t>
  </si>
  <si>
    <t>"2.09, UČEBNA 24 ZÁKŮ" 36,7</t>
  </si>
  <si>
    <t>642942111</t>
  </si>
  <si>
    <t>Osazování zárubní nebo rámů dveřních kovových do 2,5 m2 na MC</t>
  </si>
  <si>
    <t>-408297840</t>
  </si>
  <si>
    <t>Osazování zárubní nebo rámů kovových dveřních lisovaných nebo z úhelníků bez dveřních křídel na cementovou maltu, plochy otvoru do 2,5 m2</t>
  </si>
  <si>
    <t>D1+D3</t>
  </si>
  <si>
    <t>M</t>
  </si>
  <si>
    <t>55331488</t>
  </si>
  <si>
    <t>zárubeň jednokřídlá ocelová pro zdění tl stěny 110-150mm rozměru 900/1970, 2100mm</t>
  </si>
  <si>
    <t>184926356</t>
  </si>
  <si>
    <t>Poznámka k položce:
jednotková cena vč. těsnění</t>
  </si>
  <si>
    <t>"D3" 3</t>
  </si>
  <si>
    <t>55331487</t>
  </si>
  <si>
    <t>zárubeň jednokřídlá ocelová pro zdění tl stěny 110-150mm rozměru 800/1970, 2100mm</t>
  </si>
  <si>
    <t>-1609373537</t>
  </si>
  <si>
    <t>"D1" 3</t>
  </si>
  <si>
    <t>949101111</t>
  </si>
  <si>
    <t>Lešení pomocné pro objekty pozemních staveb s lešeňovou podlahou v do 1,9 m zatížení do 150 kg/m2</t>
  </si>
  <si>
    <t>-358312843</t>
  </si>
  <si>
    <t>Lešení pomocné pracovní pro objekty pozemních staveb pro zatížení do 150 kg/m2, o výšce lešeňové podlahy do 1,9 m</t>
  </si>
  <si>
    <t>"2.03.1, WC DÍVKY, PŘEDSÍŇKA" 5,31</t>
  </si>
  <si>
    <t>"2.03.2, WC DÍVKY, KABINKY" 3,7</t>
  </si>
  <si>
    <t>"2.03.3, ÚKLIDOVÁ KOMORA" 1,5</t>
  </si>
  <si>
    <t>"2.04.01, WC CHLAPCI, PŘEDSÍŇ" 4,95</t>
  </si>
  <si>
    <t>"2.04.02, WC CHLAPCI, PISOÁRY" 2,9</t>
  </si>
  <si>
    <t>"2.04.03, WC CHLAPCI, KABINA" 1,8</t>
  </si>
  <si>
    <t>"2.05, WC IMOBIL + UČITELÉ" 5,5</t>
  </si>
  <si>
    <t>"2.06, SCHODIŠTĚ" 21,4</t>
  </si>
  <si>
    <t>"2.07, UČEBNA 24 ZÁKŮ" 63,7</t>
  </si>
  <si>
    <t>"2.08, UČEBNA 24 ZÁKŮ" 65</t>
  </si>
  <si>
    <t>"2.09, UČEBNA 24 ZÁKŮ" 65,8</t>
  </si>
  <si>
    <t>"2.10, UČEBNA 24 ZÁKŮ" 61,5</t>
  </si>
  <si>
    <t>952901111</t>
  </si>
  <si>
    <t>Vyčištění budov bytové a občanské výstavby při výšce podlaží do 4 m</t>
  </si>
  <si>
    <t>-1999219020</t>
  </si>
  <si>
    <t>Vyčištění budov nebo objektů před předáním do užívání budov bytové nebo občanské výstavby, světlé výšky podlaží do 4 m</t>
  </si>
  <si>
    <t>"komunikační trasy" 100</t>
  </si>
  <si>
    <t>953943211</t>
  </si>
  <si>
    <t>Osazování hasicího přístroje</t>
  </si>
  <si>
    <t>-2146812497</t>
  </si>
  <si>
    <t>Osazování drobných kovových předmětů kotvených do stěny hasicího přístroje</t>
  </si>
  <si>
    <t>44932114</t>
  </si>
  <si>
    <t>přístroj hasicí ruční práškový PG 6 LE</t>
  </si>
  <si>
    <t>-1583637055</t>
  </si>
  <si>
    <t>Poznámka k položce:
jednotková cena vč. revize</t>
  </si>
  <si>
    <t>953R00001</t>
  </si>
  <si>
    <t>Dodávka a montáž požárně bezpečnostního značení v rozsahu a dle PBŘ a TZ odst. 3.10 a PBŘ</t>
  </si>
  <si>
    <t>-30818099</t>
  </si>
  <si>
    <t>Dodávka a montáž požárně bezpečnostního značení (směry úniků, únikové dveře, značení „Únikový východ“, hlavní uzávěry technických zařízení (el. energie, vody atd.), zákazy hašení vodou a pěnovými přístroji elektrických zařízení, hasicí přístroje, hydrant, apod) v rozsahu a dle PBŘ a TZ odst. 3.10 a PBŘ</t>
  </si>
  <si>
    <t>953R00002</t>
  </si>
  <si>
    <t>Dodávka a montáž požárních ucpávek prostupů dle PBŘ a TZ odst. 3.10 a PBŘ</t>
  </si>
  <si>
    <t>-1340307333</t>
  </si>
  <si>
    <t>Dodávka a montáž požárních ucpávek prostupů dle PBŘ a TZ odst. 3.10 a PBŘ vč. revize, revizní knihy a fotodokumentace</t>
  </si>
  <si>
    <t>Poznámka k položce:
Součástí dodávky jsou veškeré požární ucpávky inženýrských rozvodů všech profesí v objektu mezi jednotlivými požárními úseky. Tyto požární ucpávky budou odpovídat svým provedením druhu, rozměru a materiálu média či kabelu, který utěsňují.
Požární ucpávky musí mít minimální požární odolnost v minutách, jaká je předepsána na požárně dělící konstrukci a svým provedením musí odpovídat druhu stavební konstrukce, kterou utěsňují.
Veškeré požární ucpávky musí být navrženy a provedeny vybranou odbornou certifikovanou firmou s potřebným oprávněním a před prováděním musí tato firma vypracovat realizační dokumentaci požárních ucpávek s jejich soupisem (označení druhu, umístění, minut odolnosti, média co utěsňují) a výkresy s jejich umístěním.
Jako podklad pro vypracování realizační dokumentace ucpávek bude sloužit požární zpráva, výkresy rozdělení objektu do požárních úseků a výkresy jednotlivých profesí v úrovni dokumentace pro provedení stavby.
Každá požární ucpávka bude po provedení označena štítkem a v místech zakrytých či obtížně přístupných musí být vytvořen dostatečný přístup pro periodickou kontrolu.
V celém objektu budou požární ucpávky provedeny jedním systémem kvality.</t>
  </si>
  <si>
    <t>953R00003</t>
  </si>
  <si>
    <t>Provedení utěsnění dilatační spáry dilatační lištou š. do 30mm - objektová dilatace</t>
  </si>
  <si>
    <t>-1095630569</t>
  </si>
  <si>
    <t>"2.02" 3,8+3+3,8</t>
  </si>
  <si>
    <t>"2.09" 3,8+6,6+3,8</t>
  </si>
  <si>
    <t>965046111</t>
  </si>
  <si>
    <t>Broušení stávajících betonových podlah úběr do 3 mm</t>
  </si>
  <si>
    <t>-572392002</t>
  </si>
  <si>
    <t>977151123</t>
  </si>
  <si>
    <t>Jádrové vrty diamantovými korunkami do D 150 mm do stavebních materiálů</t>
  </si>
  <si>
    <t>1895030965</t>
  </si>
  <si>
    <t>Jádrové vrty diamantovými korunkami do stavebních materiálů (železobetonu, betonu, cihel, obkladů, dlažeb, kamene) průměru přes 130 do 150 mm</t>
  </si>
  <si>
    <t>"2.02, prostup pro přívod vzduchu" 0,65*3</t>
  </si>
  <si>
    <t>1257513755</t>
  </si>
  <si>
    <t>1007653700</t>
  </si>
  <si>
    <t>900822701</t>
  </si>
  <si>
    <t>0,137*19 'Přepočtené koeficientem množství</t>
  </si>
  <si>
    <t>1309230172</t>
  </si>
  <si>
    <t>998</t>
  </si>
  <si>
    <t>Přesun hmot</t>
  </si>
  <si>
    <t>998018001</t>
  </si>
  <si>
    <t>Přesun hmot ruční pro budovy v do 6 m</t>
  </si>
  <si>
    <t>982352010</t>
  </si>
  <si>
    <t>Přesun hmot pro budovy občanské výstavby, bydlení, výrobu a služby ruční - bez užití mechanizace vodorovná dopravní vzdálenost do 100 m pro budovy s jakoukoliv nosnou konstrukcí výšky do 6 m</t>
  </si>
  <si>
    <t>7252916R1</t>
  </si>
  <si>
    <t>Vybavení WC imob. - madlo u WC sklopné, nerez</t>
  </si>
  <si>
    <t>ks</t>
  </si>
  <si>
    <t>-544102434</t>
  </si>
  <si>
    <t>7252916R2</t>
  </si>
  <si>
    <t>Vybavení WC imob. - madlo u WC pevné, nerez</t>
  </si>
  <si>
    <t>2039679725</t>
  </si>
  <si>
    <t>7252916R3</t>
  </si>
  <si>
    <t>Vybavení WC imob. - madlo u UM sklopné, nerez</t>
  </si>
  <si>
    <t>1874154439</t>
  </si>
  <si>
    <t>7252916R4</t>
  </si>
  <si>
    <t>Vybavení WC imob. - madlo u dveří pevné, nerez</t>
  </si>
  <si>
    <t>599111747</t>
  </si>
  <si>
    <t>998725101</t>
  </si>
  <si>
    <t>Přesun hmot tonážní pro zařizovací předměty v objektech v do 6 m</t>
  </si>
  <si>
    <t>1785194399</t>
  </si>
  <si>
    <t>Přesun hmot pro zařizovací předměty stanovený z hmotnosti přesunovaného materiálu vodorovná dopravní vzdálenost do 50 m v objektech výšky do 6 m</t>
  </si>
  <si>
    <t>998725181</t>
  </si>
  <si>
    <t>Příplatek k přesunu hmot tonážní 725 prováděný bez použití mechanizace</t>
  </si>
  <si>
    <t>-953872819</t>
  </si>
  <si>
    <t>Přesun hmot pro zařizovací předměty stanovený z hmotnosti přesunovaného materiálu Příplatek k cenám za přesun prováděný bez použití mechanizace pro jakoukoliv výšku objektu</t>
  </si>
  <si>
    <t>763111356</t>
  </si>
  <si>
    <t>SDK příčka tl 125 mm profil CW+UW 100 desky 1xDFRIH2 12,5 s izolací EI 45 Rw do 53 dB</t>
  </si>
  <si>
    <t>146439799</t>
  </si>
  <si>
    <t>Příčka ze sádrokartonových desek s nosnou konstrukcí z jednoduchých ocelových profilů UW, CW jednoduše opláštěná deskou vysokopevnostní protipožární impregnovanou DFRIH2 tl. 12,5 mm s izolací, EI 45, příčka tl. 125 mm, profil 100, Rw do 53 dB</t>
  </si>
  <si>
    <t>"2.NP" (3,0+1,1+2,2+2,0+1,1+4,0+1,9+1,95)*3,8</t>
  </si>
  <si>
    <t>"odpočet otvorů" -0,7*2,0*4</t>
  </si>
  <si>
    <t>763111460</t>
  </si>
  <si>
    <t>SDK příčka tl 125 mm profil CW+UW 75 desky 2x akustická 12,5 s izolací EI 90 Rw do 59 dB</t>
  </si>
  <si>
    <t>-739915521</t>
  </si>
  <si>
    <t>Příčka ze sádrokartonových desek s nosnou konstrukcí z jednoduchých ocelových profilů UW, CW dvojitě opláštěná deskami akustickými tl. 2 x 12,5 mm s izolací, EI 90, příčka tl. 125 mm, profil 75, Rw do 59 dB</t>
  </si>
  <si>
    <t>Poznámka k položce:
jednotková cena zahrnuje tl. minerální zvukové izolace min. 60 mm</t>
  </si>
  <si>
    <t>"2.NP" 6,55*3,75</t>
  </si>
  <si>
    <t>51</t>
  </si>
  <si>
    <t>763111712</t>
  </si>
  <si>
    <t>SDK příčka kluzné napojení ke stropu</t>
  </si>
  <si>
    <t>539910677</t>
  </si>
  <si>
    <t>Příčka ze sádrokartonových desek ostatní konstrukce a práce na příčkách ze sádrokartonových desek kluzné napojení příčky ke stropu</t>
  </si>
  <si>
    <t>"2.NP" 6,55+2,95</t>
  </si>
  <si>
    <t>52</t>
  </si>
  <si>
    <t>763111713</t>
  </si>
  <si>
    <t>SDK příčka ukončení ve volném prostoru</t>
  </si>
  <si>
    <t>1636391228</t>
  </si>
  <si>
    <t>Příčka ze sádrokartonových desek ostatní konstrukce a práce na příčkách ze sádrokartonových desek ukončení příčky ve volném prostoru</t>
  </si>
  <si>
    <t>"2.NP" 0,9</t>
  </si>
  <si>
    <t>53</t>
  </si>
  <si>
    <t>763111717</t>
  </si>
  <si>
    <t>SDK příčka základní penetrační nátěr (oboustranně)</t>
  </si>
  <si>
    <t>-811383910</t>
  </si>
  <si>
    <t>Příčka ze sádrokartonových desek ostatní konstrukce a práce na příčkách ze sádrokartonových desek základní penetrační nátěr (oboustranný)</t>
  </si>
  <si>
    <t>SDK01+SDK05</t>
  </si>
  <si>
    <t>54</t>
  </si>
  <si>
    <t>763111718</t>
  </si>
  <si>
    <t>SDK příčka úprava styku příčky a podhledu separační páskou a akrylátem (oboustranně)</t>
  </si>
  <si>
    <t>1855841724</t>
  </si>
  <si>
    <t>Příčka ze sádrokartonových desek ostatní konstrukce a práce na příčkách ze sádrokartonových desek úprava styku příčky a podhledu (oboustranně) separační páskou s akrylátem</t>
  </si>
  <si>
    <t>"2.NP" 6,55</t>
  </si>
  <si>
    <t>55</t>
  </si>
  <si>
    <t>763111762</t>
  </si>
  <si>
    <t>Příplatek k SDK příčce s jednoduchou nosnou konstrukcí za zahuštění profilů na vzdálenost 41 mm</t>
  </si>
  <si>
    <t>296044348</t>
  </si>
  <si>
    <t>Příčka ze sádrokartonových desek Příplatek k cenám za zahuštění profilů u příček s nosnou konstrukcí z jednoduchých profilů na vzdálenost 41 cm</t>
  </si>
  <si>
    <t>SDK05+SDK06+SDK07</t>
  </si>
  <si>
    <t>56</t>
  </si>
  <si>
    <t>763111771</t>
  </si>
  <si>
    <t>Příplatek k SDK příčce za rovinnost kvality Q3</t>
  </si>
  <si>
    <t>428801537</t>
  </si>
  <si>
    <t>Příčka ze sádrokartonových desek Příplatek k cenám za rovinnost speciální tmelení kvality Q3</t>
  </si>
  <si>
    <t>57</t>
  </si>
  <si>
    <t>763121426</t>
  </si>
  <si>
    <t>SDK stěna předsazená tl 112,5 mm profil CW+UW 100 deska 1xH2 12,5 bez izolace EI 15</t>
  </si>
  <si>
    <t>-1729034927</t>
  </si>
  <si>
    <t>Stěna předsazená ze sádrokartonových desek s nosnou konstrukcí z ocelových profilů CW, UW jednoduše opláštěná deskou impregnovanou H2 tl. 12,5 mm bez izolace, EI 15, stěna tl. 112,5 mm, profil 100</t>
  </si>
  <si>
    <t>"2.NP" 1,6*3,75+1,6*3,75</t>
  </si>
  <si>
    <t>58</t>
  </si>
  <si>
    <t>763121453</t>
  </si>
  <si>
    <t>SDK stěna předsazená tl 100 mm profil CW+UW 75 desky 2xDF 12,5 bez izolace EI 30</t>
  </si>
  <si>
    <t>-1880056102</t>
  </si>
  <si>
    <t>Stěna předsazená ze sádrokartonových desek s nosnou konstrukcí z ocelových profilů CW, UW dvojitě opláštěná deskami protipožárními DF tl. 2 x 12,5 mm bez izolace, EI 30, stěna tl. 100 mm, profil 75</t>
  </si>
  <si>
    <t>"2.NP" (0,25+0,4+0,25)*3,8</t>
  </si>
  <si>
    <t>59</t>
  </si>
  <si>
    <t>763121457</t>
  </si>
  <si>
    <t>SDK stěna předsazená tl 87,5 mm profil CW+UW 75 deska 1xDFRIH2 12,5 s izolací EI 30 Rw do 15 dB</t>
  </si>
  <si>
    <t>-1983061659</t>
  </si>
  <si>
    <t>Stěna předsazená ze sádrokartonových desek s nosnou konstrukcí z ocelových profilů CW, UW jednoduše opláštěná deskou vysokopevnostní protipožární impregnovanou DFRIH2 tl. 12,5 mm s izolací, EI 30, Rw do 15 dB, stěna tl. 87,5 mm, profil 75</t>
  </si>
  <si>
    <t>"2.NP" (0,79+0,6+0,25+0,2+0,25+0,7+0,25+0,25)*3,8</t>
  </si>
  <si>
    <t>763121458</t>
  </si>
  <si>
    <t>SDK stěna předsazená tl 112,5 mm profil CW+UW 100 deska 1xDFRIH2 12,5 s izolací EI 30 Rw do 15 dB</t>
  </si>
  <si>
    <t>-452353054</t>
  </si>
  <si>
    <t>Stěna předsazená ze sádrokartonových desek s nosnou konstrukcí z ocelových profilů CW, UW jednoduše opláštěná deskou vysokopevnostní protipožární impregnovanou DFRIH2 tl. 12,5 mm s izolací, EI 30, Rw do 15 dB, stěna tl. 112,5 mm, profil 100</t>
  </si>
  <si>
    <t>"2.NP" 0,9*3,8+(1,7+0,95+0,95+0,88)*(1,2+0,2)</t>
  </si>
  <si>
    <t>61</t>
  </si>
  <si>
    <t>763121467.R</t>
  </si>
  <si>
    <t>SDK stěna předsazená tl 125 mm profil CW+UW 100 desky 2xA 12,5 s izolací</t>
  </si>
  <si>
    <t>1902295804</t>
  </si>
  <si>
    <t>Stěna předsazená ze sádrokartonových desek s nosnou konstrukcí z ocelových profilů CW, UW dvojitě opláštěná deskami protipožárními impregnovanými A tl. 2 x 12,5 mm s izolací, stěna tl. 125 mm, profil 100</t>
  </si>
  <si>
    <t>"2.NP" 1,8*3,75</t>
  </si>
  <si>
    <t>62</t>
  </si>
  <si>
    <t>763121481.R</t>
  </si>
  <si>
    <t>SDK stěna předsazená tl 77,5 mm profil CW+UW 50 desky 2x akustická 12,5 s izolací EI 30  Rw do 28 dB</t>
  </si>
  <si>
    <t>-1326861200</t>
  </si>
  <si>
    <t>Stěna předsazená ze sádrokartonových desek s nosnou konstrukcí z ocelových profilů CW, UW dvojitě opláštěná deskami akustickými tl. 2 x 12,5 mm s izolací, EI 30, Rw do 28 dB, stěna tl. 77,5 mm, profil 50</t>
  </si>
  <si>
    <t>"2.NP" 6,59*3,75</t>
  </si>
  <si>
    <t>63</t>
  </si>
  <si>
    <t>763121714</t>
  </si>
  <si>
    <t>SDK stěna předsazená základní penetrační nátěr</t>
  </si>
  <si>
    <t>-703400804</t>
  </si>
  <si>
    <t>Stěna předsazená ze sádrokartonových desek ostatní konstrukce a práce na předsazených stěnách ze sádrokartonových desek základní penetrační nátěr</t>
  </si>
  <si>
    <t>SDK02+SDK03+SDK04+SDK06+SDK07+SDK08</t>
  </si>
  <si>
    <t>64</t>
  </si>
  <si>
    <t>763121715</t>
  </si>
  <si>
    <t>SDK stěna předsazená úprava styku stěny a podhledu separační páskou a akrylátem</t>
  </si>
  <si>
    <t>-1447195132</t>
  </si>
  <si>
    <t>Stěna předsazená ze sádrokartonových desek ostatní konstrukce a práce na předsazených stěnách ze sádrokartonových desek úprava styku stěny a podhledu separační páskou s akrylátem</t>
  </si>
  <si>
    <t>"2.NP" 6,59+1,6+1,6+1,8+0,3+0,4+0,3</t>
  </si>
  <si>
    <t>65</t>
  </si>
  <si>
    <t>763121753.R</t>
  </si>
  <si>
    <t>Příplatek k SDK stěně předsazené za předsazení pro instalaci závěsného WC modulu do 250 mm</t>
  </si>
  <si>
    <t>-1343316436</t>
  </si>
  <si>
    <t>Stěna předsazená ze sádrokartonových desek Příplatek k cenám za předsazení pro instalaci závěsného WC modulu do 250 mm</t>
  </si>
  <si>
    <t>"2.NP" (1,7+0,95+0,95+0,88)*(1,2+0,2)</t>
  </si>
  <si>
    <t>66</t>
  </si>
  <si>
    <t>763121761</t>
  </si>
  <si>
    <t>Příplatek k SDK stěně předsazené za rovinnost kvality Q3</t>
  </si>
  <si>
    <t>-1081625885</t>
  </si>
  <si>
    <t>Stěna předsazená ze sádrokartonových desek Příplatek k cenám za rovinnost kvality speciální tmelení kvality Q3</t>
  </si>
  <si>
    <t>67</t>
  </si>
  <si>
    <t>763131411</t>
  </si>
  <si>
    <t>SDK podhled desky 1xA 12,5 bez izolace dvouvrstvá spodní kce profil CD+UD</t>
  </si>
  <si>
    <t>725907455</t>
  </si>
  <si>
    <t>Podhled ze sádrokartonových desek dvouvrstvá zavěšená spodní konstrukce z ocelových profilů CD, UD jednoduše opláštěná deskou standardní A, tl. 12,5 mm, bez izolace</t>
  </si>
  <si>
    <t>Poznámka k položce:
jednotková cena vč. provedení prostupu pro zápustná svítidla a VZT a jejich začištění, provedení pružného napojení na stěny</t>
  </si>
  <si>
    <t>"2.02, CHODBA" 97,66</t>
  </si>
  <si>
    <t>68</t>
  </si>
  <si>
    <t>763131452.PD06</t>
  </si>
  <si>
    <t>SDK podhled perforovaná deska 1xH2 12,5 bez izolace, dvouvrstvá spodní kce profil CD+UD</t>
  </si>
  <si>
    <t>-507152831</t>
  </si>
  <si>
    <t>Podhled ze sádrokartonových perforovaných desek (součinitel pohltivosti 0,8), dvouvrstvá zavěšená spodní konstrukce z ocelových profilů CD, UD jednoduše opláštěná deskou impregnovanou H2, tl. 12,5 mm, bez izolace</t>
  </si>
  <si>
    <t>Poznámka k položce:
jednotková cena vč. provedení prostupu pro zápustná svítidla a VZT a jejich začištění, provedení pružného napojení na stěny a dilatace</t>
  </si>
  <si>
    <t>69</t>
  </si>
  <si>
    <t>763131711</t>
  </si>
  <si>
    <t>SDK podhled dilatace</t>
  </si>
  <si>
    <t>-245271068</t>
  </si>
  <si>
    <t>Podhled ze sádrokartonových desek ostatní práce a konstrukce na podhledech ze sádrokartonových desek dilatace</t>
  </si>
  <si>
    <t>"2.02, CHODBA" 3</t>
  </si>
  <si>
    <t>"2.09, UČEBNA 24 ZÁKŮ" 6,6</t>
  </si>
  <si>
    <t>763131714</t>
  </si>
  <si>
    <t>SDK podhled základní penetrační nátěr</t>
  </si>
  <si>
    <t>-2019181492</t>
  </si>
  <si>
    <t>Podhled ze sádrokartonových desek ostatní práce a konstrukce na podhledech ze sádrokartonových desek základní penetrační nátěr</t>
  </si>
  <si>
    <t>PD07+PD06</t>
  </si>
  <si>
    <t>71</t>
  </si>
  <si>
    <t>763131752</t>
  </si>
  <si>
    <t>Montáž jedné vrstvy tepelné izolace do SDK podhledu</t>
  </si>
  <si>
    <t>-2037656724</t>
  </si>
  <si>
    <t>Podhled ze sádrokartonových desek ostatní práce a konstrukce na podhledech ze sádrokartonových desek montáž jedné vrstvy tepelné izolace</t>
  </si>
  <si>
    <t>PD06+PD07</t>
  </si>
  <si>
    <t>72</t>
  </si>
  <si>
    <t>63160011</t>
  </si>
  <si>
    <t>role akustická a tepelně izolační ze skelných vláken tl 50mm</t>
  </si>
  <si>
    <t>23329059</t>
  </si>
  <si>
    <t>292,16*1,05 'Přepočtené koeficientem množství</t>
  </si>
  <si>
    <t>73</t>
  </si>
  <si>
    <t>763164531</t>
  </si>
  <si>
    <t>SDK obklad kcí tvaru L š do 0,8 m desky 1xA 12,5</t>
  </si>
  <si>
    <t>-1203710129</t>
  </si>
  <si>
    <t>Obklad konstrukcí sádrokartonovými deskami včetně ochranných úhelníků ve tvaru L rozvinuté šíře přes 0,4 do 0,8 m, opláštěný deskou standardní A, tl. 12,5 mm</t>
  </si>
  <si>
    <t>"2.07, kapotáž potrubí pod stropem" 1,5+0,4</t>
  </si>
  <si>
    <t>74</t>
  </si>
  <si>
    <t>763172352</t>
  </si>
  <si>
    <t>Montáž dvířek revizních jednoplášťových SDK kcí vel. 300 x 300 mm pro podhledy</t>
  </si>
  <si>
    <t>453321188</t>
  </si>
  <si>
    <t>Montáž dvířek pro konstrukce ze sádrokartonových desek revizních jednoplášťových pro podhledy velikost (šxv) 300 x 300 mm</t>
  </si>
  <si>
    <t>75</t>
  </si>
  <si>
    <t>59030711</t>
  </si>
  <si>
    <t>dvířka revizní jednokřídlá do podhledu 300x300mm</t>
  </si>
  <si>
    <t>480676940</t>
  </si>
  <si>
    <t>76</t>
  </si>
  <si>
    <t>763172355</t>
  </si>
  <si>
    <t>Montáž dvířek revizních jednoplášťových SDK kcí vel. 600 x 600 mm pro podhledy</t>
  </si>
  <si>
    <t>777071526</t>
  </si>
  <si>
    <t>Montáž dvířek pro konstrukce ze sádrokartonových desek revizních jednoplášťových pro podhledy velikost (šxv) 600 x 600 mm</t>
  </si>
  <si>
    <t>77</t>
  </si>
  <si>
    <t>59030714</t>
  </si>
  <si>
    <t>dvířka revizní jednokřídlá do podhledu 600x600mm</t>
  </si>
  <si>
    <t>1595140392</t>
  </si>
  <si>
    <t>78</t>
  </si>
  <si>
    <t>763181311</t>
  </si>
  <si>
    <t>Montáž jednokřídlové kovové zárubně SDK příčka</t>
  </si>
  <si>
    <t>366122005</t>
  </si>
  <si>
    <t>Výplně otvorů konstrukcí ze sádrokartonových desek montáž zárubně kovové s konstrukcí jednokřídlové</t>
  </si>
  <si>
    <t>79</t>
  </si>
  <si>
    <t>55331594</t>
  </si>
  <si>
    <t>zárubeň jednokřídlá ocelová pro sádrokartonové příčky tl stěny 110-150mm rozměru 700/1970, 2100mm</t>
  </si>
  <si>
    <t>-836023974</t>
  </si>
  <si>
    <t>"D2" 4</t>
  </si>
  <si>
    <t>80</t>
  </si>
  <si>
    <t>763181422</t>
  </si>
  <si>
    <t>Ztužující výplň otvoru pro dveře pro příčky do 3,75 m</t>
  </si>
  <si>
    <t>1310929977</t>
  </si>
  <si>
    <t>Výplně otvorů konstrukcí ze sádrokartonových desek ztužující výplň otvoru pro dveře s UA a UW profilem, výšky příčky přes 3,25 do 3,75 m</t>
  </si>
  <si>
    <t>81</t>
  </si>
  <si>
    <t>763411111</t>
  </si>
  <si>
    <t>Sanitární příčky do mokrého prostředí, desky s HPL - laminátem tl 19,6 mm</t>
  </si>
  <si>
    <t>88181318</t>
  </si>
  <si>
    <t>Sanitární příčky vhodné do mokrého prostředí dělící z dřevotřískových desek s HPL-laminátem tl. 19,6 mm</t>
  </si>
  <si>
    <t>Poznámka k položce:
LEHKÁ SANITÁRNÍ PŘÍČKA V.2,1m S DVEŘMI
KOVOVÉ ČÁSTI Z BROUŠ. NEREZU, JÁDRO STĚNY VODĚODOLNÉ DTD TL.25mm,
POVRCH NALISOVANÉ HPL TL. 0,8mm, STAVITELNÉ NEREZ NOŽIČKY v.100mm,
VČETNĚ KOTEVNÍHO SYSTÉMU</t>
  </si>
  <si>
    <t>"2.03.3" 1,9*2,1</t>
  </si>
  <si>
    <t>"odpočet dveří" -0,7*2</t>
  </si>
  <si>
    <t>82</t>
  </si>
  <si>
    <t>763411121</t>
  </si>
  <si>
    <t>Dveře sanitárních příček, desky s HPL - laminátem tl 19,6 mm, š do 800 mm, v do 2000 mm</t>
  </si>
  <si>
    <t>-811627725</t>
  </si>
  <si>
    <t>Sanitární příčky vhodné do mokrého prostředí dveře vnitřní do sanitárních příček šířky do 800 mm, výšky do 2 000 mm z dřevotřískových desek s HPL-laminátem včetně nerezového kování tl. 19,6 mm</t>
  </si>
  <si>
    <t xml:space="preserve">Poznámka k položce:
- dveře š.700mm
- KOVÁNÍ NEREZ, klika/klika, vložka/klíč
</t>
  </si>
  <si>
    <t>"2.03.3" 1</t>
  </si>
  <si>
    <t>83</t>
  </si>
  <si>
    <t>763431001</t>
  </si>
  <si>
    <t>Montáž minerálního podhledu s vyjímatelnými panely vel. do 0,36 m2 na zavěšený viditelný rošt</t>
  </si>
  <si>
    <t>265472652</t>
  </si>
  <si>
    <t>Montáž podhledu minerálního včetně zavěšeného roštu viditelného s panely vyjímatelnými, velikosti panelů do 0,36 m2</t>
  </si>
  <si>
    <t>84</t>
  </si>
  <si>
    <t>59036513.R</t>
  </si>
  <si>
    <t>deska podhledová minerální rovná bílá jemná hladká 15x600x600mm, impregnovaná do vlhka</t>
  </si>
  <si>
    <t>1659617097</t>
  </si>
  <si>
    <t>Poznámka k položce:
jednotková cena vč. provedení prostupů pro zapuštěná svítidla a revizní dvířka</t>
  </si>
  <si>
    <t>25,66*1,1 'Přepočtené koeficientem množství</t>
  </si>
  <si>
    <t>85</t>
  </si>
  <si>
    <t>763431201</t>
  </si>
  <si>
    <t>Napojení minerálního podhledu na stěnu obvodovou lištou</t>
  </si>
  <si>
    <t>-1620076450</t>
  </si>
  <si>
    <t>Montáž podhledu minerálního napojení na stěnu lištou obvodovou</t>
  </si>
  <si>
    <t>86</t>
  </si>
  <si>
    <t>998763301</t>
  </si>
  <si>
    <t>Přesun hmot tonážní pro sádrokartonové konstrukce v objektech v do 6 m</t>
  </si>
  <si>
    <t>26250566</t>
  </si>
  <si>
    <t>Přesun hmot pro konstrukce montované z desek sádrokartonových, sádrovláknitých, cementovláknitých nebo cementových stanovený z hmotnosti přesunovaného materiálu vodorovná dopravní vzdálenost do 50 m v objektech výšky do 6 m</t>
  </si>
  <si>
    <t>87</t>
  </si>
  <si>
    <t>998763381</t>
  </si>
  <si>
    <t>Příplatek k přesunu hmot tonážní 763 SDK prováděný bez použití mechanizace</t>
  </si>
  <si>
    <t>1737875380</t>
  </si>
  <si>
    <t>Přesun hmot pro konstrukce montované z desek sádrokartonových, sádrovláknitých, cementovláknitých nebo cementových Příplatek k cenám za přesun prováděný bez použití mechanizace pro jakoukoliv výšku objektu</t>
  </si>
  <si>
    <t>766</t>
  </si>
  <si>
    <t>Konstrukce truhlářské</t>
  </si>
  <si>
    <t>88</t>
  </si>
  <si>
    <t>766660001</t>
  </si>
  <si>
    <t>Montáž dveřních křídel otvíravých jednokřídlových š do 0,8 m do ocelové zárubně</t>
  </si>
  <si>
    <t>-792099943</t>
  </si>
  <si>
    <t>Montáž dveřních křídel dřevěných nebo plastových otevíravých do ocelové zárubně povrchově upravených jednokřídlových, šířky do 800 mm</t>
  </si>
  <si>
    <t>D1+D2</t>
  </si>
  <si>
    <t>89</t>
  </si>
  <si>
    <t>611600D1</t>
  </si>
  <si>
    <t>dveře D1, 800x1970, plné, jednokřídlé dřevěné CPL barva bílá vč. kování, zámku a příslušenství dle tabulky dveří</t>
  </si>
  <si>
    <t>-932987618</t>
  </si>
  <si>
    <t>Poznámka k položce:
jednotková cena dále zahrnuje štítky, kování, zámek, závěsy, vložku, zarážku dle tabulky dveří</t>
  </si>
  <si>
    <t>90</t>
  </si>
  <si>
    <t>611600D2</t>
  </si>
  <si>
    <t>dveře D2, 700x1970, plné, jednokřídlé dřevěné CPL barva bílá vč. kování, zámku a příslušenství dle tabulky dveří</t>
  </si>
  <si>
    <t>-1148161002</t>
  </si>
  <si>
    <t>Poznámka k položce:
jednotková cena dále zahrnuje kování, WC-sada, závěsy, vložku, zarážku dle tabulky dveří</t>
  </si>
  <si>
    <t>91</t>
  </si>
  <si>
    <t>766660002</t>
  </si>
  <si>
    <t>Montáž dveřních křídel otvíravých jednokřídlových š přes 0,8 m do ocelové zárubně</t>
  </si>
  <si>
    <t>-2123093955</t>
  </si>
  <si>
    <t>Montáž dveřních křídel dřevěných nebo plastových otevíravých do ocelové zárubně povrchově upravených jednokřídlových, šířky přes 800 mm</t>
  </si>
  <si>
    <t>92</t>
  </si>
  <si>
    <t>611600D3</t>
  </si>
  <si>
    <t>dveře D3, 900x1970, plné, jednokřídlé dřevěné, 32dB, CPL barva bílá vč. kování, zámku a příslušenství dle tabulky dveří</t>
  </si>
  <si>
    <t>87462536</t>
  </si>
  <si>
    <t>Poznámka k položce:
jednotková cena dále zahrnuje kování, zámek, závěsy, vložku, zarážku, padací lišta dle tabulky dveří</t>
  </si>
  <si>
    <t>93</t>
  </si>
  <si>
    <t>76666072R</t>
  </si>
  <si>
    <t>Podřezání dveří</t>
  </si>
  <si>
    <t>-2034648603</t>
  </si>
  <si>
    <t>94</t>
  </si>
  <si>
    <t>76666073R</t>
  </si>
  <si>
    <t>Vodorovné madlo dveří</t>
  </si>
  <si>
    <t>1813231918</t>
  </si>
  <si>
    <t>95</t>
  </si>
  <si>
    <t>766660742</t>
  </si>
  <si>
    <t>Dodávka a montáž dveřní zarážky</t>
  </si>
  <si>
    <t>733987292</t>
  </si>
  <si>
    <t>3+4+3</t>
  </si>
  <si>
    <t>96</t>
  </si>
  <si>
    <t>76666R001</t>
  </si>
  <si>
    <t>D+M kapotáže potrubí VZT z desek lamino, dekor dřeva vč. podkonstrukce, provedení prostupů, kotvení a začištění (utěsnění spár, lištování)</t>
  </si>
  <si>
    <t>-821553033</t>
  </si>
  <si>
    <t>"2.07" (0,6+1,0)*2,55</t>
  </si>
  <si>
    <t>"2.08" (0,6+1,0)*2,55</t>
  </si>
  <si>
    <t>97</t>
  </si>
  <si>
    <t>998766101</t>
  </si>
  <si>
    <t>Přesun hmot tonážní pro konstrukce truhlářské v objektech v do 6 m</t>
  </si>
  <si>
    <t>-1462284477</t>
  </si>
  <si>
    <t>Přesun hmot pro konstrukce truhlářské stanovený z hmotnosti přesunovaného materiálu vodorovná dopravní vzdálenost do 50 m v objektech výšky do 6 m</t>
  </si>
  <si>
    <t>98</t>
  </si>
  <si>
    <t>998766181</t>
  </si>
  <si>
    <t>Příplatek k přesunu hmot tonážní 766 prováděný bez použití mechanizace</t>
  </si>
  <si>
    <t>-1103777873</t>
  </si>
  <si>
    <t>Přesun hmot pro konstrukce truhlářské stanovený z hmotnosti přesunovaného materiálu Příplatek k ceně za přesun prováděný bez použití mechanizace pro jakoukoliv výšku objektu</t>
  </si>
  <si>
    <t>99</t>
  </si>
  <si>
    <t>767810113</t>
  </si>
  <si>
    <t>Montáž mřížek větracích čtyřhranných průřezu do 0,09 m2</t>
  </si>
  <si>
    <t>631319718</t>
  </si>
  <si>
    <t>Montáž větracích mřížek ocelových čtyřhranných, průřezu přes 0,04 do 0,09 m2</t>
  </si>
  <si>
    <t>55341423.R</t>
  </si>
  <si>
    <t>větrací stěnová mřížka VZT pro zazdění 400x100 mm</t>
  </si>
  <si>
    <t>647257372</t>
  </si>
  <si>
    <t>101</t>
  </si>
  <si>
    <t>55341424.R</t>
  </si>
  <si>
    <t>větrací stěnová mřížka VZT pro zazdění 600x100 mm</t>
  </si>
  <si>
    <t>1856339766</t>
  </si>
  <si>
    <t>102</t>
  </si>
  <si>
    <t>998767101</t>
  </si>
  <si>
    <t>Přesun hmot tonážní pro zámečnické konstrukce v objektech v do 6 m</t>
  </si>
  <si>
    <t>-1781253114</t>
  </si>
  <si>
    <t>Přesun hmot pro zámečnické konstrukce stanovený z hmotnosti přesunovaného materiálu vodorovná dopravní vzdálenost do 50 m v objektech výšky do 6 m</t>
  </si>
  <si>
    <t>103</t>
  </si>
  <si>
    <t>998767181</t>
  </si>
  <si>
    <t>Příplatek k přesunu hmot tonážní 767 prováděný bez použití mechanizace</t>
  </si>
  <si>
    <t>-228775632</t>
  </si>
  <si>
    <t>Přesun hmot pro zámečnické konstrukce stanovený z hmotnosti přesunovaného materiálu Příplatek k cenám za přesun prováděný bez použití mechanizace pro jakoukoliv výšku objektu</t>
  </si>
  <si>
    <t>104</t>
  </si>
  <si>
    <t>771111011</t>
  </si>
  <si>
    <t>Vysátí podkladu před pokládkou dlažby</t>
  </si>
  <si>
    <t>122377955</t>
  </si>
  <si>
    <t>Příprava podkladu před provedením dlažby vysátí podlah</t>
  </si>
  <si>
    <t>kerDLAŽBA+kerDLAŽBA2</t>
  </si>
  <si>
    <t>105</t>
  </si>
  <si>
    <t>771121011</t>
  </si>
  <si>
    <t>Nátěr penetrační na podlahu</t>
  </si>
  <si>
    <t>1697371689</t>
  </si>
  <si>
    <t>Příprava podkladu před provedením dlažby nátěr penetrační na podlahu</t>
  </si>
  <si>
    <t>2*kerDLAŽBA+2*kerDLAŽBA2</t>
  </si>
  <si>
    <t>106</t>
  </si>
  <si>
    <t>771151024</t>
  </si>
  <si>
    <t>Samonivelační stěrka podlah pevnosti 30 MPa tl 10 mm</t>
  </si>
  <si>
    <t>1039791944</t>
  </si>
  <si>
    <t>Příprava podkladu před provedením dlažby samonivelační stěrka min.pevnosti 30 MPa, tloušťky přes 8 do 10 mm</t>
  </si>
  <si>
    <t>107</t>
  </si>
  <si>
    <t>771151025</t>
  </si>
  <si>
    <t>Samonivelační stěrka podlah pevnosti 30 MPa tl do 12 mm</t>
  </si>
  <si>
    <t>149124459</t>
  </si>
  <si>
    <t>Příprava podkladu před provedením dlažby samonivelační stěrka min.pevnosti 30 MPa, tloušťky přes 10 do 12 mm</t>
  </si>
  <si>
    <t>108</t>
  </si>
  <si>
    <t>771151027.R</t>
  </si>
  <si>
    <t>Příprava podkladu vyrovnání samonivelační stěrkou podlah příplatek k ceně -1025 za každých dalších i započatých 10 mm tloušťky přes 10 mm</t>
  </si>
  <si>
    <t>-1641475803</t>
  </si>
  <si>
    <t>109</t>
  </si>
  <si>
    <t>771161011</t>
  </si>
  <si>
    <t>Montáž profilu dilatační spáry bez izolace v rovině dlažby</t>
  </si>
  <si>
    <t>1824612140</t>
  </si>
  <si>
    <t>Příprava podkladu před provedením dlažby montáž profilu dilatační spáry v rovině dlažby</t>
  </si>
  <si>
    <t>110</t>
  </si>
  <si>
    <t>59054162R</t>
  </si>
  <si>
    <t>profil dilatační pro povlakové podlahoviny, š. do 30 mm - objektová dilatace</t>
  </si>
  <si>
    <t>-666833626</t>
  </si>
  <si>
    <t>"2.02" 3</t>
  </si>
  <si>
    <t>"2.09" 6,6</t>
  </si>
  <si>
    <t>9,6*1,15 'Přepočtené koeficientem množství</t>
  </si>
  <si>
    <t>111</t>
  </si>
  <si>
    <t>771161021</t>
  </si>
  <si>
    <t>Montáž profilu ukončujícího pro plynulý přechod (dlažby s kobercem apod.)</t>
  </si>
  <si>
    <t>-486888446</t>
  </si>
  <si>
    <t>Příprava podkladu před provedením dlažby montáž profilu ukončujícího profilu pro plynulý přechod (dlažba-koberec apod.)</t>
  </si>
  <si>
    <t>112</t>
  </si>
  <si>
    <t>59054200.R</t>
  </si>
  <si>
    <t>profil přechodový Al, koberec - lino dle specifikace TZ</t>
  </si>
  <si>
    <t>98418219</t>
  </si>
  <si>
    <t>"2.07, UČEBNA 24 ZÁKŮ" 6,6</t>
  </si>
  <si>
    <t>"2.08, UČEBNA 24 ZÁKŮ" 6,6</t>
  </si>
  <si>
    <t>19,8*1,1 'Přepočtené koeficientem množství</t>
  </si>
  <si>
    <t>113</t>
  </si>
  <si>
    <t>771161022</t>
  </si>
  <si>
    <t>Montáž profilu pro schodové hrany nebo ukončení dlažby</t>
  </si>
  <si>
    <t>315883107</t>
  </si>
  <si>
    <t>Příprava podkladu před provedením dlažby montáž profilu ukončujícího profilu pro schodové hrany a ukončení dlažby</t>
  </si>
  <si>
    <t>114</t>
  </si>
  <si>
    <t>59054133</t>
  </si>
  <si>
    <t>profil ukončovací pro vnější hrany obkladů hliník leskle eloxovaný chromem 10x2500mm</t>
  </si>
  <si>
    <t>774379798</t>
  </si>
  <si>
    <t>70*1,15 'Přepočtené koeficientem množství</t>
  </si>
  <si>
    <t>115</t>
  </si>
  <si>
    <t>771474111</t>
  </si>
  <si>
    <t>Montáž soklů z dlaždic keramických rovných flexibilní lepidlo v do 65 mm</t>
  </si>
  <si>
    <t>34300573</t>
  </si>
  <si>
    <t>Montáž soklů z dlaždic keramických lepených flexibilním lepidlem rovných, výšky do 65 mm</t>
  </si>
  <si>
    <t>"2.02, CHODBA" 70</t>
  </si>
  <si>
    <t>116</t>
  </si>
  <si>
    <t>771574261</t>
  </si>
  <si>
    <t>Montáž podlah keramických velkoformát pro mechanické zatížení protiskluzných lepených flexibilním lepidlem do 4 ks/ m2</t>
  </si>
  <si>
    <t>1912082221</t>
  </si>
  <si>
    <t>Montáž podlah z dlaždic keramických lepených flexibilním lepidlem velkoformátových pro vysoké mechanické zatížení protiskluzných nebo reliéfních (bezbariérových) přes 2 do 4 ks/m2</t>
  </si>
  <si>
    <t>117</t>
  </si>
  <si>
    <t>59761415</t>
  </si>
  <si>
    <t>dlažba velkoformátová keramická slinutá protiskluzná do interiéru i exteriéru pro vysoké mechanické namáhání přes 2 do 4ks/m2</t>
  </si>
  <si>
    <t>1591592917</t>
  </si>
  <si>
    <t>kerDLAŽBA2sokl/3</t>
  </si>
  <si>
    <t>119,833*1,2 'Přepočtené koeficientem množství</t>
  </si>
  <si>
    <t>118</t>
  </si>
  <si>
    <t>771574264</t>
  </si>
  <si>
    <t>Montáž podlah keramických pro mechanické zatížení protiskluzných lepených flexibilním lepidlem do 19 ks/m2</t>
  </si>
  <si>
    <t>-472420792</t>
  </si>
  <si>
    <t>Montáž podlah z dlaždic keramických lepených flexibilním lepidlem maloformátových pro vysoké mechanické zatížení protiskluzných nebo reliéfních (bezbariérových) přes 12 do 19 ks/m2</t>
  </si>
  <si>
    <t>119</t>
  </si>
  <si>
    <t>59761433.R</t>
  </si>
  <si>
    <t>dlažba keramická slinutá hladká do interiéru i exteriéru pro vysoké, protiskluzná 12 do 19ks/m2 tl do 10mm</t>
  </si>
  <si>
    <t>1727983168</t>
  </si>
  <si>
    <t>Poznámka k položce:
specifikace dle PD a TZ</t>
  </si>
  <si>
    <t>25,66*1,15 'Přepočtené koeficientem množství</t>
  </si>
  <si>
    <t>120</t>
  </si>
  <si>
    <t>771577111</t>
  </si>
  <si>
    <t>Příplatek k montáži podlah keramických lepených flexibilním lepidlem za plochu do 5 m2</t>
  </si>
  <si>
    <t>528561349</t>
  </si>
  <si>
    <t>Montáž podlah z dlaždic keramických lepených flexibilním lepidlem Příplatek k cenám za plochu do 5 m2 jednotlivě</t>
  </si>
  <si>
    <t>121</t>
  </si>
  <si>
    <t>771591112</t>
  </si>
  <si>
    <t>Izolace pod dlažbu nátěrem nebo stěrkou ve dvou vrstvách</t>
  </si>
  <si>
    <t>-185148685</t>
  </si>
  <si>
    <t>Izolace podlahy pod dlažbu nátěrem nebo stěrkou ve dvou vrstvách</t>
  </si>
  <si>
    <t>"2.03.1, WC DÍVKY, PŘEDSÍŇKA" 6,195</t>
  </si>
  <si>
    <t>"2.03.2, WC DÍVKY, KABINKY" 5,425</t>
  </si>
  <si>
    <t>"2.03.3, ÚKLIDOVÁ KOMORA" 2,07</t>
  </si>
  <si>
    <t>"2.04.01, WC CHLAPCI, PŘEDSÍŇ" 6,195</t>
  </si>
  <si>
    <t>"2.04.02, WC CHLAPCI, PISOÁRY" 3,92</t>
  </si>
  <si>
    <t>"2.04.03, WC CHLAPCI, KABINA" 2,55</t>
  </si>
  <si>
    <t>"2.05, WC IMOBIL + UČITELÉ" 6,925</t>
  </si>
  <si>
    <t>122</t>
  </si>
  <si>
    <t>771591115</t>
  </si>
  <si>
    <t>Podlahy spárování silikonem</t>
  </si>
  <si>
    <t>-1714291043</t>
  </si>
  <si>
    <t>Podlahy - dokončovací práce spárování silikonem</t>
  </si>
  <si>
    <t>"2.03.1, WC DÍVKY, PŘEDSÍŇKA" 5,9</t>
  </si>
  <si>
    <t>"2.03.2, WC DÍVKY, KABINKY" 11,5</t>
  </si>
  <si>
    <t>"2.03.3, ÚKLIDOVÁ KOMORA" 3,8</t>
  </si>
  <si>
    <t>"2.04.01, WC CHLAPCI, PŘEDSÍŇ" 8,3</t>
  </si>
  <si>
    <t>"2.04.02, WC CHLAPCI, PISOÁRY" 6,8</t>
  </si>
  <si>
    <t>"2.04.03, WC CHLAPCI, KABINA" 5</t>
  </si>
  <si>
    <t>"2.05, WC IMOBIL + UČITELÉ" 9,5</t>
  </si>
  <si>
    <t>123</t>
  </si>
  <si>
    <t>771591122</t>
  </si>
  <si>
    <t>Podlahy separační provazec do pružných spar průměru 6 mm</t>
  </si>
  <si>
    <t>-709882415</t>
  </si>
  <si>
    <t>Podlahy - dokončovací práce separační provazec do pružných spar, průměru 6 mm</t>
  </si>
  <si>
    <t>kerDLsokl+kerDLAŽBA2sokl</t>
  </si>
  <si>
    <t>124</t>
  </si>
  <si>
    <t>771591191</t>
  </si>
  <si>
    <t>Příplatek k podlahám za diagonální kladení dlažby</t>
  </si>
  <si>
    <t>-1062224841</t>
  </si>
  <si>
    <t>Podlahy - dokončovací práce Příplatek k cenám za diagonální kladení dlažby</t>
  </si>
  <si>
    <t>125</t>
  </si>
  <si>
    <t>771591237</t>
  </si>
  <si>
    <t>Montáž těsnícího pásu pro styčné nebo dilatační spáry</t>
  </si>
  <si>
    <t>-675096483</t>
  </si>
  <si>
    <t>Izolace podlahy pod dlažbu montáž těsnícího pásu pro styčné nebo dilatační spáry</t>
  </si>
  <si>
    <t>126</t>
  </si>
  <si>
    <t>28355023</t>
  </si>
  <si>
    <t>páska pružná těsnící hydroizolační š do 150mm</t>
  </si>
  <si>
    <t>1056502962</t>
  </si>
  <si>
    <t>50,8*1,1 'Přepočtené koeficientem množství</t>
  </si>
  <si>
    <t>127</t>
  </si>
  <si>
    <t>771591247</t>
  </si>
  <si>
    <t>Montáž těsnícího pásu vnitřní roh nebo vnější kout</t>
  </si>
  <si>
    <t>2105731719</t>
  </si>
  <si>
    <t>Izolace podlahy pod dlažbu montáž těsnícího pásu vnitřní nebo vnější kout</t>
  </si>
  <si>
    <t>128</t>
  </si>
  <si>
    <t>59054004</t>
  </si>
  <si>
    <t>páska pružná těsnící hydroizolační-roh</t>
  </si>
  <si>
    <t>-1518124876</t>
  </si>
  <si>
    <t>"2.03.1, WC DÍVKY, PŘEDSÍŇKA" 2</t>
  </si>
  <si>
    <t>"2.03.2, WC DÍVKY, KABINKY" 1</t>
  </si>
  <si>
    <t>"2.03.3, ÚKLIDOVÁ KOMORA" 1</t>
  </si>
  <si>
    <t>"2.04.01, WC CHLAPCI, PŘEDSÍŇ" 3</t>
  </si>
  <si>
    <t>"2.04.02, WC CHLAPCI, PISOÁRY" 2</t>
  </si>
  <si>
    <t>"2.04.03, WC CHLAPCI, KABINA" 0</t>
  </si>
  <si>
    <t>"2.05, WC IMOBIL + UČITELÉ" 1</t>
  </si>
  <si>
    <t>129</t>
  </si>
  <si>
    <t>59054242</t>
  </si>
  <si>
    <t>páska pružná těsnící hydroizolační -kout</t>
  </si>
  <si>
    <t>1271392309</t>
  </si>
  <si>
    <t>"2.03.1, WC DÍVKY, PŘEDSÍŇKA" 6</t>
  </si>
  <si>
    <t>"2.03.2, WC DÍVKY, KABINKY" 9</t>
  </si>
  <si>
    <t>"2.03.3, ÚKLIDOVÁ KOMORA" 3</t>
  </si>
  <si>
    <t>"2.04.01, WC CHLAPCI, PŘEDSÍŇ" 7</t>
  </si>
  <si>
    <t>"2.04.02, WC CHLAPCI, PISOÁRY" 6</t>
  </si>
  <si>
    <t>"2.04.03, WC CHLAPCI, KABINA" 4</t>
  </si>
  <si>
    <t>"2.05, WC IMOBIL + UČITELÉ" 5</t>
  </si>
  <si>
    <t>130</t>
  </si>
  <si>
    <t>998771101</t>
  </si>
  <si>
    <t>Přesun hmot tonážní pro podlahy z dlaždic v objektech v do 6 m</t>
  </si>
  <si>
    <t>2011883210</t>
  </si>
  <si>
    <t>Přesun hmot pro podlahy z dlaždic stanovený z hmotnosti přesunovaného materiálu vodorovná dopravní vzdálenost do 50 m v objektech výšky do 6 m</t>
  </si>
  <si>
    <t>131</t>
  </si>
  <si>
    <t>998771181</t>
  </si>
  <si>
    <t>Příplatek k přesunu hmot tonážní 771 prováděný bez použití mechanizace</t>
  </si>
  <si>
    <t>318541424</t>
  </si>
  <si>
    <t>Přesun hmot pro podlahy z dlaždic stanovený z hmotnosti přesunovaného materiálu Příplatek k ceně za přesun prováděný bez použití mechanizace pro jakoukoliv výšku objektu</t>
  </si>
  <si>
    <t>132</t>
  </si>
  <si>
    <t>776111116</t>
  </si>
  <si>
    <t>Odstranění zbytků lepidla z podkladu povlakových podlah broušením</t>
  </si>
  <si>
    <t>-571314340</t>
  </si>
  <si>
    <t>Příprava podkladu broušení podlah stávajícího podkladu pro odstranění lepidla (po starých krytinách)</t>
  </si>
  <si>
    <t>133</t>
  </si>
  <si>
    <t>776111311</t>
  </si>
  <si>
    <t>Vysátí podkladu povlakových podlah</t>
  </si>
  <si>
    <t>1482128801</t>
  </si>
  <si>
    <t>Příprava podkladu vysátí podlah</t>
  </si>
  <si>
    <t>PVC*2</t>
  </si>
  <si>
    <t>134</t>
  </si>
  <si>
    <t>776121111</t>
  </si>
  <si>
    <t>Vodou ředitelná penetrace savého podkladu povlakových podlah ředěná v poměru 1:3</t>
  </si>
  <si>
    <t>1879038476</t>
  </si>
  <si>
    <t>Příprava podkladu penetrace vodou ředitelná na savý podklad (válečkováním) ředěná v poměru 1:3 podlah</t>
  </si>
  <si>
    <t>2*PVC</t>
  </si>
  <si>
    <t>135</t>
  </si>
  <si>
    <t>776141124</t>
  </si>
  <si>
    <t>Vyrovnání podkladu povlakových podlah stěrkou pevnosti 30 MPa tl 10 mm</t>
  </si>
  <si>
    <t>1187071082</t>
  </si>
  <si>
    <t>Příprava podkladu vyrovnání samonivelační stěrkou podlah min.pevnosti 30 MPa, tloušťky přes 8 do 10 mm</t>
  </si>
  <si>
    <t>136</t>
  </si>
  <si>
    <t>776141125.R</t>
  </si>
  <si>
    <t>Příprava podkladu vyrovnání samonivelační stěrkou podlah příplatek k ceně -1125 za každých dalších i započatých 10 mm tloušťky přes 10 mm</t>
  </si>
  <si>
    <t>-612232112</t>
  </si>
  <si>
    <t>2*(PVC)</t>
  </si>
  <si>
    <t>137</t>
  </si>
  <si>
    <t>776211111</t>
  </si>
  <si>
    <t>Lepení textilních pásů</t>
  </si>
  <si>
    <t>1693275970</t>
  </si>
  <si>
    <t>Montáž textilních podlahovin lepením pásů standardních</t>
  </si>
  <si>
    <t>138</t>
  </si>
  <si>
    <t>69751061</t>
  </si>
  <si>
    <t>koberec zátěžový vpichovaný role š 2m, vlákno 100% PA, hm 400g/m2, zátěž 33, útlum 21dB, hořlavost Bfl S1</t>
  </si>
  <si>
    <t>913989448</t>
  </si>
  <si>
    <t>"2.07, UČEBNA 24 ZÁKŮ" 19,7</t>
  </si>
  <si>
    <t>"2.08, UČEBNA 24 ZÁKŮ" 19,4</t>
  </si>
  <si>
    <t>"2.09, UČEBNA 24 ZÁKŮ" 20,9</t>
  </si>
  <si>
    <t>60*1,15 'Přepočtené koeficientem množství</t>
  </si>
  <si>
    <t>139</t>
  </si>
  <si>
    <t>776221111</t>
  </si>
  <si>
    <t>Lepení pásů z PVC standardním lepidlem</t>
  </si>
  <si>
    <t>1436487823</t>
  </si>
  <si>
    <t>Montáž podlahovin z PVC lepením standardním lepidlem z pásů standardních</t>
  </si>
  <si>
    <t>140</t>
  </si>
  <si>
    <t>28412245</t>
  </si>
  <si>
    <t>krytina podlahová heterogenní š 1,5m tl 2mm</t>
  </si>
  <si>
    <t>-1369660509</t>
  </si>
  <si>
    <t>Poznámka k položce:
protiskluznost dle specifikace v TZ</t>
  </si>
  <si>
    <t>194,5*1,15 'Přepočtené koeficientem množství</t>
  </si>
  <si>
    <t>141</t>
  </si>
  <si>
    <t>776223112</t>
  </si>
  <si>
    <t>Spoj povlakových podlahovin z PVC svařováním za studena</t>
  </si>
  <si>
    <t>260907565</t>
  </si>
  <si>
    <t>Montáž podlahovin z PVC spoj podlah svařováním za studena</t>
  </si>
  <si>
    <t>PVC/1,5*1,1</t>
  </si>
  <si>
    <t>142</t>
  </si>
  <si>
    <t>776411111</t>
  </si>
  <si>
    <t>Montáž obvodových soklíků výšky do 80 mm</t>
  </si>
  <si>
    <t>-1145506349</t>
  </si>
  <si>
    <t>Montáž soklíků lepením obvodových, výšky do 80 mm</t>
  </si>
  <si>
    <t>"2.07, UČEBNA 24 ZÁKŮ" 35,2</t>
  </si>
  <si>
    <t>"2.08, UČEBNA 24 ZÁKŮ" 35,6</t>
  </si>
  <si>
    <t>"2.09, UČEBNA 24 ZÁKŮ" 35,8</t>
  </si>
  <si>
    <t>PVCsokl</t>
  </si>
  <si>
    <t>143</t>
  </si>
  <si>
    <t>776421312</t>
  </si>
  <si>
    <t>Montáž přechodových šroubovaných lišt</t>
  </si>
  <si>
    <t>557942380</t>
  </si>
  <si>
    <t>Montáž lišt přechodových šroubovaných</t>
  </si>
  <si>
    <t>"2.NP" 0,8*3+0,7*4+0,9*4</t>
  </si>
  <si>
    <t>144</t>
  </si>
  <si>
    <t>59054100.R</t>
  </si>
  <si>
    <t>přechodová prahová lišta, AL profil dle specifikace TZ</t>
  </si>
  <si>
    <t>1996028048</t>
  </si>
  <si>
    <t>8,8*1,15 'Přepočtené koeficientem množství</t>
  </si>
  <si>
    <t>145</t>
  </si>
  <si>
    <t>998776101</t>
  </si>
  <si>
    <t>Přesun hmot tonážní pro podlahy povlakové v objektech v do 6 m</t>
  </si>
  <si>
    <t>1207679907</t>
  </si>
  <si>
    <t>Přesun hmot pro podlahy povlakové stanovený z hmotnosti přesunovaného materiálu vodorovná dopravní vzdálenost do 50 m v objektech výšky do 6 m</t>
  </si>
  <si>
    <t>146</t>
  </si>
  <si>
    <t>998776181</t>
  </si>
  <si>
    <t>Příplatek k přesunu hmot tonážní 776 prováděný bez použití mechanizace</t>
  </si>
  <si>
    <t>579945556</t>
  </si>
  <si>
    <t>Přesun hmot pro podlahy povlakové stanovený z hmotnosti přesunovaného materiálu Příplatek k cenám za přesun prováděný bez použití mechanizace pro jakoukoliv výšku objektu</t>
  </si>
  <si>
    <t>147</t>
  </si>
  <si>
    <t>781111011</t>
  </si>
  <si>
    <t>Ometení (oprášení) stěny při přípravě podkladu</t>
  </si>
  <si>
    <t>-697854521</t>
  </si>
  <si>
    <t>Příprava podkladu před provedením obkladu oprášení (ometení) stěny</t>
  </si>
  <si>
    <t>148</t>
  </si>
  <si>
    <t>781121011</t>
  </si>
  <si>
    <t>Nátěr penetrační na stěnu</t>
  </si>
  <si>
    <t>-1174909143</t>
  </si>
  <si>
    <t>Příprava podkladu před provedením obkladu nátěr penetrační na stěnu</t>
  </si>
  <si>
    <t>149</t>
  </si>
  <si>
    <t>781151031</t>
  </si>
  <si>
    <t>Celoplošné vyrovnání podkladu stěrkou tl 3 mm</t>
  </si>
  <si>
    <t>1480074011</t>
  </si>
  <si>
    <t>Příprava podkladu před provedením obkladu celoplošné vyrovnání podkladu stěrkou, tloušťky 3 mm</t>
  </si>
  <si>
    <t>150</t>
  </si>
  <si>
    <t>781161021</t>
  </si>
  <si>
    <t>Montáž profilu ukončujícího rohového nebo vanového</t>
  </si>
  <si>
    <t>-2014139267</t>
  </si>
  <si>
    <t>Příprava podkladu před provedením obkladu montáž profilu ukončujícího profilu rohového, vanového</t>
  </si>
  <si>
    <t>151</t>
  </si>
  <si>
    <t>59054131.R1</t>
  </si>
  <si>
    <t>profil ukončovací pro vnější hrany obkladů hliník</t>
  </si>
  <si>
    <t>-821529444</t>
  </si>
  <si>
    <t>Poznámka k položce:
specifikace v PD</t>
  </si>
  <si>
    <t>"2.07, UČEBNA 24 ZÁKŮ" 1,6+1,9+1,6</t>
  </si>
  <si>
    <t>"2.08, UČEBNA 24 ZÁKŮ" 1,6+1,8+1,6</t>
  </si>
  <si>
    <t>"2.09, UČEBNA 24 ZÁKŮ" 1,6+1,8+1,6</t>
  </si>
  <si>
    <t>77,5*1,1 'Přepočtené koeficientem množství</t>
  </si>
  <si>
    <t>152</t>
  </si>
  <si>
    <t>59054131.R2</t>
  </si>
  <si>
    <t>profil rohový pro vnější hrany obkladů hliník</t>
  </si>
  <si>
    <t>-326121559</t>
  </si>
  <si>
    <t>"2.03.1, WC DÍVKY, PŘEDSÍŇKA" 2,0*4</t>
  </si>
  <si>
    <t>"2.03.2, WC DÍVKY, KABINKY" 2,0*3</t>
  </si>
  <si>
    <t>"2.03.3, ÚKLIDOVÁ KOMORA" 2,0*1</t>
  </si>
  <si>
    <t>"2.04.01, WC CHLAPCI, PŘEDSÍŇ" 2,0*4</t>
  </si>
  <si>
    <t>"2.04.02, WC CHLAPCI, PISOÁRY" 2,0*2</t>
  </si>
  <si>
    <t>"2.04.03, WC CHLAPCI, KABINA" 2,0*1</t>
  </si>
  <si>
    <t>"2.05, WC IMOBIL + UČITELÉ" 2,0*4</t>
  </si>
  <si>
    <t>"2.07, UČEBNA 24 ZÁKŮ" 1,6</t>
  </si>
  <si>
    <t>"2.08, UČEBNA 24 ZÁKŮ" 1,6</t>
  </si>
  <si>
    <t>"2.09, UČEBNA 24 ZÁKŮ" 1,6</t>
  </si>
  <si>
    <t>42,8*1,1 'Přepočtené koeficientem množství</t>
  </si>
  <si>
    <t>153</t>
  </si>
  <si>
    <t>781474113</t>
  </si>
  <si>
    <t>Montáž obkladů vnitřních keramických hladkých do 19 ks/m2 lepených flexibilním lepidlem</t>
  </si>
  <si>
    <t>1862001130</t>
  </si>
  <si>
    <t>Montáž obkladů vnitřních stěn z dlaždic keramických lepených flexibilním lepidlem maloformátových hladkých přes 12 do 19 ks/m2</t>
  </si>
  <si>
    <t>154</t>
  </si>
  <si>
    <t>59761071</t>
  </si>
  <si>
    <t>obklad keramický hladký přes 12 do 19ks/m2</t>
  </si>
  <si>
    <t>1086795161</t>
  </si>
  <si>
    <t>"2.03.1, WC DÍVKY, PŘEDSÍŇKA" 12,39</t>
  </si>
  <si>
    <t>"2.03.2, WC DÍVKY, KABINKY" 24,15</t>
  </si>
  <si>
    <t>"2.03.3, ÚKLIDOVÁ KOMORA" 7,98</t>
  </si>
  <si>
    <t>"2.04.01, WC CHLAPCI, PŘEDSÍŇ" 17,43</t>
  </si>
  <si>
    <t>"2.04.02, WC CHLAPCI, PISOÁRY" 14,28</t>
  </si>
  <si>
    <t>"2.04.03, WC CHLAPCI, KABINA" 10,5</t>
  </si>
  <si>
    <t>"2.05, WC IMOBIL + UČITELÉ" 19,95</t>
  </si>
  <si>
    <t>"2.07, UČEBNA 24 ZÁKŮ" 3,84</t>
  </si>
  <si>
    <t>"2.08, UČEBNA 24 ZÁKŮ" 2,88</t>
  </si>
  <si>
    <t>"2.09, UČEBNA 24 ZÁKŮ" 2,88</t>
  </si>
  <si>
    <t>116,28*1,15 'Přepočtené koeficientem množství</t>
  </si>
  <si>
    <t>155</t>
  </si>
  <si>
    <t>781493611</t>
  </si>
  <si>
    <t>Montáž vanových dvířek s rámem lepených</t>
  </si>
  <si>
    <t>74895587</t>
  </si>
  <si>
    <t>Obklad - dokončující práce montáž vanových dvířek lepených s rámem</t>
  </si>
  <si>
    <t>Poznámka k položce:
pod obklad</t>
  </si>
  <si>
    <t>RV1+RV2</t>
  </si>
  <si>
    <t>156</t>
  </si>
  <si>
    <t>56245726R</t>
  </si>
  <si>
    <t>revizní dvířka pod obklad 150x300 (SDK) pod obklad</t>
  </si>
  <si>
    <t>63308256</t>
  </si>
  <si>
    <t>"RV1" 4</t>
  </si>
  <si>
    <t>157</t>
  </si>
  <si>
    <t>56245721</t>
  </si>
  <si>
    <t>revizní dvířka pod obklad 300x300 (SDK) pod obklad</t>
  </si>
  <si>
    <t>2897505</t>
  </si>
  <si>
    <t>"RV2" 1</t>
  </si>
  <si>
    <t>158</t>
  </si>
  <si>
    <t>781495141</t>
  </si>
  <si>
    <t>Průnik obkladem kruhový do DN 30</t>
  </si>
  <si>
    <t>1992873892</t>
  </si>
  <si>
    <t>Obklad - dokončující práce průnik obkladem kruhový, bez izolace do DN 30</t>
  </si>
  <si>
    <t>"odborný odhad" 28</t>
  </si>
  <si>
    <t>159</t>
  </si>
  <si>
    <t>781495142</t>
  </si>
  <si>
    <t>Průnik obkladem kruhový do DN 90</t>
  </si>
  <si>
    <t>1999014954</t>
  </si>
  <si>
    <t>Obklad - dokončující práce průnik obkladem kruhový, bez izolace přes DN 30 do DN 90</t>
  </si>
  <si>
    <t>"odborný odhad" 15</t>
  </si>
  <si>
    <t>160</t>
  </si>
  <si>
    <t>781495143</t>
  </si>
  <si>
    <t>Průnik obkladem kruhový přes DN 90</t>
  </si>
  <si>
    <t>-851102474</t>
  </si>
  <si>
    <t>Obklad - dokončující práce průnik obkladem kruhový, bez izolace přes DN 90</t>
  </si>
  <si>
    <t>161</t>
  </si>
  <si>
    <t>781571141</t>
  </si>
  <si>
    <t>Montáž obkladů ostění šířky přes 200 do 400 mm lepenými flexibilním lepidlem</t>
  </si>
  <si>
    <t>-2102652570</t>
  </si>
  <si>
    <t>Montáž obkladů ostění z obkladaček keramických lepených flexibilním lepidlem šířky ostění přes 200 do 400 mm</t>
  </si>
  <si>
    <t>"2.03.1, WC DÍVKY, PŘEDSÍŇKA" 0,924/0,3</t>
  </si>
  <si>
    <t>"2.03.2, WC DÍVKY, KABINKY" 0,48/0,3</t>
  </si>
  <si>
    <t>"2.04.01, WC CHLAPCI, PŘEDSÍŇ" 0,48/0,3</t>
  </si>
  <si>
    <t>"2.04.03, WC CHLAPCI, KABINA" 0,48/0,3</t>
  </si>
  <si>
    <t>"2.05, WC IMOBIL + UČITELÉ" 1,44/0,3</t>
  </si>
  <si>
    <t>162</t>
  </si>
  <si>
    <t>781674113</t>
  </si>
  <si>
    <t>Montáž obkladů parapetů šířky do 200 mm z dlaždic keramických lepených flexibilním lepidlem</t>
  </si>
  <si>
    <t>-1636468731</t>
  </si>
  <si>
    <t>Montáž obkladů parapetů z dlaždic keramických lepených flexibilním lepidlem, šířky parapetu přes 150 do 200 mm</t>
  </si>
  <si>
    <t>"2.03.1, WC DÍVKY, PŘEDSÍŇKA" 0,408/0,3</t>
  </si>
  <si>
    <t>"2.03.2, WC DÍVKY, KABINKY" 0,204/0,3</t>
  </si>
  <si>
    <t>"2.04.01, WC CHLAPCI, PŘEDSÍŇ" 0,204/0,3</t>
  </si>
  <si>
    <t>"2.04.03, WC CHLAPCI, KABINA" 0,204/0,3</t>
  </si>
  <si>
    <t>"2.05, WC IMOBIL + UČITELÉ" 0,612/0,3</t>
  </si>
  <si>
    <t>163</t>
  </si>
  <si>
    <t>998781101</t>
  </si>
  <si>
    <t>Přesun hmot tonážní pro obklady keramické v objektech v do 6 m</t>
  </si>
  <si>
    <t>1007429635</t>
  </si>
  <si>
    <t>Přesun hmot pro obklady keramické stanovený z hmotnosti přesunovaného materiálu vodorovná dopravní vzdálenost do 50 m v objektech výšky do 6 m</t>
  </si>
  <si>
    <t>998781181</t>
  </si>
  <si>
    <t>Příplatek k přesunu hmot tonážní 781 prováděný bez použití mechanizace</t>
  </si>
  <si>
    <t>1438575456</t>
  </si>
  <si>
    <t>Přesun hmot pro obklady keramické stanovený z hmotnosti přesunovaného materiálu Příplatek k cenám za přesun prováděný bez použití mechanizace pro jakoukoliv výšku objektu</t>
  </si>
  <si>
    <t>165</t>
  </si>
  <si>
    <t>783301311</t>
  </si>
  <si>
    <t>Odmaštění zámečnických konstrukcí vodou ředitelným odmašťovačem</t>
  </si>
  <si>
    <t>-454226315</t>
  </si>
  <si>
    <t>Příprava podkladu zámečnických konstrukcí před provedením nátěru odmaštění odmašťovačem vodou ředitelným</t>
  </si>
  <si>
    <t>D1*5*0,25</t>
  </si>
  <si>
    <t>D2*5*0,25</t>
  </si>
  <si>
    <t>D3*5*0,25</t>
  </si>
  <si>
    <t>166</t>
  </si>
  <si>
    <t>783314101</t>
  </si>
  <si>
    <t>Základní jednonásobný syntetický nátěr zámečnických konstrukcí</t>
  </si>
  <si>
    <t>1938414969</t>
  </si>
  <si>
    <t>Základní nátěr zámečnických konstrukcí jednonásobný syntetický</t>
  </si>
  <si>
    <t>167</t>
  </si>
  <si>
    <t>783315101</t>
  </si>
  <si>
    <t>Mezinátěr jednonásobný syntetický standardní zámečnických konstrukcí</t>
  </si>
  <si>
    <t>731542461</t>
  </si>
  <si>
    <t>Mezinátěr zámečnických konstrukcí jednonásobný syntetický standardní</t>
  </si>
  <si>
    <t>168</t>
  </si>
  <si>
    <t>783317101</t>
  </si>
  <si>
    <t>Krycí jednonásobný syntetický standardní nátěr zámečnických konstrukcí</t>
  </si>
  <si>
    <t>1469163265</t>
  </si>
  <si>
    <t>Krycí nátěr (email) zámečnických konstrukcí jednonásobný syntetický standardní</t>
  </si>
  <si>
    <t>169</t>
  </si>
  <si>
    <t>783601321</t>
  </si>
  <si>
    <t>Odrezivění článkových otopných těles před provedením nátěru</t>
  </si>
  <si>
    <t>-9604537</t>
  </si>
  <si>
    <t>Příprava podkladu otopných těles před provedením nátěrů článkových odrezivěním bezoplachovým</t>
  </si>
  <si>
    <t>170</t>
  </si>
  <si>
    <t>783601325</t>
  </si>
  <si>
    <t>Odmaštění článkových otopných těles vodou ředitelným odmašťovačem před provedením nátěru</t>
  </si>
  <si>
    <t>496914515</t>
  </si>
  <si>
    <t>Příprava podkladu otopných těles před provedením nátěrů článkových odmaštěním vodou ředitelným</t>
  </si>
  <si>
    <t>171</t>
  </si>
  <si>
    <t>783601421</t>
  </si>
  <si>
    <t>Ometení článkových otopných těles před provedením nátěru</t>
  </si>
  <si>
    <t>-564390118</t>
  </si>
  <si>
    <t>Příprava podkladu otopných těles před provedením nátěrů článkových očištění ometením</t>
  </si>
  <si>
    <t>172</t>
  </si>
  <si>
    <t>783601711</t>
  </si>
  <si>
    <t>Bezoplachové odrezivění potrubí DN do 50 mm</t>
  </si>
  <si>
    <t>1906550649</t>
  </si>
  <si>
    <t>Příprava podkladu armatur a kovových potrubí před provedením nátěru potrubí do DN 50 mm odrezivěním, odrezovačem bezoplachovým</t>
  </si>
  <si>
    <t>173</t>
  </si>
  <si>
    <t>783601713</t>
  </si>
  <si>
    <t>Odmaštění vodou ředitelným odmašťovačem potrubí DN do 50 mm</t>
  </si>
  <si>
    <t>211159857</t>
  </si>
  <si>
    <t>Příprava podkladu armatur a kovových potrubí před provedením nátěru potrubí do DN 50 mm odmaštěním, odmašťovačem vodou ředitelným</t>
  </si>
  <si>
    <t>174</t>
  </si>
  <si>
    <t>783614111</t>
  </si>
  <si>
    <t>Základní jednonásobný syntetický nátěr článkových otopných těles</t>
  </si>
  <si>
    <t>-248998169</t>
  </si>
  <si>
    <t>Základní nátěr otopných těles jednonásobný článkových syntetický</t>
  </si>
  <si>
    <t>175</t>
  </si>
  <si>
    <t>783614551</t>
  </si>
  <si>
    <t>Základní jednonásobný syntetický nátěr potrubí DN do 50 mm</t>
  </si>
  <si>
    <t>888083405</t>
  </si>
  <si>
    <t>Základní nátěr armatur a kovových potrubí jednonásobný potrubí do DN 50 mm syntetický</t>
  </si>
  <si>
    <t>176</t>
  </si>
  <si>
    <t>783617111</t>
  </si>
  <si>
    <t>Krycí jednonásobný syntetický nátěr článkových otopných těles</t>
  </si>
  <si>
    <t>-1139177163</t>
  </si>
  <si>
    <t>Krycí nátěr (email) otopných těles článkových jednonásobný syntetický</t>
  </si>
  <si>
    <t>"2.02" (19*0,265)*6</t>
  </si>
  <si>
    <t>"2.06" (20*0,265)*1</t>
  </si>
  <si>
    <t>"2.07" (18*0,265)*2</t>
  </si>
  <si>
    <t>"2.08" (16*0,265)*2</t>
  </si>
  <si>
    <t>"2.09" (18*0,265)*2</t>
  </si>
  <si>
    <t>"2.10" (19*0,265)*2</t>
  </si>
  <si>
    <t>177</t>
  </si>
  <si>
    <t>783627603</t>
  </si>
  <si>
    <t>Krycí jednonásobný silikonový nátěr potrubí DN do 50 mm</t>
  </si>
  <si>
    <t>1490146447</t>
  </si>
  <si>
    <t>Krycí nátěr (email) armatur a kovových potrubí potrubí do DN 50 mm jednonásobný silikonový tepelně odolný</t>
  </si>
  <si>
    <t>"2.02" 4*2*4+2*2*6</t>
  </si>
  <si>
    <t>"2.06" 8</t>
  </si>
  <si>
    <t>"2.07" 25</t>
  </si>
  <si>
    <t>"2.08" 25</t>
  </si>
  <si>
    <t>"2.09" 25</t>
  </si>
  <si>
    <t>"2.10" 25</t>
  </si>
  <si>
    <t>178</t>
  </si>
  <si>
    <t>783823131</t>
  </si>
  <si>
    <t>Penetrační akrylátový nátěr hladkých, tenkovrstvých zrnitých nebo štukových omítek</t>
  </si>
  <si>
    <t>1534010981</t>
  </si>
  <si>
    <t>Penetrační nátěr omítek hladkých omítek hladkých, zrnitých tenkovrstvých nebo štukových stupně členitosti 1 a 2 akrylátový</t>
  </si>
  <si>
    <t>Poznámka k položce:
bezprašný nátěr stropu</t>
  </si>
  <si>
    <t>"2.03.1, WC DÍVKY, PŘEDSÍŇKA" 6,372</t>
  </si>
  <si>
    <t>"2.03.2, WC DÍVKY, KABINKY" 4,44</t>
  </si>
  <si>
    <t>"2.03.3, ÚKLIDOVÁ KOMORA" 1,8</t>
  </si>
  <si>
    <t>"2.04.01, WC CHLAPCI, PŘEDSÍŇ" 5,94</t>
  </si>
  <si>
    <t>"2.04.02, WC CHLAPCI, PISOÁRY" 3,48</t>
  </si>
  <si>
    <t>"2.04.03, WC CHLAPCI, KABINA" 2,16</t>
  </si>
  <si>
    <t>"2.05, WC IMOBIL + UČITELÉ" 6,6</t>
  </si>
  <si>
    <t>784</t>
  </si>
  <si>
    <t>Dokončovací práce - malby a tapety</t>
  </si>
  <si>
    <t>179</t>
  </si>
  <si>
    <t>784171101</t>
  </si>
  <si>
    <t>Zakrytí vnitřních podlah včetně pozdějšího odkrytí</t>
  </si>
  <si>
    <t>-1705946363</t>
  </si>
  <si>
    <t>Zakrytí nemalovaných ploch (materiál ve specifikaci) včetně pozdějšího odkrytí podlah</t>
  </si>
  <si>
    <t>180</t>
  </si>
  <si>
    <t>28323020</t>
  </si>
  <si>
    <t>fólie separační PE 2 x 50 m</t>
  </si>
  <si>
    <t>5380105</t>
  </si>
  <si>
    <t>400*1,1 'Přepočtené koeficientem množství</t>
  </si>
  <si>
    <t>181</t>
  </si>
  <si>
    <t>784171111</t>
  </si>
  <si>
    <t>Zakrytí vnitřních ploch stěn v místnostech výšky do 3,80 m</t>
  </si>
  <si>
    <t>-823224544</t>
  </si>
  <si>
    <t>Zakrytí nemalovaných ploch (materiál ve specifikaci) včetně pozdějšího odkrytí svislých ploch např. stěn, oken, dveří v místnostech výšky do 3,80</t>
  </si>
  <si>
    <t>182</t>
  </si>
  <si>
    <t>58124844</t>
  </si>
  <si>
    <t>fólie pro malířské potřeby zakrývací tl 25µ 4x5m</t>
  </si>
  <si>
    <t>1714830884</t>
  </si>
  <si>
    <t>130*1,1 'Přepočtené koeficientem množství</t>
  </si>
  <si>
    <t>183</t>
  </si>
  <si>
    <t>784181101</t>
  </si>
  <si>
    <t>Základní akrylátová jednonásobná bezbarvá penetrace podkladu v místnostech výšky do 3,80 m</t>
  </si>
  <si>
    <t>2018033560</t>
  </si>
  <si>
    <t>Penetrace podkladu jednonásobná základní akrylátová bezbarvá v místnostech výšky do 3,80 m</t>
  </si>
  <si>
    <t>"SDK podhled" PD07+PD06</t>
  </si>
  <si>
    <t>"SDK stěny" 2*(SDK01+SDK05)+(SDK02+SDK03+SDK04+SDK06+SDK07+SDK08)</t>
  </si>
  <si>
    <t>"stěny štukové" štukstěn</t>
  </si>
  <si>
    <t>184</t>
  </si>
  <si>
    <t>784191001</t>
  </si>
  <si>
    <t>Čištění vnitřních ploch oken nebo balkonových dveří jednoduchých po provedení malířských prací</t>
  </si>
  <si>
    <t>1500413959</t>
  </si>
  <si>
    <t>Čištění vnitřních ploch hrubý úklid po provedení malířských prací omytím oken nebo balkonových dveří jednoduchých</t>
  </si>
  <si>
    <t>185</t>
  </si>
  <si>
    <t>784191005</t>
  </si>
  <si>
    <t>Čištění vnitřních ploch dveří nebo vrat po provedení malířských prací</t>
  </si>
  <si>
    <t>1187985725</t>
  </si>
  <si>
    <t>Čištění vnitřních ploch hrubý úklid po provedení malířských prací omytím dveří nebo vrat</t>
  </si>
  <si>
    <t>186</t>
  </si>
  <si>
    <t>784191007</t>
  </si>
  <si>
    <t>Čištění vnitřních ploch podlah po provedení malířských prací</t>
  </si>
  <si>
    <t>25638600</t>
  </si>
  <si>
    <t>Čištění vnitřních ploch hrubý úklid po provedení malířských prací omytím podlah</t>
  </si>
  <si>
    <t>187</t>
  </si>
  <si>
    <t>784211101</t>
  </si>
  <si>
    <t>Dvojnásobné bílé malby ze směsí za mokra výborně otěruvzdorných v místnostech výšky do 3,80 m</t>
  </si>
  <si>
    <t>1535983749</t>
  </si>
  <si>
    <t>Malby z malířských směsí otěruvzdorných za mokra dvojnásobné, bílé za mokra otěruvzdorné výborně v místnostech výšky do 3,80 m</t>
  </si>
  <si>
    <t>Poznámka k položce:
- vodná suspenze titanové běloby, kaolinu, jemně mletých vápenců, mastku, dalších funkčních plniv, hydroxyethylcelulózy, organické disperze a chemické aditiva
- bělost min. 90% BaSO4
- obsah těkavých látek max 42,5 %
- přídržnost k betonu min. 1,0 MPa
- propustnost pro vodní páru sd max. 0,14 m
- odolnost proti oděru za mokra 2 dle ČSN EN 13 300 (tř.)</t>
  </si>
  <si>
    <t>"2.02, CHODBA" 111,012</t>
  </si>
  <si>
    <t>"2.07, UČEBNA 24 ZÁKŮ" 52,8</t>
  </si>
  <si>
    <t>"2.08, UČEBNA 24 ZÁKŮ" 53,4</t>
  </si>
  <si>
    <t>"2.09, UČEBNA 24 ZÁKŮ" 53,7</t>
  </si>
  <si>
    <t>188</t>
  </si>
  <si>
    <t>784211143</t>
  </si>
  <si>
    <t>Příplatek k cenám 2x maleb ze směsí za mokra za provádění styku 2 barev</t>
  </si>
  <si>
    <t>1106426634</t>
  </si>
  <si>
    <t>Malby z malířských směsí otěruvzdorných za mokra Příplatek k cenám dvojnásobných maleb za zvýšenou pracnost při provádění styku 2 barev</t>
  </si>
  <si>
    <t>"2.02, CHODBA" 69,86</t>
  </si>
  <si>
    <t>189</t>
  </si>
  <si>
    <t>784211161</t>
  </si>
  <si>
    <t>Příplatek k cenám 2x maleb ze směsí za mokra otěruvzdorných za barevnou malbu v světlém odstínu</t>
  </si>
  <si>
    <t>-1071936305</t>
  </si>
  <si>
    <t>Malby z malířských směsí otěruvzdorných za mokra Příplatek k cenám dvojnásobných maleb za provádění barevné malby tónované na tónovacích automatech, v odstínu světlém</t>
  </si>
  <si>
    <t>190</t>
  </si>
  <si>
    <t>784221101</t>
  </si>
  <si>
    <t>Dvojnásobné bílé malby ze směsí za sucha dobře otěruvzdorných v místnostech do 3,80 m</t>
  </si>
  <si>
    <t>1137794445</t>
  </si>
  <si>
    <t>Malby z malířských směsí otěruvzdorných za sucha dvojnásobné, bílé za sucha otěruvzdorné dobře v místnostech výšky do 3,80 m</t>
  </si>
  <si>
    <t>"stropy štukové" štukstrop</t>
  </si>
  <si>
    <t>"odpočet omyvatelného nátěru" -omyvnátěr</t>
  </si>
  <si>
    <t>malby</t>
  </si>
  <si>
    <t>MS1</t>
  </si>
  <si>
    <t>0,162</t>
  </si>
  <si>
    <t>rýhy1</t>
  </si>
  <si>
    <t>11,6</t>
  </si>
  <si>
    <t>B00 - Statika</t>
  </si>
  <si>
    <t xml:space="preserve">    2 - Zakládání</t>
  </si>
  <si>
    <t>Zakládání</t>
  </si>
  <si>
    <t>278381125</t>
  </si>
  <si>
    <t>Základy pod technologická zařízení půdorysné plochy do 0,09 m2 z betonu prostého tř. C 20/25</t>
  </si>
  <si>
    <t>1931424779</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</si>
  <si>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do 0,09 m2 tř. C 20/25</t>
  </si>
  <si>
    <t>"podbetonování překladů"</t>
  </si>
  <si>
    <t>"P2.01" 0,2*0,3*0,1*2*2</t>
  </si>
  <si>
    <t>"P2.02" 0,2*0,3*0,1*2*2</t>
  </si>
  <si>
    <t>"P2.03" 0,2*0,3*0,1*2*2</t>
  </si>
  <si>
    <t>317234410</t>
  </si>
  <si>
    <t>Vyzdívka mezi nosníky z cihel pálených na MC</t>
  </si>
  <si>
    <t>1106914933</t>
  </si>
  <si>
    <t>Vyzdívka mezi nosníky cihlami pálenými na maltu cementovou</t>
  </si>
  <si>
    <t>"1" 1,7*0,4*0,2</t>
  </si>
  <si>
    <t>"2" 1,4*0,4*0,2</t>
  </si>
  <si>
    <t>"3" 2,7*0,4*0,2</t>
  </si>
  <si>
    <t>317944323</t>
  </si>
  <si>
    <t>Válcované nosníky č.14 až 22 dodatečně osazované do připravených otvorů</t>
  </si>
  <si>
    <t>-927256417</t>
  </si>
  <si>
    <t>Válcované nosníky dodatečně osazované do připravených otvorů bez zazdění hlav č. 14 až 22</t>
  </si>
  <si>
    <t>Poznámka k položce:
jednotková cena vč. předepsané povrchové úpravy v PD, S 235 JR</t>
  </si>
  <si>
    <t>"1" 1,64*2*12,9/1000</t>
  </si>
  <si>
    <t>"2" 1,4*2*12,9/1000</t>
  </si>
  <si>
    <t>"3" 2,65*2*15,8/1000</t>
  </si>
  <si>
    <t>"svary, přípoje, montážní podložky, prořez" MS1*0,15</t>
  </si>
  <si>
    <t>346244371</t>
  </si>
  <si>
    <t>Zazdívka o tl 140 mm rýh, nik nebo kapes z cihel pálených</t>
  </si>
  <si>
    <t>-347787059</t>
  </si>
  <si>
    <t>Zazdívka rýh, potrubí, nik (výklenků) nebo kapes z pálených cihel na maltu tl. 140 mm</t>
  </si>
  <si>
    <t>Poznámka k položce:
jednotková cena vč. vyklínování proti nadložnímu zdivu</t>
  </si>
  <si>
    <t>"1" 1,7*0,15*2,1</t>
  </si>
  <si>
    <t>"2" 1,4*0,15*2,1</t>
  </si>
  <si>
    <t>"3" 2,7*0,15*2,1</t>
  </si>
  <si>
    <t>346244381</t>
  </si>
  <si>
    <t>Plentování jednostranné v do 200 mm válcovaných nosníků cihlami</t>
  </si>
  <si>
    <t>1365393552</t>
  </si>
  <si>
    <t>Plentování ocelových válcovaných nosníků jednostranné cihlami na maltu, výška stojiny do 200 mm</t>
  </si>
  <si>
    <t>"1" 1,7*(0,3+0,5+0,3)</t>
  </si>
  <si>
    <t>"2" 1,4*(0,3+0,5+0,3)</t>
  </si>
  <si>
    <t>"3" 2,7*(0,3+0,5+0,3)</t>
  </si>
  <si>
    <t>974031167</t>
  </si>
  <si>
    <t>Vysekání rýh ve zdivu cihelném hl do 150 mm š do 300 mm</t>
  </si>
  <si>
    <t>327931616</t>
  </si>
  <si>
    <t>Vysekání rýh ve zdivu cihelném na maltu vápennou nebo vápenocementovou do hl. 150 mm a šířky do 300 mm</t>
  </si>
  <si>
    <t>"1" 1,7*2</t>
  </si>
  <si>
    <t>"2" 1,4*2</t>
  </si>
  <si>
    <t>"3" 2,7*2</t>
  </si>
  <si>
    <t>985331R01</t>
  </si>
  <si>
    <t>Dodatečné vlepování betonářské výztuže D 12 mm do cementové aktivované malty včetně vyvrtání otvoru</t>
  </si>
  <si>
    <t>818954117</t>
  </si>
  <si>
    <t>Dodatečné osazení výztuže do stropní desky na chemickou maltu, profil R12, vč. vysekání drážky a vyvrtání otvoru a vyčištění</t>
  </si>
  <si>
    <t>"2.NP" 1,0*4</t>
  </si>
  <si>
    <t>13021013</t>
  </si>
  <si>
    <t>tyč ocelová žebírková jakost BSt 500S (10 505) výztuž do betonu D 12mm</t>
  </si>
  <si>
    <t>1596863191</t>
  </si>
  <si>
    <t>"dle tabulky výztuže" 0,005</t>
  </si>
  <si>
    <t>985341321</t>
  </si>
  <si>
    <t>Uhlíkové lamely pro zesílení ŽB kleneb a podhledů tl 1,4 mm modul pružnosti 170 kN/mm2 š 50 mm</t>
  </si>
  <si>
    <t>-156340720</t>
  </si>
  <si>
    <t>Uhlíkové lamely pro zesílení nosných železobetonových konstrukcí líce kleneb a podhledů tloušťky 1,4 mm modulu pružnosti 170 kN/mm2, lepené na povrch, šířky 50 mm</t>
  </si>
  <si>
    <t>"dle tabulky výkazu uhlíkových lamel" 6,1</t>
  </si>
  <si>
    <t>-551005075</t>
  </si>
  <si>
    <t>997013219</t>
  </si>
  <si>
    <t>Příplatek k vnitrostaveništní dopravě suti a vybouraných hmot za zvětšenou dopravu suti ZKD 10 m</t>
  </si>
  <si>
    <t>-1115204476</t>
  </si>
  <si>
    <t>Vnitrostaveništní doprava suti a vybouraných hmot vodorovně do 50 m Příplatek k cenám -3111 až -3217 za zvětšenou vodorovnou dopravu přes vymezenou dopravní vzdálenost za každých dalších i započatých 10 m</t>
  </si>
  <si>
    <t>0,94*19 'Přepočtené koeficientem množství</t>
  </si>
  <si>
    <t>-1581191471</t>
  </si>
  <si>
    <t>rýhy1*0,081</t>
  </si>
  <si>
    <t>-2003495444</t>
  </si>
  <si>
    <t>D00 - Zdravotně technické instalace</t>
  </si>
  <si>
    <t>720 - Zdravotní technika</t>
  </si>
  <si>
    <t xml:space="preserve">    720.01 - KANALIZACE</t>
  </si>
  <si>
    <t xml:space="preserve">      720.01.01 - Potrubí - vč.montáže, tvarovek, upevnění a pomoc.materiálu</t>
  </si>
  <si>
    <t xml:space="preserve">      720.01.02 - Armatury kanalizační- vč.montáže a pomoc.materiálu</t>
  </si>
  <si>
    <t xml:space="preserve">      720.01.03 - Požární manžety - kanalizace</t>
  </si>
  <si>
    <t xml:space="preserve">      720.01.04 - Ostatní - kanalizace</t>
  </si>
  <si>
    <t xml:space="preserve">    720.02 - VODOVOD</t>
  </si>
  <si>
    <t xml:space="preserve">      720.02.01 - Potrubí - vč.montáže, tvarovek, upevnění a pomoc.materiálu</t>
  </si>
  <si>
    <t xml:space="preserve">      720.02.02 - Armatury vodovodní - vč.montáže a pomoc.materiálu</t>
  </si>
  <si>
    <t xml:space="preserve">      720.02.03 - Požární manžety - vodovod</t>
  </si>
  <si>
    <t xml:space="preserve">      720.02.04 - Ostatní - vodovod</t>
  </si>
  <si>
    <t xml:space="preserve">    720.03 - ZAŘIZOVACÍ PŘEDMĚTY - vč. instal. materiálu a montáže</t>
  </si>
  <si>
    <t xml:space="preserve">      720.03.01 - U - Umyvadlo</t>
  </si>
  <si>
    <t xml:space="preserve">      720.03.02 - Ui - Umyvadlo - imobilní</t>
  </si>
  <si>
    <t xml:space="preserve">      720.03.03 - P - Pisoár</t>
  </si>
  <si>
    <t xml:space="preserve">      720.03.04 - WC - Klozet závěsný</t>
  </si>
  <si>
    <t xml:space="preserve">      720.03.05 - WCi - Klozet závěsný - imobilní</t>
  </si>
  <si>
    <t xml:space="preserve">      720.03.06 - UmB - Umývátko s bidetovou sprškou</t>
  </si>
  <si>
    <t xml:space="preserve">      720.03.07 - VL - Výlevka</t>
  </si>
  <si>
    <t xml:space="preserve">      720.03.08 - U1 - Umyvadlo v učebně - jen studená voda</t>
  </si>
  <si>
    <t xml:space="preserve">      720.03.09 - U2 - Umyvadlo v učebně - studená i teplá voda</t>
  </si>
  <si>
    <t xml:space="preserve">      720.03.10 - Napájecí zdroj</t>
  </si>
  <si>
    <t xml:space="preserve">      720.03.11 - Ostatní - zařizovací předměty</t>
  </si>
  <si>
    <t>720</t>
  </si>
  <si>
    <t>Zdravotní technika</t>
  </si>
  <si>
    <t>720.01</t>
  </si>
  <si>
    <t>KANALIZACE</t>
  </si>
  <si>
    <t>720.01.01</t>
  </si>
  <si>
    <t>Potrubí - vč.montáže, tvarovek, upevnění a pomoc.materiálu</t>
  </si>
  <si>
    <t>720010101</t>
  </si>
  <si>
    <t>Odpadní, zavěšené a větrací potrubí - splašková kan. - plastové hrdlové PP (HT) - vč. tvarovek, čistících kusů, objímek a upevnění Ø 75</t>
  </si>
  <si>
    <t>"1NP" 4</t>
  </si>
  <si>
    <t>"2NP" 2</t>
  </si>
  <si>
    <t>720010102</t>
  </si>
  <si>
    <t>Odpadní, zavěšené a větrací potrubí - splašková kan. - plastové hrdlové PP (HT) - vč. tvarovek, čistících kusů, objímek a upevnění Ø 110</t>
  </si>
  <si>
    <t>"1NP" 14</t>
  </si>
  <si>
    <t>"2NP" 16</t>
  </si>
  <si>
    <t>720010103</t>
  </si>
  <si>
    <t>Odpadní, zavěšené a větrací potrubí - splašková kan. - plastové hrdlové PP (HT)  vysoce zvukově izolační  (max.20dB) - vč. tvarovek, čistících kusů, objímek a upevnění Ø 75</t>
  </si>
  <si>
    <t>Odpadní, zavěšené a větrací potrubí - splašková kan. - plastové hrdlové PP (HT) vysoce zvukově izolační (max.20dB) - vč. tvarovek, čistících kusů, objímek a upevnění Ø 75</t>
  </si>
  <si>
    <t>"1NP" 2</t>
  </si>
  <si>
    <t>720010104</t>
  </si>
  <si>
    <t>Připojovací potrubí - splašková kan. - plastové hrdlové PP (HT) - vč. tvarovek, čistících kusů, objímek a upevnění Ø 50</t>
  </si>
  <si>
    <t>"1NP" 0</t>
  </si>
  <si>
    <t>"2NP" 14</t>
  </si>
  <si>
    <t>720010105</t>
  </si>
  <si>
    <t>Připojovací potrubí - splašková kan. - plastové hrdlové PP (HT) - vč. tvarovek, čistících kusů, objímek a upevnění Ø 75</t>
  </si>
  <si>
    <t>"2NP" 1</t>
  </si>
  <si>
    <t>720010106</t>
  </si>
  <si>
    <t>Připojovací potrubí - splašková kan. - plastové hrdlové PP (HT) - vč. tvarovek, čistících kusů, objímek a upevnění Ø 110</t>
  </si>
  <si>
    <t>"2NP" 3</t>
  </si>
  <si>
    <t>720.01.02</t>
  </si>
  <si>
    <t>Armatury kanalizační- vč.montáže a pomoc.materiálu</t>
  </si>
  <si>
    <t>720010201</t>
  </si>
  <si>
    <t>Vyvedení odpadních výpustek do DN 50</t>
  </si>
  <si>
    <t>"2NP" 11</t>
  </si>
  <si>
    <t>720010202</t>
  </si>
  <si>
    <t>Vyvedení odpadních výpustek do DN 100</t>
  </si>
  <si>
    <t>"2NP" 5</t>
  </si>
  <si>
    <t>720010203</t>
  </si>
  <si>
    <t>PV50 - Podlahová vpust s bočním odtokem, pevná izolační příruba, vodní 50mm a mechanická ZU, nerez mřížka, min.0,5 l/s + izolační souprava pro stěrku - vč. montáže a upevnění DN50</t>
  </si>
  <si>
    <t>kpl</t>
  </si>
  <si>
    <t>720.01.03</t>
  </si>
  <si>
    <t>Požární manžety - kanalizace</t>
  </si>
  <si>
    <t>720010301</t>
  </si>
  <si>
    <t>Požární manžeta, vč. upev. materiálu - utěsnění svislého prostupu potrubí do DN50</t>
  </si>
  <si>
    <t>"1NP" 12</t>
  </si>
  <si>
    <t>720010302</t>
  </si>
  <si>
    <t>Požární manžeta, vč. upev. materiálu - utěsnění svislého prostupu potrubí do DN100</t>
  </si>
  <si>
    <t>"2NP" 6</t>
  </si>
  <si>
    <t>720.01.04</t>
  </si>
  <si>
    <t>Ostatní - kanalizace</t>
  </si>
  <si>
    <t>720010401</t>
  </si>
  <si>
    <t>Zkoušky těsnosti - kouřem - odpadní, zavěšené, větrací, připojovací a odtokové potrubí do DN 200</t>
  </si>
  <si>
    <t>720010402</t>
  </si>
  <si>
    <t>Demontáž stávajícího potrubí litinového - vč.tvarovek a armatur</t>
  </si>
  <si>
    <t>720010403</t>
  </si>
  <si>
    <t>Napojení na stávající potrubí litinové do DN100</t>
  </si>
  <si>
    <t>"1NP" 6</t>
  </si>
  <si>
    <t>"2NP" 0</t>
  </si>
  <si>
    <t>720010404</t>
  </si>
  <si>
    <t>Napojení na stávající potrubí plastové do DN100</t>
  </si>
  <si>
    <t>"2NP" 10</t>
  </si>
  <si>
    <t>720010405</t>
  </si>
  <si>
    <t>Zednické přípomoce - kanalizace</t>
  </si>
  <si>
    <t>720010406</t>
  </si>
  <si>
    <t>Přesun hmot - kanalizace</t>
  </si>
  <si>
    <t>%</t>
  </si>
  <si>
    <t>262144</t>
  </si>
  <si>
    <t>720.02</t>
  </si>
  <si>
    <t>VODOVOD</t>
  </si>
  <si>
    <t>720.02.01</t>
  </si>
  <si>
    <t>720020101</t>
  </si>
  <si>
    <t>Potrubí spotřební - hlavní rozvod - studená voda, plastové PPRCT (PPR PN16), svařované - vč.montáže, tvarovek, upevnění a pomoc.materiálu SV Ø 25</t>
  </si>
  <si>
    <t>720020102</t>
  </si>
  <si>
    <t>Potrubí spotřební - hlavní rozvod - studená voda, plastové PPRCT (PPR PN16), svařované - vč.montáže, tvarovek, upevnění a pomoc.materiálu SV Ø 32</t>
  </si>
  <si>
    <t>"1NP" 1</t>
  </si>
  <si>
    <t>720020103</t>
  </si>
  <si>
    <t>Potrubí spotřební - hlavní rozvod - studená voda, plastové PPRCT (PPR PN16), svařované - vč.montáže, tvarovek, upevnění a pomoc.materiálu SV Ø 40</t>
  </si>
  <si>
    <t>"2NP" 4</t>
  </si>
  <si>
    <t>720020104</t>
  </si>
  <si>
    <t>Potrubí spotřební - hlavní rozvod - teplá voda a cirk., plastové PPRCT (PPR PN20) vyztužené vlákny, svařované - vč.montáže, tvarovek, upevnění a pomoc.materiálu TV Ø 20</t>
  </si>
  <si>
    <t>720020105</t>
  </si>
  <si>
    <t>Potrubí spotřební - hlavní rozvod - teplá voda a cirk., plastové PPRCT (PPR PN20) vyztužené vlákny, svařované - vč.montáže, tvarovek, upevnění a pomoc.materiálu TV Ø 25</t>
  </si>
  <si>
    <t>720020106</t>
  </si>
  <si>
    <t>Potrubí spotřební - hlavní rozvod - teplá voda a cirk., plastové PPRCT (PPR PN20) vyztužené vlákny, svařované - vč.montáže, tvarovek, upevnění a pomoc.materiálu TV Ø 32</t>
  </si>
  <si>
    <t>720020107</t>
  </si>
  <si>
    <t>Potrubí spotřební - připojovací - studená voda, plastové PPRCT (PPR PN16), svařované - vč.montáže, tvarovek, upevnění a pomoc.materiálu SV Ø 20</t>
  </si>
  <si>
    <t>"2NP" 44</t>
  </si>
  <si>
    <t>720020108</t>
  </si>
  <si>
    <t>Potrubí spotřební - připojovací - studená voda, plastové PPRCT (PPR PN16), svařované - vč.montáže, tvarovek, upevnění a pomoc.materiálu SV Ø 25</t>
  </si>
  <si>
    <t>"2NP" 8</t>
  </si>
  <si>
    <t>720020109</t>
  </si>
  <si>
    <t>Potrubí spotřební - připojovací - studená voda, plastové PPRCT (PPR PN16), svařované - vč.montáže, tvarovek, upevnění a pomoc.materiálu SV Ø 32</t>
  </si>
  <si>
    <t>720020110</t>
  </si>
  <si>
    <t>Potrubí spotřební - připojovací - teplá voda, plastové PPRCT (PPR PN20), svařované - vč.montáže, tvarovek, upevnění a pomoc.materiálu TV Ø 20</t>
  </si>
  <si>
    <t>"2NP" 32</t>
  </si>
  <si>
    <t>720020111</t>
  </si>
  <si>
    <t>Potrubí spotřební - připojovací - teplá voda, plastové PPRCT (PPR PN20), svařované - vč.montáže, tvarovek, upevnění a pomoc.materiálu TV Ø 25</t>
  </si>
  <si>
    <t>720020112</t>
  </si>
  <si>
    <t>Potrubí spotřební - připojovací - teplá voda, plastové PPRCT (PPR PN20), svařované - vč.montáže, tvarovek, upevnění a pomoc.materiálu TV Ø 32</t>
  </si>
  <si>
    <t>720020113</t>
  </si>
  <si>
    <t>Izolace tepelná (max.0,04 W/mK) parotěsná s folií - pro hlavní rozvod studené vody - vč. montáže a upevnění pro SV Ø 25 - min.20mm</t>
  </si>
  <si>
    <t>"viz potrubí" 12</t>
  </si>
  <si>
    <t>720020114</t>
  </si>
  <si>
    <t>Izolace tepelná (max.0,04 W/mK) parotěsná s folií - pro hlavní rozvod studené vody - vč. montáže a upevnění pro SV Ø 32 - min.20mm</t>
  </si>
  <si>
    <t>"viz potrubí " 3</t>
  </si>
  <si>
    <t>720020115</t>
  </si>
  <si>
    <t>Izolace tepelná (max.0,04 W/mK) parotěsná s folií - pro hlavní rozvod studené vody - vč. montáže a upevnění pro SV Ø 40 - min.20mm</t>
  </si>
  <si>
    <t>"viz potrubí" 5</t>
  </si>
  <si>
    <t>720020116</t>
  </si>
  <si>
    <t>Izolace tepelná (max.0,04 W/mK) s folií - pro hlavní rozvod teplé vody - vč. montáže a upevnění pro TV Ø 20 - min.40mm</t>
  </si>
  <si>
    <t>"viz potrubí" 8</t>
  </si>
  <si>
    <t>720020117</t>
  </si>
  <si>
    <t>Izolace tepelná (max.0,04 W/mK) s folií - pro hlavní rozvod teplé vody - vč. montáže a upevnění pro TV Ø 25 - min.30mm</t>
  </si>
  <si>
    <t>"viz potrubí" 3</t>
  </si>
  <si>
    <t>720020118</t>
  </si>
  <si>
    <t>Izolace tepelná (max.0,04 W/mK) s folií - pro hlavní rozvod teplé vody - vč. montáže a upevnění pro TV Ø 32 - min.40mm</t>
  </si>
  <si>
    <t>720020119</t>
  </si>
  <si>
    <t>Izolace tepelná (max.0,04 W/mK) parotěsná - pro připoj.potrubí studené vody - vč. montáže a upevnění pro SV Ø 20 - min.9mm</t>
  </si>
  <si>
    <t>"viz potrubí" 44</t>
  </si>
  <si>
    <t>720020120</t>
  </si>
  <si>
    <t>Izolace tepelná (max.0,04 W/mK) parotěsná - pro připoj.potrubí studené vody - vč. montáže a upevnění pro SV Ø 25 - min.9mm</t>
  </si>
  <si>
    <t>720020121</t>
  </si>
  <si>
    <t>Izolace tepelná (max.0,04 W/mK) parotěsná - pro připoj.potrubí studené vody - vč. montáže a upevnění pro SV Ø 32 - min.9mm</t>
  </si>
  <si>
    <t>"viz potrubí" 1</t>
  </si>
  <si>
    <t>720020122</t>
  </si>
  <si>
    <t>Izolace tepelná (max.0,04 W/mK) - pro připoj.potrubí teplé vody - vč. montáže a upevnění pro TV Ø 20 - min.13mm</t>
  </si>
  <si>
    <t>"viz potrubí"  32</t>
  </si>
  <si>
    <t>720020123</t>
  </si>
  <si>
    <t>Izolace tepelná (max.0,04 W/mK) - pro připoj.potrubí teplé vody - vč. montáže a upevnění pro TV Ø 25 - min.13mm</t>
  </si>
  <si>
    <t>"viz potrubí  22" 2</t>
  </si>
  <si>
    <t>720020124</t>
  </si>
  <si>
    <t>Izolace tepelná (max.0,04 W/mK) - pro připoj.potrubí teplé vody - vč. montáže a upevnění pro TV Ø 32 - min.13mm</t>
  </si>
  <si>
    <t>720.02.02</t>
  </si>
  <si>
    <t>Armatury vodovodní - vč.montáže a pomoc.materiálu</t>
  </si>
  <si>
    <t>720020201</t>
  </si>
  <si>
    <t>Nástěnky DN 15</t>
  </si>
  <si>
    <t>"2NP" 25</t>
  </si>
  <si>
    <t>720020202</t>
  </si>
  <si>
    <t>Kulový kohout (KK) - min.PN10, pro styk s pitnou vodou - vč. montáže a pomoc.materiálu DN 15</t>
  </si>
  <si>
    <t>720020203</t>
  </si>
  <si>
    <t>Kulový kohout (KK) - min.PN10, pro styk s pitnou vodou - vč. montáže a pomoc.materiálu DN 20</t>
  </si>
  <si>
    <t>720020204</t>
  </si>
  <si>
    <t>Kulový kohout (KK) - min.PN10, pro styk s pitnou vodou - vč. montáže a pomoc.materiálu DN 25</t>
  </si>
  <si>
    <t>720020205</t>
  </si>
  <si>
    <t>Zpětný ventil (ZV) - min.PN10, pro styk s pitnou vodou - vč. montáže a pomoc.materiálu DN 15</t>
  </si>
  <si>
    <t>720020206</t>
  </si>
  <si>
    <t>Filtr vodní šikmý (FV) - min.PN10, pro styk s pitnou vodou - vč. montáže a pomoc.materiálu DN 15</t>
  </si>
  <si>
    <t>720.02.03</t>
  </si>
  <si>
    <t>Požární manžety - vodovod</t>
  </si>
  <si>
    <t>720020301</t>
  </si>
  <si>
    <t>Požární tmel - utěsnění prostupu stěnou nebo stropem pro potrubí Ø16-25</t>
  </si>
  <si>
    <t>"1NP" 5</t>
  </si>
  <si>
    <t>720020302</t>
  </si>
  <si>
    <t>Požární tmel - utěsnění prostupu stěnou nebo stropem pro potrubí  Ø32-40</t>
  </si>
  <si>
    <t>Požární tmel - utěsnění prostupu stěnou nebo stropem pro potrubí Ø32-40</t>
  </si>
  <si>
    <t>"1NP" 3</t>
  </si>
  <si>
    <t>720.02.04</t>
  </si>
  <si>
    <t>Ostatní - vodovod</t>
  </si>
  <si>
    <t>720020401</t>
  </si>
  <si>
    <t>Zkoušky těsnosti potrubí do DN 50</t>
  </si>
  <si>
    <t>720020402</t>
  </si>
  <si>
    <t>Proplach, desinfekce potrubí do DN 80</t>
  </si>
  <si>
    <t>720020403</t>
  </si>
  <si>
    <t>Demontáž stávajícího potrubí pozinkovaného - vč.tvarovek, izolací a armatur</t>
  </si>
  <si>
    <t>720020404</t>
  </si>
  <si>
    <t>Napojení na stávající potrubí plastové a závitové do DN50</t>
  </si>
  <si>
    <t>"2NP" 7</t>
  </si>
  <si>
    <t>720020405</t>
  </si>
  <si>
    <t>Zednické přípomoce - vodovod</t>
  </si>
  <si>
    <t>720020406</t>
  </si>
  <si>
    <t>Přesun hmot - vodovod</t>
  </si>
  <si>
    <t>720.03</t>
  </si>
  <si>
    <t>ZAŘIZOVACÍ PŘEDMĚTY - vč. instal. materiálu a montáže</t>
  </si>
  <si>
    <t>720.03.01</t>
  </si>
  <si>
    <t>U - Umyvadlo</t>
  </si>
  <si>
    <t>720030101</t>
  </si>
  <si>
    <t>Umyvadlo keramické cca 550x450mm, s přepadem, 1 otvor, barva bílá</t>
  </si>
  <si>
    <t>720030102</t>
  </si>
  <si>
    <t>Baterie umyvadlová stojánková automatická směšovací, vysoký výtok, připojovací pevné trubičky, chrom, napájení ze skupinového zdroje spolu s pisoáry, bez ovládání odpad.ventilu</t>
  </si>
  <si>
    <t>720030103</t>
  </si>
  <si>
    <t>Sifon umyvadlový DN40 s odpad.ventilem, plast, chrom</t>
  </si>
  <si>
    <t>720030104</t>
  </si>
  <si>
    <t>Rohový ventil s filtrem 1/2" x3/8"</t>
  </si>
  <si>
    <t>720.03.02</t>
  </si>
  <si>
    <t>Ui - Umyvadlo - imobilní</t>
  </si>
  <si>
    <t>720030201</t>
  </si>
  <si>
    <t>720030202</t>
  </si>
  <si>
    <t>720030203</t>
  </si>
  <si>
    <t>Sifon umyvadlový DN40 podomítkový s odpad.ventilem, plast, chrom</t>
  </si>
  <si>
    <t>720030204</t>
  </si>
  <si>
    <t>720.03.03</t>
  </si>
  <si>
    <t>P - Pisoár</t>
  </si>
  <si>
    <t>720030301</t>
  </si>
  <si>
    <t>Keramický odsávací pisoár (splach.1,0 L) vhodný pro osazení radarového splachovače s ventilem a skrytého sifonu i přívodu (nebo komplet)</t>
  </si>
  <si>
    <t>720030302</t>
  </si>
  <si>
    <t>Radarový splachovač s ventilem a skrytý sifon vhodný pro pisoár výše, napájení ze skupinového zdroje spolu s umyvadly - vč.propojovacích hadiček a vtokových armatur</t>
  </si>
  <si>
    <t>720030303</t>
  </si>
  <si>
    <t>720.03.04</t>
  </si>
  <si>
    <t>WC - Klozet závěsný</t>
  </si>
  <si>
    <t>720030401</t>
  </si>
  <si>
    <t>Klozet závěsný, hluboké splachování, barva bílá</t>
  </si>
  <si>
    <t>720030402</t>
  </si>
  <si>
    <t>Sedátko s poklopem pro WC výše, duroplast, barva bílá</t>
  </si>
  <si>
    <t>720030403</t>
  </si>
  <si>
    <t>Předstěnový instalační modul WC pro zazdění, 2 splachování, zvuk.izol.souprava</t>
  </si>
  <si>
    <t>720030404</t>
  </si>
  <si>
    <t>Ovládací tlačítko pro 2 množství splachování, chrom</t>
  </si>
  <si>
    <t>720.03.05</t>
  </si>
  <si>
    <t>WCi - Klozet závěsný - imobilní</t>
  </si>
  <si>
    <t>720030501</t>
  </si>
  <si>
    <t>Klozet závěsný, hluboké solachování, hl.700mm, barva bílá</t>
  </si>
  <si>
    <t>720030502</t>
  </si>
  <si>
    <t>720030503</t>
  </si>
  <si>
    <t>Předstěnový instalační modul WC imobil, příd.podpěry, pro zazdění, 2 splachování, zvuk.izol.souprava</t>
  </si>
  <si>
    <t>720030504</t>
  </si>
  <si>
    <t>Pneumatické oddálené ovládání splachování, pro 2 množství splachování, chrom, vč.zaslepovaci krycí desky na instalační modul</t>
  </si>
  <si>
    <t>720.03.06</t>
  </si>
  <si>
    <t>UmB - Umývátko s bidetovou sprškou</t>
  </si>
  <si>
    <t>720030601</t>
  </si>
  <si>
    <t>Umývátko keramické cca 400x300mm, s přepadem, 1 otvor, barva bílá</t>
  </si>
  <si>
    <t>720030602</t>
  </si>
  <si>
    <t>Baterie umyvadlová stojánková páková s bidetovou sprškou, s keram. kartuší, připojovací pevné trubičky, chrom, bez ovládání odpad.ventilu</t>
  </si>
  <si>
    <t>720030603</t>
  </si>
  <si>
    <t>720030604</t>
  </si>
  <si>
    <t>720.03.07</t>
  </si>
  <si>
    <t>VL - Výlevka</t>
  </si>
  <si>
    <t>720030701</t>
  </si>
  <si>
    <t>Výlevka keramická závěsná, odpad DN100, sklopná plastová mřížka, barva bílá</t>
  </si>
  <si>
    <t>720030702</t>
  </si>
  <si>
    <t>Předstěnový instalační modul VL s odpadem DN100 a nástěnnou baterií, pro zazdění, 2 splachování, zvuk.izol.souprava</t>
  </si>
  <si>
    <t>720030703</t>
  </si>
  <si>
    <t>720030704</t>
  </si>
  <si>
    <t>Baterie nástěnná dřezová páková s keram. kartuší, s otočným výtokovým ramínkem min.210mm, chrom</t>
  </si>
  <si>
    <t>720.03.08</t>
  </si>
  <si>
    <t>U1 - Umyvadlo v učebně - jen studená voda</t>
  </si>
  <si>
    <t>720030801</t>
  </si>
  <si>
    <t>720030802</t>
  </si>
  <si>
    <t>Baterie umyvadlová stojánková páková s keram. kartuší, připojovací pevné trubičky, chrom, bez ovládání odpad.ventilu</t>
  </si>
  <si>
    <t>720030803</t>
  </si>
  <si>
    <t>720030804</t>
  </si>
  <si>
    <t>Rohový ventil s filtrem 1/2" x3/8" + T kus na 2 trubičky</t>
  </si>
  <si>
    <t>720.03.09</t>
  </si>
  <si>
    <t>U2 - Umyvadlo v učebně - studená i teplá voda</t>
  </si>
  <si>
    <t>720030901</t>
  </si>
  <si>
    <t>720030902</t>
  </si>
  <si>
    <t>720030903</t>
  </si>
  <si>
    <t>720030904</t>
  </si>
  <si>
    <t>720.03.10</t>
  </si>
  <si>
    <t>Napájecí zdroj</t>
  </si>
  <si>
    <t>720031001</t>
  </si>
  <si>
    <t>Skupinový napájecí zdroj 230V/cca24V pro max.7 umyvadel a pisoárů, vhodný pro automatické ovládání výše uvedených zařizovacích předmětů</t>
  </si>
  <si>
    <t>720.03.11</t>
  </si>
  <si>
    <t>Ostatní - zařizovací předměty</t>
  </si>
  <si>
    <t>720031101</t>
  </si>
  <si>
    <t>Demontáž stávajících zařizovacích předmětů včetně baterií</t>
  </si>
  <si>
    <t>720031102</t>
  </si>
  <si>
    <t>Přesun hmot - zařizovací předměty</t>
  </si>
  <si>
    <t>F00 - Zařízení pro vytápění staveb</t>
  </si>
  <si>
    <t xml:space="preserve">    731.0 - Rušení stávajících zařízení - demontáže</t>
  </si>
  <si>
    <t xml:space="preserve">    731.2 - Strojovny</t>
  </si>
  <si>
    <t xml:space="preserve">    731.3 - Potrubí</t>
  </si>
  <si>
    <t xml:space="preserve">    731.5 - Otopná tělesa</t>
  </si>
  <si>
    <t xml:space="preserve">    731.6 - Tepelné izolace</t>
  </si>
  <si>
    <t xml:space="preserve">    731.8 - Ostatní</t>
  </si>
  <si>
    <t xml:space="preserve">    731.9 - Hodinové zúčtovatelné sazby</t>
  </si>
  <si>
    <t>731.0</t>
  </si>
  <si>
    <t>Rušení stávajících zařízení - demontáže</t>
  </si>
  <si>
    <t>731.01</t>
  </si>
  <si>
    <t>kompletní zrušení stávajícího systému vytápění v řešené části objektu (podle popisu ve výkresové dokumentaci a v technické zprávě, v ohraničené řešené části v jednotlivých podlažích) (včetně navazujících rozvodů mimo vyznačenou oblast určených výhradně pr</t>
  </si>
  <si>
    <t>kompletní zrušení stávajícího systému vytápění v řešené části objektu (podle popisu ve výkresové dokumentaci a v technické zprávě, v ohraničené řešené části v jednotlivých podlažích) (včetně navazujících rozvodů mimo vyznačenou oblast určených výhradně pro zásobování řešené oblasti) (včetně příslušných sestav armatur, potrubí, tepelných izolací, uložení potrubí apod.) (včetně ekologické likvidace v souladu s nakládáním s odpady) (bližší viz projektová dokumentace)</t>
  </si>
  <si>
    <t>731.2</t>
  </si>
  <si>
    <t>Strojovny</t>
  </si>
  <si>
    <t>731.21</t>
  </si>
  <si>
    <t>odvzdušňovací nádobka odvzdušňovací ventil 3/8"</t>
  </si>
  <si>
    <t>731.22</t>
  </si>
  <si>
    <t>montáž výše uvedené odvzdušňovací nádobky a ventilu</t>
  </si>
  <si>
    <t>731.23</t>
  </si>
  <si>
    <t>podružný a pomocný materiál</t>
  </si>
  <si>
    <t>731.24</t>
  </si>
  <si>
    <t>přesun hmot</t>
  </si>
  <si>
    <t>731.3</t>
  </si>
  <si>
    <t>Potrubí</t>
  </si>
  <si>
    <t>731.31</t>
  </si>
  <si>
    <t>potrubí z trubek plastových 17x2,0 (kompletní systém plastového potrubí včetně tvarovek, uložení, kompenzátorů, ohybů apod.) (bližší viz projektová dokumentace)</t>
  </si>
  <si>
    <t>731.32</t>
  </si>
  <si>
    <t>montáž výše uvedeného potrubí</t>
  </si>
  <si>
    <t>731.33</t>
  </si>
  <si>
    <t>potrubí z trubek plastových 20x2,0 (kompletní systém plastového potrubí včetně tvarovek, uložení, kompenzátorů, ohybů apod.) (bližší viz projektová dokumentace)</t>
  </si>
  <si>
    <t>731.34</t>
  </si>
  <si>
    <t>731.35</t>
  </si>
  <si>
    <t>potrubí z trubek plastových 25x2,3 (kompletní systém plastového potrubí včetně tvarovek, uložení, kompenzátorů, ohybů apod.) (bližší viz projektová dokumentace)</t>
  </si>
  <si>
    <t>731.36</t>
  </si>
  <si>
    <t>731.37</t>
  </si>
  <si>
    <t>731.38</t>
  </si>
  <si>
    <t>731.5</t>
  </si>
  <si>
    <t>Otopná tělesa</t>
  </si>
  <si>
    <t>731.51</t>
  </si>
  <si>
    <t>otopné deskové těleso typ _ VKM8 (s profilovanou čelní plochou, se spodním středovým připojením, s vestavěnou ventilovou vložkou) (včetně upevňovacího systému, odvzdušňovacího ventilu apod.) (včetně upevňovacího systému, odvzušňovacího ventilu, atd.) (bli</t>
  </si>
  <si>
    <t>otopné deskové těleso typ _ VKM8 (s profilovanou čelní plochou, se spodním středovým připojením, s vestavěnou ventilovou vložkou) (včetně upevňovacího systému, odvzdušňovacího ventilu apod.) (včetně upevňovacího systému, odvzušňovacího ventilu, atd.) (bližší viz projektová dokumentace) 11 - 500 / 600</t>
  </si>
  <si>
    <t>731.52</t>
  </si>
  <si>
    <t>montáž výše uvedeného otopného tělesa</t>
  </si>
  <si>
    <t>731.53</t>
  </si>
  <si>
    <t>otopné deskové těleso typ _ VKM8 (s profilovanou čelní plochou, se spodním středovým připojením, s vestavěnou ventilovou vložkou) (včetně upevňovacího systému, odvzdušňovacího ventilu apod.) (včetně upevňovacího systému, odvzušňovacího ventilu, atd.) (bližší viz projektová dokumentace) 11 - 500 / 700</t>
  </si>
  <si>
    <t>731.54</t>
  </si>
  <si>
    <t>731.55</t>
  </si>
  <si>
    <t>otopné deskové těleso typ _ VKM8 (s profilovanou čelní plochou, se spodním středovým připojením, s vestavěnou ventilovou vložkou) (včetně upevňovacího systému, odvzdušňovacího ventilu apod.) (včetně upevňovacího systému, odvzušňovacího ventilu, atd.) (bližší viz projektová dokumentace) 11 - 500 / 900</t>
  </si>
  <si>
    <t>731.56</t>
  </si>
  <si>
    <t>731.57</t>
  </si>
  <si>
    <t>otopné deskové těleso typ _ VKM8 (s profilovanou čelní plochou, se spodním středovým připojením, s vestavěnou ventilovou vložkou) (včetně upevňovacího systému, odvzdušňovacího ventilu apod.) (včetně upevňovacího systému, odvzušňovacího ventilu, atd.) (bližší viz projektová dokumentace) 22 - 900 / 400</t>
  </si>
  <si>
    <t>731.58</t>
  </si>
  <si>
    <t>731.59</t>
  </si>
  <si>
    <t>sestava armatur pro připojení deskového otopného tělesa (včetně termostatické hlavice (T) typ _ (zabezpečený model v provedení pro veřejné prostory) (včetně připojovací armatury DKR 1/2", rohová) (včetně připojovacích garnitur - á 2 ks, dimenze 17, krátká</t>
  </si>
  <si>
    <t>sestava armatur pro připojení deskového otopného tělesa (včetně termostatické hlavice (T) typ _ (zabezpečený model v provedení pro veřejné prostory) (včetně připojovací armatury DKR 1/2", rohová) (včetně připojovacích garnitur - á 2 ks, dimenze 17, krátká) (včetně krytek) (bližší viz projektová dokumentace)</t>
  </si>
  <si>
    <t>731.60</t>
  </si>
  <si>
    <t>731.61</t>
  </si>
  <si>
    <t>731.62</t>
  </si>
  <si>
    <t>731.6</t>
  </si>
  <si>
    <t>Tepelné izolace</t>
  </si>
  <si>
    <t>731.61.1</t>
  </si>
  <si>
    <t>tepelná izolace potrubí pro dimenzi 17 typ _ lambda min 0,04W/mK (tloušťka podle Zákona - předpoklad 30mm) (bližší viz projektová dokumentace)</t>
  </si>
  <si>
    <t>731.62.1</t>
  </si>
  <si>
    <t>montáž výše uvedené tepelné izolace</t>
  </si>
  <si>
    <t>731.63</t>
  </si>
  <si>
    <t>tepelná izolace potrubí pro dimenzi 20 typ _ lambda min 0,04W/mK (tloušťka podle Zákona - předpoklad 40mm) (bližší viz projektová dokumentace)</t>
  </si>
  <si>
    <t>731.64</t>
  </si>
  <si>
    <t>731.65</t>
  </si>
  <si>
    <t>tepelná izolace potrubí pro dimenzi 25 typ _ lambda min 0,04W/mK (tloušťka podle Zákona - předpoklad 30mm) (bližší viz projektová dokumentace)</t>
  </si>
  <si>
    <t>731.66</t>
  </si>
  <si>
    <t>731.67</t>
  </si>
  <si>
    <t>731.68</t>
  </si>
  <si>
    <t>731.8</t>
  </si>
  <si>
    <t>Ostatní</t>
  </si>
  <si>
    <t>731.81</t>
  </si>
  <si>
    <t>kompletní prohlídka, vyčištění, ošetření, případně drobné opravení stávající topné soustavy v řešených prostorech, nové natření (otopná tělesa, potrubí, armatury, tepelné izolace apod.)</t>
  </si>
  <si>
    <t>731.9</t>
  </si>
  <si>
    <t>Hodinové zúčtovatelné sazby</t>
  </si>
  <si>
    <t>731.91</t>
  </si>
  <si>
    <t>stavební přípomoce (drobné prostupy, drobné drážky, …)</t>
  </si>
  <si>
    <t>731.92</t>
  </si>
  <si>
    <t>proplach systému po montáži, napuštění systému</t>
  </si>
  <si>
    <t>h</t>
  </si>
  <si>
    <t>731.93</t>
  </si>
  <si>
    <t>základní vyregulování systému na stanovené parametry (včetně vystavení protokolu, podle platných zákonů, vyhlášek a norem)</t>
  </si>
  <si>
    <t>731.94</t>
  </si>
  <si>
    <t>tlaková a dilatační zkouška (dle platných zákonů, vyhlášek a norem)</t>
  </si>
  <si>
    <t>731.95</t>
  </si>
  <si>
    <t>topná zkouška kompletního systému (dle platných zákonů, vyhlášek a norem)</t>
  </si>
  <si>
    <t>731.96</t>
  </si>
  <si>
    <t>provozní zkouška kompletního systému zaškolení obsluhy, apod. (dle platných zákonů, vyhlášek a norem)</t>
  </si>
  <si>
    <t>H00 - VZT</t>
  </si>
  <si>
    <t>751 - Zařízení vzduchotechniky</t>
  </si>
  <si>
    <t xml:space="preserve">    751.6 - Odtah WC - část ve 2.NP</t>
  </si>
  <si>
    <t xml:space="preserve">    751.7 - Interiérová větrací jednotka v učebně 2.08</t>
  </si>
  <si>
    <t xml:space="preserve">    751.40 - Izolace</t>
  </si>
  <si>
    <t xml:space="preserve">    751.41 - Pomocný materiál</t>
  </si>
  <si>
    <t xml:space="preserve">    751.42 - Práce nutné pro kompletaci díla vzduchotechniky</t>
  </si>
  <si>
    <t>751</t>
  </si>
  <si>
    <t>Zařízení vzduchotechniky</t>
  </si>
  <si>
    <t>751.6</t>
  </si>
  <si>
    <t>Odtah WC - část ve 2.NP</t>
  </si>
  <si>
    <t>751R06.04</t>
  </si>
  <si>
    <t>Dodávka talířový ventil odvodní průměr 100mm, včetně montážního rámečku do podhledu pro připojení hadice/spiro potrubí</t>
  </si>
  <si>
    <t>256</t>
  </si>
  <si>
    <t>751R06.04m</t>
  </si>
  <si>
    <t>Montáž poz. 6.04</t>
  </si>
  <si>
    <t>751R06.05</t>
  </si>
  <si>
    <t>Dodávka ventil čerstvého vzduchu ∅140mm V = 50m3/h, delp=20Pa, atyp pro širší stěnu, bez filtru se zvukovou izolací</t>
  </si>
  <si>
    <t>751R06.05m</t>
  </si>
  <si>
    <t>Montáž poz. 6.05</t>
  </si>
  <si>
    <t>751R06.06</t>
  </si>
  <si>
    <t>Dodávka stěnová mřížka hliníková jednořadá, upínání pružinami včetně UR, rozměr 400×100, rozteč lamel 20 mm</t>
  </si>
  <si>
    <t>751R06.06m</t>
  </si>
  <si>
    <t>Montáž poz. 6.06</t>
  </si>
  <si>
    <t>751R06.08</t>
  </si>
  <si>
    <t>Dodávka stěnová mřížka hliníková jednořadá, upínání pružinami včetně UR, rozměr 600×100, rozteč lamel 20 mm</t>
  </si>
  <si>
    <t>751R06.08m</t>
  </si>
  <si>
    <t>Montáž poz. 6.08</t>
  </si>
  <si>
    <t>751R06.90</t>
  </si>
  <si>
    <t>Dodávka ohebné flexibilní potrubí z lehkého laminátu do průměru 200mm včetně</t>
  </si>
  <si>
    <t>bm</t>
  </si>
  <si>
    <t>751R06.90m</t>
  </si>
  <si>
    <t>Montáž poz. 6.90</t>
  </si>
  <si>
    <t>751R06.92</t>
  </si>
  <si>
    <t>Dodávka kruhové potrubí - SPIRO pozink - těsnost D do průměru 160mm včetně / 20% tvarovek</t>
  </si>
  <si>
    <t>751R06.92m</t>
  </si>
  <si>
    <t>Montáž poz. 6.92</t>
  </si>
  <si>
    <t>751R06.92.1</t>
  </si>
  <si>
    <t>Dodávka kruhové potrubí - SPIRO pozink - těsnost D do průměru 250mm včetně / 20% tvarovek</t>
  </si>
  <si>
    <t>751R06.92.2</t>
  </si>
  <si>
    <t>Dodávka kruhové potrubí - SPIRO pozink - těsnost D do průměru 500mm včetně / 20% tvarovek</t>
  </si>
  <si>
    <t>751.7</t>
  </si>
  <si>
    <t>Interiérová větrací jednotka v učebně 2.08</t>
  </si>
  <si>
    <t>751R07.01.10</t>
  </si>
  <si>
    <t>Skladem na místě stavby  (případná potřebná repase či doplnění chybějících částí po kontrole při převzetí dodavatelskou firmou VZT bude donaceněna)  Kompaktní interiérová větrací jednotka se zpětným ziskem tepla</t>
  </si>
  <si>
    <t>Skladem na místě stavby  (případná potřebná repase či doplnění chybějících částí po kontrole při převzetí dodavatelskou firmou VZT bude donaceněna)  Kompaktní interiérová větrací jednotka se zpětným ziskem tepla, podrobný popis níže:
Vpřívod = 650m3/h, ∆pext = 20Pa Vodvod = 650m3/h, ∆pext = 20Pa - interiérová jednotka, stranové provedení dle výkresové dokumentace, pozink pro lamino obklad, vč. zákrytu jednotky z lamina-dekor buk Zařízení splňuje ErP - nařízení EU 1253/2014 platné od 1.1.2018 Součástí dodávky jednotky je: - obklad jednotky, lamino tl. 18mm (prov. 10/0, buk Bavária 381BS) - integrovaný el. předehřívač 0,9kW - vestavěný el. dohřev 0,6kW - přívodní stavitelná mřížka - dotykový barevný ovládací panel  Jednotka je dodána včetně regulace, čidla CO2, požárního čidla. Filtrace F7-přívod, M5-odvod Rozměry jednotky: 800mm x 665mm x 2000mm (šxhxv) Napájení: P=1,9kW/230V, jištění 16A/char.C</t>
  </si>
  <si>
    <t>751R07.01.10m</t>
  </si>
  <si>
    <t>Montáž poz. 7.01.10</t>
  </si>
  <si>
    <t>751R07.02</t>
  </si>
  <si>
    <t>Dodávka pružná manžeta - průměr 280mm včetně spon</t>
  </si>
  <si>
    <t>751R07.02m</t>
  </si>
  <si>
    <t>Montáž poz. 7.02</t>
  </si>
  <si>
    <t>751R07.03</t>
  </si>
  <si>
    <t>Dodávka plastová protidešťová žaluzie - rozměr cca 400x400mm - shodný typ s již osazenými žaluziemi na objektu</t>
  </si>
  <si>
    <t>751R07.03m</t>
  </si>
  <si>
    <t>Montáž poz. 7.03</t>
  </si>
  <si>
    <t>751R07.92</t>
  </si>
  <si>
    <t>751R07.92m</t>
  </si>
  <si>
    <t>Montáž poz. 7.92</t>
  </si>
  <si>
    <t>751.40</t>
  </si>
  <si>
    <t>Izolace</t>
  </si>
  <si>
    <t>751R040.01</t>
  </si>
  <si>
    <t>Dodávka tepelná izolace z pěnového kaučuku celoplošně lepená tl. 32mm (včetně samolepicí folie ) na kruhové i čtyřhranné potrubí</t>
  </si>
  <si>
    <t>751R040.01m</t>
  </si>
  <si>
    <t>Montáž poz. 40.01</t>
  </si>
  <si>
    <t>751R040.03</t>
  </si>
  <si>
    <t>Dodávka akustická izolace z minerální vlny s AL folií tl. 60mm  ( včetně upevňovacích trnů/samolepicí pásky ) na kruhové potrubí OH: 65kg/m3</t>
  </si>
  <si>
    <t>751R040.03m</t>
  </si>
  <si>
    <t>Montáž poz. 40.03</t>
  </si>
  <si>
    <t>751.41</t>
  </si>
  <si>
    <t>Pomocný materiál</t>
  </si>
  <si>
    <t>751R041.01</t>
  </si>
  <si>
    <t>Pomocný, montážní a těsnící materiál, značení, popisky vč. instalace, regulace, zednické přípomoce a pomocné konstrukce</t>
  </si>
  <si>
    <t>Montážní materiál na zhotovení a montáž závěsů, spojovací a těsnící materiál, podkladová rýhovaná guma pod vzt jednotky a na závěsy včetně instalace nalepením.
Značení a popisky vzduchovodů přívod / odvod,směr,číslo zař.,požárních klapek,požárních uzávěrů,zařízení regulace množství vzduchu aj., zednické přípomoce, pomocné konstrukce při montáži VZT.</t>
  </si>
  <si>
    <t>751.42</t>
  </si>
  <si>
    <t>Práce nutné pro kompletaci díla vzduchotechniky</t>
  </si>
  <si>
    <t>751R042.01</t>
  </si>
  <si>
    <t>Zaregulování soustavy, individuální zkoušky, školení obsluhy, komplexní zkoušky, uvedení do provozu ( oživení zařízení)</t>
  </si>
  <si>
    <t>J00 - Zařízení silnoproudé elektrotechniky</t>
  </si>
  <si>
    <t>741 - Elektroinstalace - silnoproud</t>
  </si>
  <si>
    <t>741</t>
  </si>
  <si>
    <t>Elektroinstalace - silnoproud</t>
  </si>
  <si>
    <t>741.R001</t>
  </si>
  <si>
    <t>Rozvaděč RMS2B - modulový rozvaděč min. 132 modulů, vybavený dle schema rozvaděče a TZ</t>
  </si>
  <si>
    <t>2088598264</t>
  </si>
  <si>
    <t>741.R002</t>
  </si>
  <si>
    <t>Svítidlo R - 146/2015/12/SL, 4315 lm,  46.8 W</t>
  </si>
  <si>
    <t>1783834253</t>
  </si>
  <si>
    <t>Svítidlo R - 146/2015/12/SL, 4315 lm, 46.8 W</t>
  </si>
  <si>
    <t>741.R003</t>
  </si>
  <si>
    <t>S2 - LED panel 42W UGR, 4517 lm, 41.6 W</t>
  </si>
  <si>
    <t>483728749</t>
  </si>
  <si>
    <t>741.R004</t>
  </si>
  <si>
    <t>K - LED downlight opál, IP44,2400 lm, 24.0 W</t>
  </si>
  <si>
    <t>728686540</t>
  </si>
  <si>
    <t>741.R005</t>
  </si>
  <si>
    <t>NO protipanické k hydrantu s vlastní baterií, provoz 1h</t>
  </si>
  <si>
    <t>1628417915</t>
  </si>
  <si>
    <t>741.R006</t>
  </si>
  <si>
    <t>Nouzové svítidla s vlastní baterií, provoz 1h</t>
  </si>
  <si>
    <t>104672229</t>
  </si>
  <si>
    <t>741.R007</t>
  </si>
  <si>
    <t>Zásuvka jednonásobná 230V/16A pod omítku běžná, IP20</t>
  </si>
  <si>
    <t>1013106467</t>
  </si>
  <si>
    <t>741.R008</t>
  </si>
  <si>
    <t>Zásuvka dvojnásobná 230/16A pod omítku běžná IP20</t>
  </si>
  <si>
    <t>-1848779055</t>
  </si>
  <si>
    <t>741.R009</t>
  </si>
  <si>
    <t>Podlahový box vybavený jednonásobnou zás. 3x 230V/16A a 3xSLP- 2xRJ45</t>
  </si>
  <si>
    <t>959361229</t>
  </si>
  <si>
    <t>741.R010</t>
  </si>
  <si>
    <t>Spínač (tlačítko) řazení č.1/0 230V/10A, 50Hz, běžné krytí IP</t>
  </si>
  <si>
    <t>183613298</t>
  </si>
  <si>
    <t>741.R011</t>
  </si>
  <si>
    <t>Vypínač 230V/10A řazení č.1 provedení pod omítku, běžné krytí IP</t>
  </si>
  <si>
    <t>2026453923</t>
  </si>
  <si>
    <t>741.R012</t>
  </si>
  <si>
    <t>Vypínač 230V/10A řazení č.1 provedení pod omítku, krytí IP 44</t>
  </si>
  <si>
    <t>2119809089</t>
  </si>
  <si>
    <t>741.R013</t>
  </si>
  <si>
    <t>Instalační krabice pod omítku KU68</t>
  </si>
  <si>
    <t>-703622043</t>
  </si>
  <si>
    <t>741.R014</t>
  </si>
  <si>
    <t>Instalační krabice pod omítku KU68 hluboká</t>
  </si>
  <si>
    <t>1824081891</t>
  </si>
  <si>
    <t>741.R015</t>
  </si>
  <si>
    <t>CYKY-J 3x1,5mm2, kabel silový, izolace plastová</t>
  </si>
  <si>
    <t>-765924307</t>
  </si>
  <si>
    <t>741.R016</t>
  </si>
  <si>
    <t>CYKY-J 3x2,5mm2, kabel silový, izolace plastová</t>
  </si>
  <si>
    <t>1415014666</t>
  </si>
  <si>
    <t>741.R017</t>
  </si>
  <si>
    <t>CYKY-J 5x16mm2, kabel silový, izolace plastová</t>
  </si>
  <si>
    <t>612071912</t>
  </si>
  <si>
    <t>741.R018</t>
  </si>
  <si>
    <t>Montážní uši malé</t>
  </si>
  <si>
    <t>-1047931371</t>
  </si>
  <si>
    <t>741.R019</t>
  </si>
  <si>
    <t>Montážní uši velké</t>
  </si>
  <si>
    <t>-1456033152</t>
  </si>
  <si>
    <t>741.R020</t>
  </si>
  <si>
    <t>Lišta vkládací 20x20, plastová</t>
  </si>
  <si>
    <t>760719839</t>
  </si>
  <si>
    <t>741.R021</t>
  </si>
  <si>
    <t>Lišta vkládací 40x60, plastová</t>
  </si>
  <si>
    <t>-742429949</t>
  </si>
  <si>
    <t>741.R022</t>
  </si>
  <si>
    <t>Montáž výše uvedených zařízení</t>
  </si>
  <si>
    <t>hod</t>
  </si>
  <si>
    <t>783175742</t>
  </si>
  <si>
    <t>741.R023</t>
  </si>
  <si>
    <t>Demontáž stávající elektroinstalace</t>
  </si>
  <si>
    <t>1220968497</t>
  </si>
  <si>
    <t>741.R024</t>
  </si>
  <si>
    <t>Veškerý další materiál pro dokončení a sprovoznění díla, dále úložný materiál v podhledech</t>
  </si>
  <si>
    <t>1344456922</t>
  </si>
  <si>
    <t>741.R025</t>
  </si>
  <si>
    <t>PD skutečného provedení</t>
  </si>
  <si>
    <t>935131686</t>
  </si>
  <si>
    <t>741.R026</t>
  </si>
  <si>
    <t>Výchozí revizní zpráva</t>
  </si>
  <si>
    <t>-897587846</t>
  </si>
  <si>
    <t>K00 - Slaboproudé systémy</t>
  </si>
  <si>
    <t>742 - SLABOPROUD</t>
  </si>
  <si>
    <t>742</t>
  </si>
  <si>
    <t>SLABOPROUD</t>
  </si>
  <si>
    <t>742.R001</t>
  </si>
  <si>
    <t>IT - rozvaděč RACK 15U, 600/595/770</t>
  </si>
  <si>
    <t>742.R002</t>
  </si>
  <si>
    <t>IT - optická vana vybavená, 4x spojka, 8 pigtailů</t>
  </si>
  <si>
    <t>742.R003</t>
  </si>
  <si>
    <t>IT - rozvodný panel do aktivního datového rozvaděče s přepěťovou ochranou a 8x zásuvka 230V</t>
  </si>
  <si>
    <t>742.R004</t>
  </si>
  <si>
    <t>IT - střešní ventilační jednotka -  2x ventilátor</t>
  </si>
  <si>
    <t>IT - střešní ventilační jednotka - 2x ventilátor</t>
  </si>
  <si>
    <t>742.R005</t>
  </si>
  <si>
    <t>IT  - patchpanel 24-port vč. kestoune CAT6a</t>
  </si>
  <si>
    <t>IT - patchpanel 24-port vč. kestoune CAT6a</t>
  </si>
  <si>
    <t>742.R006</t>
  </si>
  <si>
    <t>IT  - switch 24-port PoE + sada propojovacích kabelů</t>
  </si>
  <si>
    <t>IT - switch 24-port PoE + sada propojovacích kabelů</t>
  </si>
  <si>
    <t>742.R007</t>
  </si>
  <si>
    <t>IT  - vyvyzovací panel</t>
  </si>
  <si>
    <t>IT - vyvyzovací panel</t>
  </si>
  <si>
    <t>742.R008</t>
  </si>
  <si>
    <t>IT - propojovací kabely 1,5m</t>
  </si>
  <si>
    <t>742.R009</t>
  </si>
  <si>
    <t>IT - účastnické zásuvky 2x RJ-45, bílá</t>
  </si>
  <si>
    <t>742.R010</t>
  </si>
  <si>
    <t>IT  - WiFi router</t>
  </si>
  <si>
    <t>IT - WiFi router</t>
  </si>
  <si>
    <t>742.R011</t>
  </si>
  <si>
    <t>IT rozvody - kabel 2x F/UTP 4p CAT6a</t>
  </si>
  <si>
    <t>742.R012</t>
  </si>
  <si>
    <t>IT - optický kabel 8vláken vč. uložení - přípojka SEK</t>
  </si>
  <si>
    <t>742.R013</t>
  </si>
  <si>
    <t>HDMI - propojovací kabel mezi stolem učitelem a interaktivní tabulí</t>
  </si>
  <si>
    <t>742.R014</t>
  </si>
  <si>
    <t>HDMI - zásuvka HDMI</t>
  </si>
  <si>
    <t>742.R015</t>
  </si>
  <si>
    <t>DDZ - domácí telefon - IP s tlačítky</t>
  </si>
  <si>
    <t>742.R016</t>
  </si>
  <si>
    <t>DDZ - propojovací kabel</t>
  </si>
  <si>
    <t>742.R017</t>
  </si>
  <si>
    <t>Rozhlas - zesilovač 1x120W jako stávající typ</t>
  </si>
  <si>
    <t>742.R018</t>
  </si>
  <si>
    <t>Rozhlas - reproduktor do podhledu 6W s bílou mřížkou</t>
  </si>
  <si>
    <t>742.R019</t>
  </si>
  <si>
    <t>Rozhlas - kabel CYKY-J 3x1,5 pro rozhlas</t>
  </si>
  <si>
    <t>742.R020</t>
  </si>
  <si>
    <t>CCTV - barevná digitální IP kamera, montáž na strop s krytem</t>
  </si>
  <si>
    <t>742.R021</t>
  </si>
  <si>
    <t>CCTV - propojovací kabe lpatchcord 2m</t>
  </si>
  <si>
    <t>742.R022</t>
  </si>
  <si>
    <t>Výkonný zvonek 12V nebo podobný dle stávajícího systému</t>
  </si>
  <si>
    <t>742.R023</t>
  </si>
  <si>
    <t>Analogové hodiny na chodbu, číselník o průměru 60cm</t>
  </si>
  <si>
    <t>742.R024</t>
  </si>
  <si>
    <t>Kabel CYKY-J 3x1,5 pro zvonky</t>
  </si>
  <si>
    <t>742.R025</t>
  </si>
  <si>
    <t>STA - zásuvka</t>
  </si>
  <si>
    <t>742.R026</t>
  </si>
  <si>
    <t>STA - kabel koaxiální  pro STA zásuvky ukončený v RACKu</t>
  </si>
  <si>
    <t>STA - kabel koaxiální pro STA zásuvky ukončený v RACKu</t>
  </si>
  <si>
    <t>742.R027</t>
  </si>
  <si>
    <t>EZS - stávající ústředna - rozšíření pro 2NP</t>
  </si>
  <si>
    <t>742.R028</t>
  </si>
  <si>
    <t>EZS - čidla PIR</t>
  </si>
  <si>
    <t>742.R029</t>
  </si>
  <si>
    <t>EZS - tlačítkový hlásič pro ohlášení požáru do systému EZS</t>
  </si>
  <si>
    <t>742.R030</t>
  </si>
  <si>
    <t>EZS - kabel SYKFY 2x2x0,8 vč. chráničky a uložení</t>
  </si>
  <si>
    <t>742.R031</t>
  </si>
  <si>
    <t>EZS - programování a zaškolení</t>
  </si>
  <si>
    <t>742.R032</t>
  </si>
  <si>
    <t>EPS - tlačítkový hlásič vč. kabeláže</t>
  </si>
  <si>
    <t>742.R033</t>
  </si>
  <si>
    <t>Úložný materiál - husí krk 20</t>
  </si>
  <si>
    <t>742.R034</t>
  </si>
  <si>
    <t>Montáž výše uvedených zařízení, předpokládá se, že uložení bude většinou pod omítku</t>
  </si>
  <si>
    <t>742.R035</t>
  </si>
  <si>
    <t>742.R036</t>
  </si>
  <si>
    <t>742.R037</t>
  </si>
  <si>
    <t>VRN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</si>
  <si>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</si>
  <si>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</si>
  <si>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</si>
  <si>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</si>
  <si>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</si>
  <si>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</si>
  <si>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</si>
  <si>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</si>
  <si>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013254000</t>
  </si>
  <si>
    <t>Dokumentace skutečného provedení stavby - dokumentace dle Vyhl.č.62/2013 Sb., příloha č.7</t>
  </si>
  <si>
    <t>CS ÚRS 2020 01</t>
  </si>
  <si>
    <t>1024</t>
  </si>
  <si>
    <t>-1836651760</t>
  </si>
  <si>
    <t>013294000</t>
  </si>
  <si>
    <t>Dokumentace výrobní (dílenská).</t>
  </si>
  <si>
    <t>-857536116</t>
  </si>
  <si>
    <t>VRN3</t>
  </si>
  <si>
    <t>Zařízení staveniště</t>
  </si>
  <si>
    <t>030001000</t>
  </si>
  <si>
    <t>-2124875858</t>
  </si>
  <si>
    <t>034303000</t>
  </si>
  <si>
    <t>Bezpečnostní značení a hrazení staveniště.</t>
  </si>
  <si>
    <t>1923082291</t>
  </si>
  <si>
    <t>VRN4</t>
  </si>
  <si>
    <t>Inženýrská činnost</t>
  </si>
  <si>
    <t>043203000</t>
  </si>
  <si>
    <t>Zkoušky a meření kolaudační.</t>
  </si>
  <si>
    <t>45891480</t>
  </si>
  <si>
    <t>045203000</t>
  </si>
  <si>
    <t>Kompletační a koordinační činnost</t>
  </si>
  <si>
    <t>-2077739468</t>
  </si>
  <si>
    <t>VRN7</t>
  </si>
  <si>
    <t>Provozní vlivy</t>
  </si>
  <si>
    <t>071103000</t>
  </si>
  <si>
    <t>Provoz investora</t>
  </si>
  <si>
    <t>-1141904578</t>
  </si>
  <si>
    <t>071104000</t>
  </si>
  <si>
    <t>Provizorní opatření dle TZ ARS odst. 3.3 (provizorní konstrukce)</t>
  </si>
  <si>
    <t>-1886800749</t>
  </si>
  <si>
    <t>Poznámka k položce:
Provizorní konstrukce
Před zahájením bouracích a stavebních prací zajistí zhotovitel stavby oddělení části budovy dotčené stavbou od ostatních prostor školy. Tato konstrukce musí být dostatečně mechanicky odolná a prachotěsná a dále musí zamezit přístupu nepovolaných osob do prostoru stavby. Jako vhodné opatření je například konstrukce z OSB desek do výšky 2m a nad deskou do stropu natažená fólie nebo geotextilie.
Touto konstrukcí nesmí být omezena průchodnost únikových cest z objektu.</t>
  </si>
  <si>
    <t>SEZNAM FIGUR</t>
  </si>
  <si>
    <t>Výměra</t>
  </si>
  <si>
    <t xml:space="preserve"> SO110/ A00</t>
  </si>
  <si>
    <t>Použití figury:</t>
  </si>
  <si>
    <t xml:space="preserve"> SO110/ A01</t>
  </si>
  <si>
    <t>PD06_1</t>
  </si>
  <si>
    <t>PD07_1</t>
  </si>
  <si>
    <t xml:space="preserve"> SO110/ B00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</si>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</sst>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2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2" fillId="0" borderId="0" xfId="0" applyFont="1" applyAlignment="1">
      <alignment horizontal="lef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3" fillId="0" borderId="28" xfId="0" applyFont="1" applyBorder="1" applyAlignment="1">
      <alignment vertical="center" wrapText="1"/>
    </xf>
    <xf numFmtId="0" fontId="47" fillId="0" borderId="29" xfId="0" applyFont="1" applyBorder="1" applyAlignment="1">
      <alignment vertical="center" wrapText="1"/>
    </xf>
    <xf numFmtId="0" fontId="43" fillId="0" borderId="30" xfId="0" applyFont="1" applyBorder="1" applyAlignment="1">
      <alignment vertical="center" wrapText="1"/>
    </xf>
    <xf numFmtId="0" fontId="43" fillId="0" borderId="0" xfId="0" applyFont="1" applyBorder="1" applyAlignment="1">
      <alignment vertical="top"/>
    </xf>
    <xf numFmtId="0" fontId="43" fillId="0" borderId="0" xfId="0" applyFont="1" applyAlignment="1">
      <alignment vertical="top"/>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8" fillId="0" borderId="29"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3" fillId="0" borderId="28" xfId="0" applyFont="1" applyBorder="1" applyAlignment="1">
      <alignment horizontal="left" vertical="center"/>
    </xf>
    <xf numFmtId="0" fontId="47"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9" xfId="0" applyFont="1" applyBorder="1" applyAlignment="1">
      <alignment horizontal="left" vertical="center"/>
    </xf>
    <xf numFmtId="0" fontId="43"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9" xfId="0" applyFont="1" applyBorder="1" applyAlignment="1">
      <alignment vertical="center"/>
    </xf>
    <xf numFmtId="0" fontId="45"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8" fillId="0" borderId="29" xfId="0" applyFont="1" applyBorder="1" applyAlignment="1">
      <alignment/>
    </xf>
    <xf numFmtId="0" fontId="43" fillId="0" borderId="26" xfId="0" applyFont="1" applyBorder="1" applyAlignment="1">
      <alignment vertical="top"/>
    </xf>
    <xf numFmtId="0" fontId="43" fillId="0" borderId="27" xfId="0" applyFont="1" applyBorder="1" applyAlignment="1">
      <alignment vertical="top"/>
    </xf>
    <xf numFmtId="0" fontId="43" fillId="0" borderId="28" xfId="0" applyFont="1" applyBorder="1" applyAlignment="1">
      <alignment vertical="top"/>
    </xf>
    <xf numFmtId="0" fontId="43" fillId="0" borderId="29" xfId="0" applyFont="1" applyBorder="1" applyAlignment="1">
      <alignment vertical="top"/>
    </xf>
    <xf numFmtId="0" fontId="43"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7"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5"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topLeftCell="A1">
      <selection activeCell="AN11" sqref="AN1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4"/>
      <c r="AS2" s="384"/>
      <c r="AT2" s="384"/>
      <c r="AU2" s="384"/>
      <c r="AV2" s="384"/>
      <c r="AW2" s="384"/>
      <c r="AX2" s="384"/>
      <c r="AY2" s="384"/>
      <c r="AZ2" s="384"/>
      <c r="BA2" s="384"/>
      <c r="BB2" s="384"/>
      <c r="BC2" s="384"/>
      <c r="BD2" s="384"/>
      <c r="BE2" s="38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8" t="s">
        <v>14</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24"/>
      <c r="AQ5" s="24"/>
      <c r="AR5" s="22"/>
      <c r="BE5" s="365" t="s">
        <v>15</v>
      </c>
      <c r="BS5" s="19" t="s">
        <v>6</v>
      </c>
    </row>
    <row r="6" spans="2:71" s="1" customFormat="1" ht="36.95" customHeight="1">
      <c r="B6" s="23"/>
      <c r="C6" s="24"/>
      <c r="D6" s="30" t="s">
        <v>16</v>
      </c>
      <c r="E6" s="24"/>
      <c r="F6" s="24"/>
      <c r="G6" s="24"/>
      <c r="H6" s="24"/>
      <c r="I6" s="24"/>
      <c r="J6" s="24"/>
      <c r="K6" s="370" t="s">
        <v>17</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24"/>
      <c r="AQ6" s="24"/>
      <c r="AR6" s="22"/>
      <c r="BE6" s="36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6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3" t="s">
        <v>32</v>
      </c>
      <c r="AO8" s="24"/>
      <c r="AP8" s="24"/>
      <c r="AQ8" s="24"/>
      <c r="AR8" s="22"/>
      <c r="BE8" s="36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66"/>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6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6"/>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66"/>
      <c r="BS13" s="19" t="s">
        <v>6</v>
      </c>
    </row>
    <row r="14" spans="2:71" ht="12.75">
      <c r="B14" s="23"/>
      <c r="C14" s="24"/>
      <c r="D14" s="24"/>
      <c r="E14" s="371" t="s">
        <v>32</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1" t="s">
        <v>29</v>
      </c>
      <c r="AL14" s="24"/>
      <c r="AM14" s="24"/>
      <c r="AN14" s="33" t="s">
        <v>32</v>
      </c>
      <c r="AO14" s="24"/>
      <c r="AP14" s="24"/>
      <c r="AQ14" s="24"/>
      <c r="AR14" s="22"/>
      <c r="BE14" s="36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6"/>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66"/>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66"/>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6"/>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34</v>
      </c>
      <c r="AO19" s="24"/>
      <c r="AP19" s="24"/>
      <c r="AQ19" s="24"/>
      <c r="AR19" s="22"/>
      <c r="BE19" s="366"/>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36</v>
      </c>
      <c r="AO20" s="24"/>
      <c r="AP20" s="24"/>
      <c r="AQ20" s="24"/>
      <c r="AR20" s="22"/>
      <c r="BE20" s="366"/>
      <c r="BS20" s="19" t="s">
        <v>37</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6"/>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6"/>
    </row>
    <row r="23" spans="2:57" s="1" customFormat="1" ht="47.25" customHeight="1">
      <c r="B23" s="23"/>
      <c r="C23" s="24"/>
      <c r="D23" s="24"/>
      <c r="E23" s="373" t="s">
        <v>40</v>
      </c>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24"/>
      <c r="AP23" s="24"/>
      <c r="AQ23" s="24"/>
      <c r="AR23" s="22"/>
      <c r="BE23" s="36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6"/>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4">
        <f>ROUND(AG54,2)</f>
        <v>0</v>
      </c>
      <c r="AL26" s="375"/>
      <c r="AM26" s="375"/>
      <c r="AN26" s="375"/>
      <c r="AO26" s="375"/>
      <c r="AP26" s="38"/>
      <c r="AQ26" s="38"/>
      <c r="AR26" s="41"/>
      <c r="BE26" s="36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6"/>
    </row>
    <row r="28" spans="1:57" s="2" customFormat="1" ht="12.75">
      <c r="A28" s="36"/>
      <c r="B28" s="37"/>
      <c r="C28" s="38"/>
      <c r="D28" s="38"/>
      <c r="E28" s="38"/>
      <c r="F28" s="38"/>
      <c r="G28" s="38"/>
      <c r="H28" s="38"/>
      <c r="I28" s="38"/>
      <c r="J28" s="38"/>
      <c r="K28" s="38"/>
      <c r="L28" s="376" t="s">
        <v>42</v>
      </c>
      <c r="M28" s="376"/>
      <c r="N28" s="376"/>
      <c r="O28" s="376"/>
      <c r="P28" s="376"/>
      <c r="Q28" s="38"/>
      <c r="R28" s="38"/>
      <c r="S28" s="38"/>
      <c r="T28" s="38"/>
      <c r="U28" s="38"/>
      <c r="V28" s="38"/>
      <c r="W28" s="376" t="s">
        <v>43</v>
      </c>
      <c r="X28" s="376"/>
      <c r="Y28" s="376"/>
      <c r="Z28" s="376"/>
      <c r="AA28" s="376"/>
      <c r="AB28" s="376"/>
      <c r="AC28" s="376"/>
      <c r="AD28" s="376"/>
      <c r="AE28" s="376"/>
      <c r="AF28" s="38"/>
      <c r="AG28" s="38"/>
      <c r="AH28" s="38"/>
      <c r="AI28" s="38"/>
      <c r="AJ28" s="38"/>
      <c r="AK28" s="376" t="s">
        <v>44</v>
      </c>
      <c r="AL28" s="376"/>
      <c r="AM28" s="376"/>
      <c r="AN28" s="376"/>
      <c r="AO28" s="376"/>
      <c r="AP28" s="38"/>
      <c r="AQ28" s="38"/>
      <c r="AR28" s="41"/>
      <c r="BE28" s="366"/>
    </row>
    <row r="29" spans="2:57" s="3" customFormat="1" ht="14.45" customHeight="1">
      <c r="B29" s="42"/>
      <c r="C29" s="43"/>
      <c r="D29" s="31" t="s">
        <v>45</v>
      </c>
      <c r="E29" s="43"/>
      <c r="F29" s="31" t="s">
        <v>46</v>
      </c>
      <c r="G29" s="43"/>
      <c r="H29" s="43"/>
      <c r="I29" s="43"/>
      <c r="J29" s="43"/>
      <c r="K29" s="43"/>
      <c r="L29" s="379">
        <v>0.21</v>
      </c>
      <c r="M29" s="378"/>
      <c r="N29" s="378"/>
      <c r="O29" s="378"/>
      <c r="P29" s="378"/>
      <c r="Q29" s="43"/>
      <c r="R29" s="43"/>
      <c r="S29" s="43"/>
      <c r="T29" s="43"/>
      <c r="U29" s="43"/>
      <c r="V29" s="43"/>
      <c r="W29" s="377">
        <f>ROUND(AZ54,2)</f>
        <v>0</v>
      </c>
      <c r="X29" s="378"/>
      <c r="Y29" s="378"/>
      <c r="Z29" s="378"/>
      <c r="AA29" s="378"/>
      <c r="AB29" s="378"/>
      <c r="AC29" s="378"/>
      <c r="AD29" s="378"/>
      <c r="AE29" s="378"/>
      <c r="AF29" s="43"/>
      <c r="AG29" s="43"/>
      <c r="AH29" s="43"/>
      <c r="AI29" s="43"/>
      <c r="AJ29" s="43"/>
      <c r="AK29" s="377">
        <f>ROUND(AV54,2)</f>
        <v>0</v>
      </c>
      <c r="AL29" s="378"/>
      <c r="AM29" s="378"/>
      <c r="AN29" s="378"/>
      <c r="AO29" s="378"/>
      <c r="AP29" s="43"/>
      <c r="AQ29" s="43"/>
      <c r="AR29" s="44"/>
      <c r="BE29" s="367"/>
    </row>
    <row r="30" spans="2:57" s="3" customFormat="1" ht="14.45" customHeight="1">
      <c r="B30" s="42"/>
      <c r="C30" s="43"/>
      <c r="D30" s="43"/>
      <c r="E30" s="43"/>
      <c r="F30" s="31" t="s">
        <v>47</v>
      </c>
      <c r="G30" s="43"/>
      <c r="H30" s="43"/>
      <c r="I30" s="43"/>
      <c r="J30" s="43"/>
      <c r="K30" s="43"/>
      <c r="L30" s="379">
        <v>0.15</v>
      </c>
      <c r="M30" s="378"/>
      <c r="N30" s="378"/>
      <c r="O30" s="378"/>
      <c r="P30" s="378"/>
      <c r="Q30" s="43"/>
      <c r="R30" s="43"/>
      <c r="S30" s="43"/>
      <c r="T30" s="43"/>
      <c r="U30" s="43"/>
      <c r="V30" s="43"/>
      <c r="W30" s="377">
        <f>ROUND(BA54,2)</f>
        <v>0</v>
      </c>
      <c r="X30" s="378"/>
      <c r="Y30" s="378"/>
      <c r="Z30" s="378"/>
      <c r="AA30" s="378"/>
      <c r="AB30" s="378"/>
      <c r="AC30" s="378"/>
      <c r="AD30" s="378"/>
      <c r="AE30" s="378"/>
      <c r="AF30" s="43"/>
      <c r="AG30" s="43"/>
      <c r="AH30" s="43"/>
      <c r="AI30" s="43"/>
      <c r="AJ30" s="43"/>
      <c r="AK30" s="377">
        <f>ROUND(AW54,2)</f>
        <v>0</v>
      </c>
      <c r="AL30" s="378"/>
      <c r="AM30" s="378"/>
      <c r="AN30" s="378"/>
      <c r="AO30" s="378"/>
      <c r="AP30" s="43"/>
      <c r="AQ30" s="43"/>
      <c r="AR30" s="44"/>
      <c r="BE30" s="367"/>
    </row>
    <row r="31" spans="2:57" s="3" customFormat="1" ht="14.45" customHeight="1" hidden="1">
      <c r="B31" s="42"/>
      <c r="C31" s="43"/>
      <c r="D31" s="43"/>
      <c r="E31" s="43"/>
      <c r="F31" s="31" t="s">
        <v>48</v>
      </c>
      <c r="G31" s="43"/>
      <c r="H31" s="43"/>
      <c r="I31" s="43"/>
      <c r="J31" s="43"/>
      <c r="K31" s="43"/>
      <c r="L31" s="379">
        <v>0.21</v>
      </c>
      <c r="M31" s="378"/>
      <c r="N31" s="378"/>
      <c r="O31" s="378"/>
      <c r="P31" s="378"/>
      <c r="Q31" s="43"/>
      <c r="R31" s="43"/>
      <c r="S31" s="43"/>
      <c r="T31" s="43"/>
      <c r="U31" s="43"/>
      <c r="V31" s="43"/>
      <c r="W31" s="377">
        <f>ROUND(BB54,2)</f>
        <v>0</v>
      </c>
      <c r="X31" s="378"/>
      <c r="Y31" s="378"/>
      <c r="Z31" s="378"/>
      <c r="AA31" s="378"/>
      <c r="AB31" s="378"/>
      <c r="AC31" s="378"/>
      <c r="AD31" s="378"/>
      <c r="AE31" s="378"/>
      <c r="AF31" s="43"/>
      <c r="AG31" s="43"/>
      <c r="AH31" s="43"/>
      <c r="AI31" s="43"/>
      <c r="AJ31" s="43"/>
      <c r="AK31" s="377">
        <v>0</v>
      </c>
      <c r="AL31" s="378"/>
      <c r="AM31" s="378"/>
      <c r="AN31" s="378"/>
      <c r="AO31" s="378"/>
      <c r="AP31" s="43"/>
      <c r="AQ31" s="43"/>
      <c r="AR31" s="44"/>
      <c r="BE31" s="367"/>
    </row>
    <row r="32" spans="2:57" s="3" customFormat="1" ht="14.45" customHeight="1" hidden="1">
      <c r="B32" s="42"/>
      <c r="C32" s="43"/>
      <c r="D32" s="43"/>
      <c r="E32" s="43"/>
      <c r="F32" s="31" t="s">
        <v>49</v>
      </c>
      <c r="G32" s="43"/>
      <c r="H32" s="43"/>
      <c r="I32" s="43"/>
      <c r="J32" s="43"/>
      <c r="K32" s="43"/>
      <c r="L32" s="379">
        <v>0.15</v>
      </c>
      <c r="M32" s="378"/>
      <c r="N32" s="378"/>
      <c r="O32" s="378"/>
      <c r="P32" s="378"/>
      <c r="Q32" s="43"/>
      <c r="R32" s="43"/>
      <c r="S32" s="43"/>
      <c r="T32" s="43"/>
      <c r="U32" s="43"/>
      <c r="V32" s="43"/>
      <c r="W32" s="377">
        <f>ROUND(BC54,2)</f>
        <v>0</v>
      </c>
      <c r="X32" s="378"/>
      <c r="Y32" s="378"/>
      <c r="Z32" s="378"/>
      <c r="AA32" s="378"/>
      <c r="AB32" s="378"/>
      <c r="AC32" s="378"/>
      <c r="AD32" s="378"/>
      <c r="AE32" s="378"/>
      <c r="AF32" s="43"/>
      <c r="AG32" s="43"/>
      <c r="AH32" s="43"/>
      <c r="AI32" s="43"/>
      <c r="AJ32" s="43"/>
      <c r="AK32" s="377">
        <v>0</v>
      </c>
      <c r="AL32" s="378"/>
      <c r="AM32" s="378"/>
      <c r="AN32" s="378"/>
      <c r="AO32" s="378"/>
      <c r="AP32" s="43"/>
      <c r="AQ32" s="43"/>
      <c r="AR32" s="44"/>
      <c r="BE32" s="367"/>
    </row>
    <row r="33" spans="2:44" s="3" customFormat="1" ht="14.45" customHeight="1" hidden="1">
      <c r="B33" s="42"/>
      <c r="C33" s="43"/>
      <c r="D33" s="43"/>
      <c r="E33" s="43"/>
      <c r="F33" s="31" t="s">
        <v>50</v>
      </c>
      <c r="G33" s="43"/>
      <c r="H33" s="43"/>
      <c r="I33" s="43"/>
      <c r="J33" s="43"/>
      <c r="K33" s="43"/>
      <c r="L33" s="379">
        <v>0</v>
      </c>
      <c r="M33" s="378"/>
      <c r="N33" s="378"/>
      <c r="O33" s="378"/>
      <c r="P33" s="378"/>
      <c r="Q33" s="43"/>
      <c r="R33" s="43"/>
      <c r="S33" s="43"/>
      <c r="T33" s="43"/>
      <c r="U33" s="43"/>
      <c r="V33" s="43"/>
      <c r="W33" s="377">
        <f>ROUND(BD54,2)</f>
        <v>0</v>
      </c>
      <c r="X33" s="378"/>
      <c r="Y33" s="378"/>
      <c r="Z33" s="378"/>
      <c r="AA33" s="378"/>
      <c r="AB33" s="378"/>
      <c r="AC33" s="378"/>
      <c r="AD33" s="378"/>
      <c r="AE33" s="378"/>
      <c r="AF33" s="43"/>
      <c r="AG33" s="43"/>
      <c r="AH33" s="43"/>
      <c r="AI33" s="43"/>
      <c r="AJ33" s="43"/>
      <c r="AK33" s="377">
        <v>0</v>
      </c>
      <c r="AL33" s="378"/>
      <c r="AM33" s="378"/>
      <c r="AN33" s="378"/>
      <c r="AO33" s="37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83" t="s">
        <v>53</v>
      </c>
      <c r="Y35" s="381"/>
      <c r="Z35" s="381"/>
      <c r="AA35" s="381"/>
      <c r="AB35" s="381"/>
      <c r="AC35" s="47"/>
      <c r="AD35" s="47"/>
      <c r="AE35" s="47"/>
      <c r="AF35" s="47"/>
      <c r="AG35" s="47"/>
      <c r="AH35" s="47"/>
      <c r="AI35" s="47"/>
      <c r="AJ35" s="47"/>
      <c r="AK35" s="380">
        <f>SUM(AK26:AK33)</f>
        <v>0</v>
      </c>
      <c r="AL35" s="381"/>
      <c r="AM35" s="381"/>
      <c r="AN35" s="381"/>
      <c r="AO35" s="38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2-0537-00/40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2" t="str">
        <f>K6</f>
        <v>Rekonstrukce objektu - 3 etapa 2.NP</v>
      </c>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Pod Žvahovem 463</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91" t="str">
        <f>IF(AN8="","",AN8)</f>
        <v>Vyplň údaj</v>
      </c>
      <c r="AN47" s="391"/>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Městská část Praha 5</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92" t="str">
        <f>IF(E17="","",E17)</f>
        <v>VPÚ DECO Praha, a.s.</v>
      </c>
      <c r="AN49" s="393"/>
      <c r="AO49" s="393"/>
      <c r="AP49" s="393"/>
      <c r="AQ49" s="38"/>
      <c r="AR49" s="41"/>
      <c r="AS49" s="394" t="s">
        <v>55</v>
      </c>
      <c r="AT49" s="395"/>
      <c r="AU49" s="62"/>
      <c r="AV49" s="62"/>
      <c r="AW49" s="62"/>
      <c r="AX49" s="62"/>
      <c r="AY49" s="62"/>
      <c r="AZ49" s="62"/>
      <c r="BA49" s="62"/>
      <c r="BB49" s="62"/>
      <c r="BC49" s="62"/>
      <c r="BD49" s="63"/>
      <c r="BE49" s="36"/>
    </row>
    <row r="50" spans="1:57" s="2" customFormat="1" ht="15.2"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92" t="str">
        <f>IF(E20="","",E20)</f>
        <v>VPÚ DECO Praha, a.s.</v>
      </c>
      <c r="AN50" s="393"/>
      <c r="AO50" s="393"/>
      <c r="AP50" s="393"/>
      <c r="AQ50" s="38"/>
      <c r="AR50" s="41"/>
      <c r="AS50" s="396"/>
      <c r="AT50" s="39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98"/>
      <c r="AT51" s="399"/>
      <c r="AU51" s="66"/>
      <c r="AV51" s="66"/>
      <c r="AW51" s="66"/>
      <c r="AX51" s="66"/>
      <c r="AY51" s="66"/>
      <c r="AZ51" s="66"/>
      <c r="BA51" s="66"/>
      <c r="BB51" s="66"/>
      <c r="BC51" s="66"/>
      <c r="BD51" s="67"/>
      <c r="BE51" s="36"/>
    </row>
    <row r="52" spans="1:57" s="2" customFormat="1" ht="29.25" customHeight="1">
      <c r="A52" s="36"/>
      <c r="B52" s="37"/>
      <c r="C52" s="357" t="s">
        <v>56</v>
      </c>
      <c r="D52" s="358"/>
      <c r="E52" s="358"/>
      <c r="F52" s="358"/>
      <c r="G52" s="358"/>
      <c r="H52" s="68"/>
      <c r="I52" s="361" t="s">
        <v>57</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90" t="s">
        <v>58</v>
      </c>
      <c r="AH52" s="358"/>
      <c r="AI52" s="358"/>
      <c r="AJ52" s="358"/>
      <c r="AK52" s="358"/>
      <c r="AL52" s="358"/>
      <c r="AM52" s="358"/>
      <c r="AN52" s="361" t="s">
        <v>59</v>
      </c>
      <c r="AO52" s="358"/>
      <c r="AP52" s="358"/>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4">
        <f>ROUND(AG55+AG64,2)</f>
        <v>0</v>
      </c>
      <c r="AH54" s="364"/>
      <c r="AI54" s="364"/>
      <c r="AJ54" s="364"/>
      <c r="AK54" s="364"/>
      <c r="AL54" s="364"/>
      <c r="AM54" s="364"/>
      <c r="AN54" s="400">
        <f aca="true" t="shared" si="0" ref="AN54:AN64">SUM(AG54,AT54)</f>
        <v>0</v>
      </c>
      <c r="AO54" s="400"/>
      <c r="AP54" s="400"/>
      <c r="AQ54" s="80" t="s">
        <v>74</v>
      </c>
      <c r="AR54" s="81"/>
      <c r="AS54" s="82">
        <f>ROUND(AS55+AS64,2)</f>
        <v>0</v>
      </c>
      <c r="AT54" s="83">
        <f aca="true" t="shared" si="1" ref="AT54:AT64">ROUND(SUM(AV54:AW54),2)</f>
        <v>0</v>
      </c>
      <c r="AU54" s="84">
        <f>ROUND(AU55+AU64,5)</f>
        <v>0</v>
      </c>
      <c r="AV54" s="83">
        <f>ROUND(AZ54*L29,2)</f>
        <v>0</v>
      </c>
      <c r="AW54" s="83">
        <f>ROUND(BA54*L30,2)</f>
        <v>0</v>
      </c>
      <c r="AX54" s="83">
        <f>ROUND(BB54*L29,2)</f>
        <v>0</v>
      </c>
      <c r="AY54" s="83">
        <f>ROUND(BC54*L30,2)</f>
        <v>0</v>
      </c>
      <c r="AZ54" s="83">
        <f>ROUND(AZ55+AZ64,2)</f>
        <v>0</v>
      </c>
      <c r="BA54" s="83">
        <f>ROUND(BA55+BA64,2)</f>
        <v>0</v>
      </c>
      <c r="BB54" s="83">
        <f>ROUND(BB55+BB64,2)</f>
        <v>0</v>
      </c>
      <c r="BC54" s="83">
        <f>ROUND(BC55+BC64,2)</f>
        <v>0</v>
      </c>
      <c r="BD54" s="85">
        <f>ROUND(BD55+BD64,2)</f>
        <v>0</v>
      </c>
      <c r="BS54" s="86" t="s">
        <v>75</v>
      </c>
      <c r="BT54" s="86" t="s">
        <v>76</v>
      </c>
      <c r="BU54" s="87" t="s">
        <v>77</v>
      </c>
      <c r="BV54" s="86" t="s">
        <v>78</v>
      </c>
      <c r="BW54" s="86" t="s">
        <v>5</v>
      </c>
      <c r="BX54" s="86" t="s">
        <v>79</v>
      </c>
      <c r="CL54" s="86" t="s">
        <v>19</v>
      </c>
    </row>
    <row r="55" spans="2:91" s="7" customFormat="1" ht="16.5" customHeight="1">
      <c r="B55" s="88"/>
      <c r="C55" s="89"/>
      <c r="D55" s="359" t="s">
        <v>80</v>
      </c>
      <c r="E55" s="359"/>
      <c r="F55" s="359"/>
      <c r="G55" s="359"/>
      <c r="H55" s="359"/>
      <c r="I55" s="90"/>
      <c r="J55" s="359" t="s">
        <v>81</v>
      </c>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89">
        <f>ROUND(SUM(AG56:AG63),2)</f>
        <v>0</v>
      </c>
      <c r="AH55" s="388"/>
      <c r="AI55" s="388"/>
      <c r="AJ55" s="388"/>
      <c r="AK55" s="388"/>
      <c r="AL55" s="388"/>
      <c r="AM55" s="388"/>
      <c r="AN55" s="387">
        <f t="shared" si="0"/>
        <v>0</v>
      </c>
      <c r="AO55" s="388"/>
      <c r="AP55" s="388"/>
      <c r="AQ55" s="91" t="s">
        <v>82</v>
      </c>
      <c r="AR55" s="92"/>
      <c r="AS55" s="93">
        <f>ROUND(SUM(AS56:AS63),2)</f>
        <v>0</v>
      </c>
      <c r="AT55" s="94">
        <f t="shared" si="1"/>
        <v>0</v>
      </c>
      <c r="AU55" s="95">
        <f>ROUND(SUM(AU56:AU63),5)</f>
        <v>0</v>
      </c>
      <c r="AV55" s="94">
        <f>ROUND(AZ55*L29,2)</f>
        <v>0</v>
      </c>
      <c r="AW55" s="94">
        <f>ROUND(BA55*L30,2)</f>
        <v>0</v>
      </c>
      <c r="AX55" s="94">
        <f>ROUND(BB55*L29,2)</f>
        <v>0</v>
      </c>
      <c r="AY55" s="94">
        <f>ROUND(BC55*L30,2)</f>
        <v>0</v>
      </c>
      <c r="AZ55" s="94">
        <f>ROUND(SUM(AZ56:AZ63),2)</f>
        <v>0</v>
      </c>
      <c r="BA55" s="94">
        <f>ROUND(SUM(BA56:BA63),2)</f>
        <v>0</v>
      </c>
      <c r="BB55" s="94">
        <f>ROUND(SUM(BB56:BB63),2)</f>
        <v>0</v>
      </c>
      <c r="BC55" s="94">
        <f>ROUND(SUM(BC56:BC63),2)</f>
        <v>0</v>
      </c>
      <c r="BD55" s="96">
        <f>ROUND(SUM(BD56:BD63),2)</f>
        <v>0</v>
      </c>
      <c r="BS55" s="97" t="s">
        <v>75</v>
      </c>
      <c r="BT55" s="97" t="s">
        <v>83</v>
      </c>
      <c r="BU55" s="97" t="s">
        <v>77</v>
      </c>
      <c r="BV55" s="97" t="s">
        <v>78</v>
      </c>
      <c r="BW55" s="97" t="s">
        <v>84</v>
      </c>
      <c r="BX55" s="97" t="s">
        <v>5</v>
      </c>
      <c r="CL55" s="97" t="s">
        <v>74</v>
      </c>
      <c r="CM55" s="97" t="s">
        <v>85</v>
      </c>
    </row>
    <row r="56" spans="1:90" s="4" customFormat="1" ht="16.5" customHeight="1">
      <c r="A56" s="98" t="s">
        <v>86</v>
      </c>
      <c r="B56" s="53"/>
      <c r="C56" s="99"/>
      <c r="D56" s="99"/>
      <c r="E56" s="360" t="s">
        <v>87</v>
      </c>
      <c r="F56" s="360"/>
      <c r="G56" s="360"/>
      <c r="H56" s="360"/>
      <c r="I56" s="360"/>
      <c r="J56" s="99"/>
      <c r="K56" s="360" t="s">
        <v>88</v>
      </c>
      <c r="L56" s="360"/>
      <c r="M56" s="360"/>
      <c r="N56" s="360"/>
      <c r="O56" s="360"/>
      <c r="P56" s="360"/>
      <c r="Q56" s="360"/>
      <c r="R56" s="360"/>
      <c r="S56" s="360"/>
      <c r="T56" s="360"/>
      <c r="U56" s="360"/>
      <c r="V56" s="360"/>
      <c r="W56" s="360"/>
      <c r="X56" s="360"/>
      <c r="Y56" s="360"/>
      <c r="Z56" s="360"/>
      <c r="AA56" s="360"/>
      <c r="AB56" s="360"/>
      <c r="AC56" s="360"/>
      <c r="AD56" s="360"/>
      <c r="AE56" s="360"/>
      <c r="AF56" s="360"/>
      <c r="AG56" s="385">
        <f>'A00 - Bourací práce'!J32</f>
        <v>0</v>
      </c>
      <c r="AH56" s="386"/>
      <c r="AI56" s="386"/>
      <c r="AJ56" s="386"/>
      <c r="AK56" s="386"/>
      <c r="AL56" s="386"/>
      <c r="AM56" s="386"/>
      <c r="AN56" s="385">
        <f t="shared" si="0"/>
        <v>0</v>
      </c>
      <c r="AO56" s="386"/>
      <c r="AP56" s="386"/>
      <c r="AQ56" s="100" t="s">
        <v>89</v>
      </c>
      <c r="AR56" s="55"/>
      <c r="AS56" s="101">
        <v>0</v>
      </c>
      <c r="AT56" s="102">
        <f t="shared" si="1"/>
        <v>0</v>
      </c>
      <c r="AU56" s="103">
        <f>'A00 - Bourací práce'!P99</f>
        <v>0</v>
      </c>
      <c r="AV56" s="102">
        <f>'A00 - Bourací práce'!J35</f>
        <v>0</v>
      </c>
      <c r="AW56" s="102">
        <f>'A00 - Bourací práce'!J36</f>
        <v>0</v>
      </c>
      <c r="AX56" s="102">
        <f>'A00 - Bourací práce'!J37</f>
        <v>0</v>
      </c>
      <c r="AY56" s="102">
        <f>'A00 - Bourací práce'!J38</f>
        <v>0</v>
      </c>
      <c r="AZ56" s="102">
        <f>'A00 - Bourací práce'!F35</f>
        <v>0</v>
      </c>
      <c r="BA56" s="102">
        <f>'A00 - Bourací práce'!F36</f>
        <v>0</v>
      </c>
      <c r="BB56" s="102">
        <f>'A00 - Bourací práce'!F37</f>
        <v>0</v>
      </c>
      <c r="BC56" s="102">
        <f>'A00 - Bourací práce'!F38</f>
        <v>0</v>
      </c>
      <c r="BD56" s="104">
        <f>'A00 - Bourací práce'!F39</f>
        <v>0</v>
      </c>
      <c r="BT56" s="105" t="s">
        <v>85</v>
      </c>
      <c r="BV56" s="105" t="s">
        <v>78</v>
      </c>
      <c r="BW56" s="105" t="s">
        <v>90</v>
      </c>
      <c r="BX56" s="105" t="s">
        <v>84</v>
      </c>
      <c r="CL56" s="105" t="s">
        <v>74</v>
      </c>
    </row>
    <row r="57" spans="1:90" s="4" customFormat="1" ht="16.5" customHeight="1">
      <c r="A57" s="98" t="s">
        <v>86</v>
      </c>
      <c r="B57" s="53"/>
      <c r="C57" s="99"/>
      <c r="D57" s="99"/>
      <c r="E57" s="360" t="s">
        <v>91</v>
      </c>
      <c r="F57" s="360"/>
      <c r="G57" s="360"/>
      <c r="H57" s="360"/>
      <c r="I57" s="360"/>
      <c r="J57" s="99"/>
      <c r="K57" s="360" t="s">
        <v>92</v>
      </c>
      <c r="L57" s="360"/>
      <c r="M57" s="360"/>
      <c r="N57" s="360"/>
      <c r="O57" s="360"/>
      <c r="P57" s="360"/>
      <c r="Q57" s="360"/>
      <c r="R57" s="360"/>
      <c r="S57" s="360"/>
      <c r="T57" s="360"/>
      <c r="U57" s="360"/>
      <c r="V57" s="360"/>
      <c r="W57" s="360"/>
      <c r="X57" s="360"/>
      <c r="Y57" s="360"/>
      <c r="Z57" s="360"/>
      <c r="AA57" s="360"/>
      <c r="AB57" s="360"/>
      <c r="AC57" s="360"/>
      <c r="AD57" s="360"/>
      <c r="AE57" s="360"/>
      <c r="AF57" s="360"/>
      <c r="AG57" s="385">
        <f>'A01 - Nové konstrukce'!J32</f>
        <v>0</v>
      </c>
      <c r="AH57" s="386"/>
      <c r="AI57" s="386"/>
      <c r="AJ57" s="386"/>
      <c r="AK57" s="386"/>
      <c r="AL57" s="386"/>
      <c r="AM57" s="386"/>
      <c r="AN57" s="385">
        <f t="shared" si="0"/>
        <v>0</v>
      </c>
      <c r="AO57" s="386"/>
      <c r="AP57" s="386"/>
      <c r="AQ57" s="100" t="s">
        <v>89</v>
      </c>
      <c r="AR57" s="55"/>
      <c r="AS57" s="101">
        <v>0</v>
      </c>
      <c r="AT57" s="102">
        <f t="shared" si="1"/>
        <v>0</v>
      </c>
      <c r="AU57" s="103">
        <f>'A01 - Nové konstrukce'!P101</f>
        <v>0</v>
      </c>
      <c r="AV57" s="102">
        <f>'A01 - Nové konstrukce'!J35</f>
        <v>0</v>
      </c>
      <c r="AW57" s="102">
        <f>'A01 - Nové konstrukce'!J36</f>
        <v>0</v>
      </c>
      <c r="AX57" s="102">
        <f>'A01 - Nové konstrukce'!J37</f>
        <v>0</v>
      </c>
      <c r="AY57" s="102">
        <f>'A01 - Nové konstrukce'!J38</f>
        <v>0</v>
      </c>
      <c r="AZ57" s="102">
        <f>'A01 - Nové konstrukce'!F35</f>
        <v>0</v>
      </c>
      <c r="BA57" s="102">
        <f>'A01 - Nové konstrukce'!F36</f>
        <v>0</v>
      </c>
      <c r="BB57" s="102">
        <f>'A01 - Nové konstrukce'!F37</f>
        <v>0</v>
      </c>
      <c r="BC57" s="102">
        <f>'A01 - Nové konstrukce'!F38</f>
        <v>0</v>
      </c>
      <c r="BD57" s="104">
        <f>'A01 - Nové konstrukce'!F39</f>
        <v>0</v>
      </c>
      <c r="BT57" s="105" t="s">
        <v>85</v>
      </c>
      <c r="BV57" s="105" t="s">
        <v>78</v>
      </c>
      <c r="BW57" s="105" t="s">
        <v>93</v>
      </c>
      <c r="BX57" s="105" t="s">
        <v>84</v>
      </c>
      <c r="CL57" s="105" t="s">
        <v>74</v>
      </c>
    </row>
    <row r="58" spans="1:90" s="4" customFormat="1" ht="16.5" customHeight="1">
      <c r="A58" s="98" t="s">
        <v>86</v>
      </c>
      <c r="B58" s="53"/>
      <c r="C58" s="99"/>
      <c r="D58" s="99"/>
      <c r="E58" s="360" t="s">
        <v>94</v>
      </c>
      <c r="F58" s="360"/>
      <c r="G58" s="360"/>
      <c r="H58" s="360"/>
      <c r="I58" s="360"/>
      <c r="J58" s="99"/>
      <c r="K58" s="360" t="s">
        <v>95</v>
      </c>
      <c r="L58" s="360"/>
      <c r="M58" s="360"/>
      <c r="N58" s="360"/>
      <c r="O58" s="360"/>
      <c r="P58" s="360"/>
      <c r="Q58" s="360"/>
      <c r="R58" s="360"/>
      <c r="S58" s="360"/>
      <c r="T58" s="360"/>
      <c r="U58" s="360"/>
      <c r="V58" s="360"/>
      <c r="W58" s="360"/>
      <c r="X58" s="360"/>
      <c r="Y58" s="360"/>
      <c r="Z58" s="360"/>
      <c r="AA58" s="360"/>
      <c r="AB58" s="360"/>
      <c r="AC58" s="360"/>
      <c r="AD58" s="360"/>
      <c r="AE58" s="360"/>
      <c r="AF58" s="360"/>
      <c r="AG58" s="385">
        <f>'B00 - Statika'!J32</f>
        <v>0</v>
      </c>
      <c r="AH58" s="386"/>
      <c r="AI58" s="386"/>
      <c r="AJ58" s="386"/>
      <c r="AK58" s="386"/>
      <c r="AL58" s="386"/>
      <c r="AM58" s="386"/>
      <c r="AN58" s="385">
        <f t="shared" si="0"/>
        <v>0</v>
      </c>
      <c r="AO58" s="386"/>
      <c r="AP58" s="386"/>
      <c r="AQ58" s="100" t="s">
        <v>89</v>
      </c>
      <c r="AR58" s="55"/>
      <c r="AS58" s="101">
        <v>0</v>
      </c>
      <c r="AT58" s="102">
        <f t="shared" si="1"/>
        <v>0</v>
      </c>
      <c r="AU58" s="103">
        <f>'B00 - Statika'!P91</f>
        <v>0</v>
      </c>
      <c r="AV58" s="102">
        <f>'B00 - Statika'!J35</f>
        <v>0</v>
      </c>
      <c r="AW58" s="102">
        <f>'B00 - Statika'!J36</f>
        <v>0</v>
      </c>
      <c r="AX58" s="102">
        <f>'B00 - Statika'!J37</f>
        <v>0</v>
      </c>
      <c r="AY58" s="102">
        <f>'B00 - Statika'!J38</f>
        <v>0</v>
      </c>
      <c r="AZ58" s="102">
        <f>'B00 - Statika'!F35</f>
        <v>0</v>
      </c>
      <c r="BA58" s="102">
        <f>'B00 - Statika'!F36</f>
        <v>0</v>
      </c>
      <c r="BB58" s="102">
        <f>'B00 - Statika'!F37</f>
        <v>0</v>
      </c>
      <c r="BC58" s="102">
        <f>'B00 - Statika'!F38</f>
        <v>0</v>
      </c>
      <c r="BD58" s="104">
        <f>'B00 - Statika'!F39</f>
        <v>0</v>
      </c>
      <c r="BT58" s="105" t="s">
        <v>85</v>
      </c>
      <c r="BV58" s="105" t="s">
        <v>78</v>
      </c>
      <c r="BW58" s="105" t="s">
        <v>96</v>
      </c>
      <c r="BX58" s="105" t="s">
        <v>84</v>
      </c>
      <c r="CL58" s="105" t="s">
        <v>74</v>
      </c>
    </row>
    <row r="59" spans="1:90" s="4" customFormat="1" ht="16.5" customHeight="1">
      <c r="A59" s="98" t="s">
        <v>86</v>
      </c>
      <c r="B59" s="53"/>
      <c r="C59" s="99"/>
      <c r="D59" s="99"/>
      <c r="E59" s="360" t="s">
        <v>97</v>
      </c>
      <c r="F59" s="360"/>
      <c r="G59" s="360"/>
      <c r="H59" s="360"/>
      <c r="I59" s="360"/>
      <c r="J59" s="99"/>
      <c r="K59" s="360" t="s">
        <v>98</v>
      </c>
      <c r="L59" s="360"/>
      <c r="M59" s="360"/>
      <c r="N59" s="360"/>
      <c r="O59" s="360"/>
      <c r="P59" s="360"/>
      <c r="Q59" s="360"/>
      <c r="R59" s="360"/>
      <c r="S59" s="360"/>
      <c r="T59" s="360"/>
      <c r="U59" s="360"/>
      <c r="V59" s="360"/>
      <c r="W59" s="360"/>
      <c r="X59" s="360"/>
      <c r="Y59" s="360"/>
      <c r="Z59" s="360"/>
      <c r="AA59" s="360"/>
      <c r="AB59" s="360"/>
      <c r="AC59" s="360"/>
      <c r="AD59" s="360"/>
      <c r="AE59" s="360"/>
      <c r="AF59" s="360"/>
      <c r="AG59" s="385">
        <f>'D00 - Zdravotně technické...'!J32</f>
        <v>0</v>
      </c>
      <c r="AH59" s="386"/>
      <c r="AI59" s="386"/>
      <c r="AJ59" s="386"/>
      <c r="AK59" s="386"/>
      <c r="AL59" s="386"/>
      <c r="AM59" s="386"/>
      <c r="AN59" s="385">
        <f t="shared" si="0"/>
        <v>0</v>
      </c>
      <c r="AO59" s="386"/>
      <c r="AP59" s="386"/>
      <c r="AQ59" s="100" t="s">
        <v>89</v>
      </c>
      <c r="AR59" s="55"/>
      <c r="AS59" s="101">
        <v>0</v>
      </c>
      <c r="AT59" s="102">
        <f t="shared" si="1"/>
        <v>0</v>
      </c>
      <c r="AU59" s="103">
        <f>'D00 - Zdravotně technické...'!P108</f>
        <v>0</v>
      </c>
      <c r="AV59" s="102">
        <f>'D00 - Zdravotně technické...'!J35</f>
        <v>0</v>
      </c>
      <c r="AW59" s="102">
        <f>'D00 - Zdravotně technické...'!J36</f>
        <v>0</v>
      </c>
      <c r="AX59" s="102">
        <f>'D00 - Zdravotně technické...'!J37</f>
        <v>0</v>
      </c>
      <c r="AY59" s="102">
        <f>'D00 - Zdravotně technické...'!J38</f>
        <v>0</v>
      </c>
      <c r="AZ59" s="102">
        <f>'D00 - Zdravotně technické...'!F35</f>
        <v>0</v>
      </c>
      <c r="BA59" s="102">
        <f>'D00 - Zdravotně technické...'!F36</f>
        <v>0</v>
      </c>
      <c r="BB59" s="102">
        <f>'D00 - Zdravotně technické...'!F37</f>
        <v>0</v>
      </c>
      <c r="BC59" s="102">
        <f>'D00 - Zdravotně technické...'!F38</f>
        <v>0</v>
      </c>
      <c r="BD59" s="104">
        <f>'D00 - Zdravotně technické...'!F39</f>
        <v>0</v>
      </c>
      <c r="BT59" s="105" t="s">
        <v>85</v>
      </c>
      <c r="BV59" s="105" t="s">
        <v>78</v>
      </c>
      <c r="BW59" s="105" t="s">
        <v>99</v>
      </c>
      <c r="BX59" s="105" t="s">
        <v>84</v>
      </c>
      <c r="CL59" s="105" t="s">
        <v>74</v>
      </c>
    </row>
    <row r="60" spans="1:90" s="4" customFormat="1" ht="16.5" customHeight="1">
      <c r="A60" s="98" t="s">
        <v>86</v>
      </c>
      <c r="B60" s="53"/>
      <c r="C60" s="99"/>
      <c r="D60" s="99"/>
      <c r="E60" s="360" t="s">
        <v>100</v>
      </c>
      <c r="F60" s="360"/>
      <c r="G60" s="360"/>
      <c r="H60" s="360"/>
      <c r="I60" s="360"/>
      <c r="J60" s="99"/>
      <c r="K60" s="360" t="s">
        <v>101</v>
      </c>
      <c r="L60" s="360"/>
      <c r="M60" s="360"/>
      <c r="N60" s="360"/>
      <c r="O60" s="360"/>
      <c r="P60" s="360"/>
      <c r="Q60" s="360"/>
      <c r="R60" s="360"/>
      <c r="S60" s="360"/>
      <c r="T60" s="360"/>
      <c r="U60" s="360"/>
      <c r="V60" s="360"/>
      <c r="W60" s="360"/>
      <c r="X60" s="360"/>
      <c r="Y60" s="360"/>
      <c r="Z60" s="360"/>
      <c r="AA60" s="360"/>
      <c r="AB60" s="360"/>
      <c r="AC60" s="360"/>
      <c r="AD60" s="360"/>
      <c r="AE60" s="360"/>
      <c r="AF60" s="360"/>
      <c r="AG60" s="385">
        <f>'F00 - Zařízení pro vytápě...'!J32</f>
        <v>0</v>
      </c>
      <c r="AH60" s="386"/>
      <c r="AI60" s="386"/>
      <c r="AJ60" s="386"/>
      <c r="AK60" s="386"/>
      <c r="AL60" s="386"/>
      <c r="AM60" s="386"/>
      <c r="AN60" s="385">
        <f t="shared" si="0"/>
        <v>0</v>
      </c>
      <c r="AO60" s="386"/>
      <c r="AP60" s="386"/>
      <c r="AQ60" s="100" t="s">
        <v>89</v>
      </c>
      <c r="AR60" s="55"/>
      <c r="AS60" s="101">
        <v>0</v>
      </c>
      <c r="AT60" s="102">
        <f t="shared" si="1"/>
        <v>0</v>
      </c>
      <c r="AU60" s="103">
        <f>'F00 - Zařízení pro vytápě...'!P93</f>
        <v>0</v>
      </c>
      <c r="AV60" s="102">
        <f>'F00 - Zařízení pro vytápě...'!J35</f>
        <v>0</v>
      </c>
      <c r="AW60" s="102">
        <f>'F00 - Zařízení pro vytápě...'!J36</f>
        <v>0</v>
      </c>
      <c r="AX60" s="102">
        <f>'F00 - Zařízení pro vytápě...'!J37</f>
        <v>0</v>
      </c>
      <c r="AY60" s="102">
        <f>'F00 - Zařízení pro vytápě...'!J38</f>
        <v>0</v>
      </c>
      <c r="AZ60" s="102">
        <f>'F00 - Zařízení pro vytápě...'!F35</f>
        <v>0</v>
      </c>
      <c r="BA60" s="102">
        <f>'F00 - Zařízení pro vytápě...'!F36</f>
        <v>0</v>
      </c>
      <c r="BB60" s="102">
        <f>'F00 - Zařízení pro vytápě...'!F37</f>
        <v>0</v>
      </c>
      <c r="BC60" s="102">
        <f>'F00 - Zařízení pro vytápě...'!F38</f>
        <v>0</v>
      </c>
      <c r="BD60" s="104">
        <f>'F00 - Zařízení pro vytápě...'!F39</f>
        <v>0</v>
      </c>
      <c r="BT60" s="105" t="s">
        <v>85</v>
      </c>
      <c r="BV60" s="105" t="s">
        <v>78</v>
      </c>
      <c r="BW60" s="105" t="s">
        <v>102</v>
      </c>
      <c r="BX60" s="105" t="s">
        <v>84</v>
      </c>
      <c r="CL60" s="105" t="s">
        <v>74</v>
      </c>
    </row>
    <row r="61" spans="1:90" s="4" customFormat="1" ht="16.5" customHeight="1">
      <c r="A61" s="98" t="s">
        <v>86</v>
      </c>
      <c r="B61" s="53"/>
      <c r="C61" s="99"/>
      <c r="D61" s="99"/>
      <c r="E61" s="360" t="s">
        <v>103</v>
      </c>
      <c r="F61" s="360"/>
      <c r="G61" s="360"/>
      <c r="H61" s="360"/>
      <c r="I61" s="360"/>
      <c r="J61" s="99"/>
      <c r="K61" s="360" t="s">
        <v>104</v>
      </c>
      <c r="L61" s="360"/>
      <c r="M61" s="360"/>
      <c r="N61" s="360"/>
      <c r="O61" s="360"/>
      <c r="P61" s="360"/>
      <c r="Q61" s="360"/>
      <c r="R61" s="360"/>
      <c r="S61" s="360"/>
      <c r="T61" s="360"/>
      <c r="U61" s="360"/>
      <c r="V61" s="360"/>
      <c r="W61" s="360"/>
      <c r="X61" s="360"/>
      <c r="Y61" s="360"/>
      <c r="Z61" s="360"/>
      <c r="AA61" s="360"/>
      <c r="AB61" s="360"/>
      <c r="AC61" s="360"/>
      <c r="AD61" s="360"/>
      <c r="AE61" s="360"/>
      <c r="AF61" s="360"/>
      <c r="AG61" s="385">
        <f>'H00 - VZT'!J32</f>
        <v>0</v>
      </c>
      <c r="AH61" s="386"/>
      <c r="AI61" s="386"/>
      <c r="AJ61" s="386"/>
      <c r="AK61" s="386"/>
      <c r="AL61" s="386"/>
      <c r="AM61" s="386"/>
      <c r="AN61" s="385">
        <f t="shared" si="0"/>
        <v>0</v>
      </c>
      <c r="AO61" s="386"/>
      <c r="AP61" s="386"/>
      <c r="AQ61" s="100" t="s">
        <v>89</v>
      </c>
      <c r="AR61" s="55"/>
      <c r="AS61" s="101">
        <v>0</v>
      </c>
      <c r="AT61" s="102">
        <f t="shared" si="1"/>
        <v>0</v>
      </c>
      <c r="AU61" s="103">
        <f>'H00 - VZT'!P91</f>
        <v>0</v>
      </c>
      <c r="AV61" s="102">
        <f>'H00 - VZT'!J35</f>
        <v>0</v>
      </c>
      <c r="AW61" s="102">
        <f>'H00 - VZT'!J36</f>
        <v>0</v>
      </c>
      <c r="AX61" s="102">
        <f>'H00 - VZT'!J37</f>
        <v>0</v>
      </c>
      <c r="AY61" s="102">
        <f>'H00 - VZT'!J38</f>
        <v>0</v>
      </c>
      <c r="AZ61" s="102">
        <f>'H00 - VZT'!F35</f>
        <v>0</v>
      </c>
      <c r="BA61" s="102">
        <f>'H00 - VZT'!F36</f>
        <v>0</v>
      </c>
      <c r="BB61" s="102">
        <f>'H00 - VZT'!F37</f>
        <v>0</v>
      </c>
      <c r="BC61" s="102">
        <f>'H00 - VZT'!F38</f>
        <v>0</v>
      </c>
      <c r="BD61" s="104">
        <f>'H00 - VZT'!F39</f>
        <v>0</v>
      </c>
      <c r="BT61" s="105" t="s">
        <v>85</v>
      </c>
      <c r="BV61" s="105" t="s">
        <v>78</v>
      </c>
      <c r="BW61" s="105" t="s">
        <v>105</v>
      </c>
      <c r="BX61" s="105" t="s">
        <v>84</v>
      </c>
      <c r="CL61" s="105" t="s">
        <v>74</v>
      </c>
    </row>
    <row r="62" spans="1:90" s="4" customFormat="1" ht="16.5" customHeight="1">
      <c r="A62" s="98" t="s">
        <v>86</v>
      </c>
      <c r="B62" s="53"/>
      <c r="C62" s="99"/>
      <c r="D62" s="99"/>
      <c r="E62" s="360" t="s">
        <v>106</v>
      </c>
      <c r="F62" s="360"/>
      <c r="G62" s="360"/>
      <c r="H62" s="360"/>
      <c r="I62" s="360"/>
      <c r="J62" s="99"/>
      <c r="K62" s="360" t="s">
        <v>107</v>
      </c>
      <c r="L62" s="360"/>
      <c r="M62" s="360"/>
      <c r="N62" s="360"/>
      <c r="O62" s="360"/>
      <c r="P62" s="360"/>
      <c r="Q62" s="360"/>
      <c r="R62" s="360"/>
      <c r="S62" s="360"/>
      <c r="T62" s="360"/>
      <c r="U62" s="360"/>
      <c r="V62" s="360"/>
      <c r="W62" s="360"/>
      <c r="X62" s="360"/>
      <c r="Y62" s="360"/>
      <c r="Z62" s="360"/>
      <c r="AA62" s="360"/>
      <c r="AB62" s="360"/>
      <c r="AC62" s="360"/>
      <c r="AD62" s="360"/>
      <c r="AE62" s="360"/>
      <c r="AF62" s="360"/>
      <c r="AG62" s="385">
        <f>'J00 - Zařízení silnoproud...'!J32</f>
        <v>0</v>
      </c>
      <c r="AH62" s="386"/>
      <c r="AI62" s="386"/>
      <c r="AJ62" s="386"/>
      <c r="AK62" s="386"/>
      <c r="AL62" s="386"/>
      <c r="AM62" s="386"/>
      <c r="AN62" s="385">
        <f t="shared" si="0"/>
        <v>0</v>
      </c>
      <c r="AO62" s="386"/>
      <c r="AP62" s="386"/>
      <c r="AQ62" s="100" t="s">
        <v>89</v>
      </c>
      <c r="AR62" s="55"/>
      <c r="AS62" s="101">
        <v>0</v>
      </c>
      <c r="AT62" s="102">
        <f t="shared" si="1"/>
        <v>0</v>
      </c>
      <c r="AU62" s="103">
        <f>'J00 - Zařízení silnoproud...'!P86</f>
        <v>0</v>
      </c>
      <c r="AV62" s="102">
        <f>'J00 - Zařízení silnoproud...'!J35</f>
        <v>0</v>
      </c>
      <c r="AW62" s="102">
        <f>'J00 - Zařízení silnoproud...'!J36</f>
        <v>0</v>
      </c>
      <c r="AX62" s="102">
        <f>'J00 - Zařízení silnoproud...'!J37</f>
        <v>0</v>
      </c>
      <c r="AY62" s="102">
        <f>'J00 - Zařízení silnoproud...'!J38</f>
        <v>0</v>
      </c>
      <c r="AZ62" s="102">
        <f>'J00 - Zařízení silnoproud...'!F35</f>
        <v>0</v>
      </c>
      <c r="BA62" s="102">
        <f>'J00 - Zařízení silnoproud...'!F36</f>
        <v>0</v>
      </c>
      <c r="BB62" s="102">
        <f>'J00 - Zařízení silnoproud...'!F37</f>
        <v>0</v>
      </c>
      <c r="BC62" s="102">
        <f>'J00 - Zařízení silnoproud...'!F38</f>
        <v>0</v>
      </c>
      <c r="BD62" s="104">
        <f>'J00 - Zařízení silnoproud...'!F39</f>
        <v>0</v>
      </c>
      <c r="BT62" s="105" t="s">
        <v>85</v>
      </c>
      <c r="BV62" s="105" t="s">
        <v>78</v>
      </c>
      <c r="BW62" s="105" t="s">
        <v>108</v>
      </c>
      <c r="BX62" s="105" t="s">
        <v>84</v>
      </c>
      <c r="CL62" s="105" t="s">
        <v>74</v>
      </c>
    </row>
    <row r="63" spans="1:90" s="4" customFormat="1" ht="16.5" customHeight="1">
      <c r="A63" s="98" t="s">
        <v>86</v>
      </c>
      <c r="B63" s="53"/>
      <c r="C63" s="99"/>
      <c r="D63" s="99"/>
      <c r="E63" s="360" t="s">
        <v>109</v>
      </c>
      <c r="F63" s="360"/>
      <c r="G63" s="360"/>
      <c r="H63" s="360"/>
      <c r="I63" s="360"/>
      <c r="J63" s="99"/>
      <c r="K63" s="360" t="s">
        <v>110</v>
      </c>
      <c r="L63" s="360"/>
      <c r="M63" s="360"/>
      <c r="N63" s="360"/>
      <c r="O63" s="360"/>
      <c r="P63" s="360"/>
      <c r="Q63" s="360"/>
      <c r="R63" s="360"/>
      <c r="S63" s="360"/>
      <c r="T63" s="360"/>
      <c r="U63" s="360"/>
      <c r="V63" s="360"/>
      <c r="W63" s="360"/>
      <c r="X63" s="360"/>
      <c r="Y63" s="360"/>
      <c r="Z63" s="360"/>
      <c r="AA63" s="360"/>
      <c r="AB63" s="360"/>
      <c r="AC63" s="360"/>
      <c r="AD63" s="360"/>
      <c r="AE63" s="360"/>
      <c r="AF63" s="360"/>
      <c r="AG63" s="385">
        <f>'K00 - Slaboproudé systémy'!J32</f>
        <v>0</v>
      </c>
      <c r="AH63" s="386"/>
      <c r="AI63" s="386"/>
      <c r="AJ63" s="386"/>
      <c r="AK63" s="386"/>
      <c r="AL63" s="386"/>
      <c r="AM63" s="386"/>
      <c r="AN63" s="385">
        <f t="shared" si="0"/>
        <v>0</v>
      </c>
      <c r="AO63" s="386"/>
      <c r="AP63" s="386"/>
      <c r="AQ63" s="100" t="s">
        <v>89</v>
      </c>
      <c r="AR63" s="55"/>
      <c r="AS63" s="101">
        <v>0</v>
      </c>
      <c r="AT63" s="102">
        <f t="shared" si="1"/>
        <v>0</v>
      </c>
      <c r="AU63" s="103">
        <f>'K00 - Slaboproudé systémy'!P86</f>
        <v>0</v>
      </c>
      <c r="AV63" s="102">
        <f>'K00 - Slaboproudé systémy'!J35</f>
        <v>0</v>
      </c>
      <c r="AW63" s="102">
        <f>'K00 - Slaboproudé systémy'!J36</f>
        <v>0</v>
      </c>
      <c r="AX63" s="102">
        <f>'K00 - Slaboproudé systémy'!J37</f>
        <v>0</v>
      </c>
      <c r="AY63" s="102">
        <f>'K00 - Slaboproudé systémy'!J38</f>
        <v>0</v>
      </c>
      <c r="AZ63" s="102">
        <f>'K00 - Slaboproudé systémy'!F35</f>
        <v>0</v>
      </c>
      <c r="BA63" s="102">
        <f>'K00 - Slaboproudé systémy'!F36</f>
        <v>0</v>
      </c>
      <c r="BB63" s="102">
        <f>'K00 - Slaboproudé systémy'!F37</f>
        <v>0</v>
      </c>
      <c r="BC63" s="102">
        <f>'K00 - Slaboproudé systémy'!F38</f>
        <v>0</v>
      </c>
      <c r="BD63" s="104">
        <f>'K00 - Slaboproudé systémy'!F39</f>
        <v>0</v>
      </c>
      <c r="BT63" s="105" t="s">
        <v>85</v>
      </c>
      <c r="BV63" s="105" t="s">
        <v>78</v>
      </c>
      <c r="BW63" s="105" t="s">
        <v>111</v>
      </c>
      <c r="BX63" s="105" t="s">
        <v>84</v>
      </c>
      <c r="CL63" s="105" t="s">
        <v>74</v>
      </c>
    </row>
    <row r="64" spans="1:91" s="7" customFormat="1" ht="16.5" customHeight="1">
      <c r="A64" s="98" t="s">
        <v>86</v>
      </c>
      <c r="B64" s="88"/>
      <c r="C64" s="89"/>
      <c r="D64" s="359" t="s">
        <v>112</v>
      </c>
      <c r="E64" s="359"/>
      <c r="F64" s="359"/>
      <c r="G64" s="359"/>
      <c r="H64" s="359"/>
      <c r="I64" s="90"/>
      <c r="J64" s="359" t="s">
        <v>113</v>
      </c>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87">
        <f>'VRN - Vedlejší a ostatní ...'!J30</f>
        <v>0</v>
      </c>
      <c r="AH64" s="388"/>
      <c r="AI64" s="388"/>
      <c r="AJ64" s="388"/>
      <c r="AK64" s="388"/>
      <c r="AL64" s="388"/>
      <c r="AM64" s="388"/>
      <c r="AN64" s="387">
        <f t="shared" si="0"/>
        <v>0</v>
      </c>
      <c r="AO64" s="388"/>
      <c r="AP64" s="388"/>
      <c r="AQ64" s="91" t="s">
        <v>114</v>
      </c>
      <c r="AR64" s="92"/>
      <c r="AS64" s="106">
        <v>0</v>
      </c>
      <c r="AT64" s="107">
        <f t="shared" si="1"/>
        <v>0</v>
      </c>
      <c r="AU64" s="108">
        <f>'VRN - Vedlejší a ostatní ...'!P84</f>
        <v>0</v>
      </c>
      <c r="AV64" s="107">
        <f>'VRN - Vedlejší a ostatní ...'!J33</f>
        <v>0</v>
      </c>
      <c r="AW64" s="107">
        <f>'VRN - Vedlejší a ostatní ...'!J34</f>
        <v>0</v>
      </c>
      <c r="AX64" s="107">
        <f>'VRN - Vedlejší a ostatní ...'!J35</f>
        <v>0</v>
      </c>
      <c r="AY64" s="107">
        <f>'VRN - Vedlejší a ostatní ...'!J36</f>
        <v>0</v>
      </c>
      <c r="AZ64" s="107">
        <f>'VRN - Vedlejší a ostatní ...'!F33</f>
        <v>0</v>
      </c>
      <c r="BA64" s="107">
        <f>'VRN - Vedlejší a ostatní ...'!F34</f>
        <v>0</v>
      </c>
      <c r="BB64" s="107">
        <f>'VRN - Vedlejší a ostatní ...'!F35</f>
        <v>0</v>
      </c>
      <c r="BC64" s="107">
        <f>'VRN - Vedlejší a ostatní ...'!F36</f>
        <v>0</v>
      </c>
      <c r="BD64" s="109">
        <f>'VRN - Vedlejší a ostatní ...'!F37</f>
        <v>0</v>
      </c>
      <c r="BT64" s="97" t="s">
        <v>83</v>
      </c>
      <c r="BV64" s="97" t="s">
        <v>78</v>
      </c>
      <c r="BW64" s="97" t="s">
        <v>115</v>
      </c>
      <c r="BX64" s="97" t="s">
        <v>5</v>
      </c>
      <c r="CL64" s="97" t="s">
        <v>74</v>
      </c>
      <c r="CM64" s="97" t="s">
        <v>85</v>
      </c>
    </row>
    <row r="65" spans="1:57" s="2" customFormat="1" ht="30" customHeight="1">
      <c r="A65" s="36"/>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41"/>
      <c r="AS65" s="36"/>
      <c r="AT65" s="36"/>
      <c r="AU65" s="36"/>
      <c r="AV65" s="36"/>
      <c r="AW65" s="36"/>
      <c r="AX65" s="36"/>
      <c r="AY65" s="36"/>
      <c r="AZ65" s="36"/>
      <c r="BA65" s="36"/>
      <c r="BB65" s="36"/>
      <c r="BC65" s="36"/>
      <c r="BD65" s="36"/>
      <c r="BE65" s="36"/>
    </row>
    <row r="66" spans="1:57" s="2" customFormat="1" ht="6.95" customHeight="1">
      <c r="A66" s="36"/>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41"/>
      <c r="AS66" s="36"/>
      <c r="AT66" s="36"/>
      <c r="AU66" s="36"/>
      <c r="AV66" s="36"/>
      <c r="AW66" s="36"/>
      <c r="AX66" s="36"/>
      <c r="AY66" s="36"/>
      <c r="AZ66" s="36"/>
      <c r="BA66" s="36"/>
      <c r="BB66" s="36"/>
      <c r="BC66" s="36"/>
      <c r="BD66" s="36"/>
      <c r="BE66" s="36"/>
    </row>
  </sheetData>
  <sheetProtection algorithmName="SHA-512" hashValue="/1qw+6m4uFv7A+QFpX8jSOICd1S50Yy2ggWCTGVQZ0Cy8Jsh+Z+RiSX2eYqh9T7v4/g8EFWq09WsshH+7q7NHQ==" saltValue="rHwu1MxeQkyimSPonzaEswSvGPQE3iGPXJCERqUxsomvRqhEdyCcAq0RyCUVDNbcxcSnC3QpauRAvoYIXM0W2g==" spinCount="100000" sheet="1" objects="1" scenarios="1" formatColumns="0" formatRows="0"/>
  <mergeCells count="78">
    <mergeCell ref="AN64:AP64"/>
    <mergeCell ref="AN63:AP63"/>
    <mergeCell ref="AN52:AP52"/>
    <mergeCell ref="AN59:AP59"/>
    <mergeCell ref="AN55:AP55"/>
    <mergeCell ref="AN61:AP61"/>
    <mergeCell ref="AN56:AP56"/>
    <mergeCell ref="AN60:AP60"/>
    <mergeCell ref="AN57:AP57"/>
    <mergeCell ref="AN62:AP62"/>
    <mergeCell ref="AN58:AP58"/>
    <mergeCell ref="AN54:AP54"/>
    <mergeCell ref="AG64:AM64"/>
    <mergeCell ref="AG57:AM57"/>
    <mergeCell ref="AG56:AM56"/>
    <mergeCell ref="AG55:AM55"/>
    <mergeCell ref="AG52:AM52"/>
    <mergeCell ref="AR2:BE2"/>
    <mergeCell ref="AG59:AM59"/>
    <mergeCell ref="AG62:AM62"/>
    <mergeCell ref="AG61:AM61"/>
    <mergeCell ref="AG63:AM63"/>
    <mergeCell ref="AG60:AM60"/>
    <mergeCell ref="AG58:AM58"/>
    <mergeCell ref="AM47:AN47"/>
    <mergeCell ref="AM49:AP49"/>
    <mergeCell ref="AM50:AP50"/>
    <mergeCell ref="AS49:AT51"/>
    <mergeCell ref="L33:P33"/>
    <mergeCell ref="AK33:AO33"/>
    <mergeCell ref="W33:AE33"/>
    <mergeCell ref="AK35:AO35"/>
    <mergeCell ref="X35:AB35"/>
    <mergeCell ref="L30:P30"/>
    <mergeCell ref="AK31:AO31"/>
    <mergeCell ref="W31:AE31"/>
    <mergeCell ref="L31:P31"/>
    <mergeCell ref="L32:P32"/>
    <mergeCell ref="W32:AE32"/>
    <mergeCell ref="AK32:AO32"/>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K58:AF58"/>
    <mergeCell ref="K59:AF59"/>
    <mergeCell ref="K56:AF56"/>
    <mergeCell ref="K60:AF60"/>
    <mergeCell ref="K63:AF63"/>
    <mergeCell ref="K57:AF57"/>
    <mergeCell ref="C52:G52"/>
    <mergeCell ref="D64:H64"/>
    <mergeCell ref="D55:H55"/>
    <mergeCell ref="E61:I61"/>
    <mergeCell ref="E58:I58"/>
    <mergeCell ref="E57:I57"/>
    <mergeCell ref="E60:I60"/>
    <mergeCell ref="E56:I56"/>
    <mergeCell ref="E59:I59"/>
    <mergeCell ref="E62:I62"/>
    <mergeCell ref="E63:I63"/>
    <mergeCell ref="I52:AF52"/>
    <mergeCell ref="J64:AF64"/>
    <mergeCell ref="J55:AF55"/>
    <mergeCell ref="K62:AF62"/>
    <mergeCell ref="K61:AF61"/>
  </mergeCells>
  <hyperlinks>
    <hyperlink ref="A56" location="'A00 - Bourací práce'!C2" display="/"/>
    <hyperlink ref="A57" location="'A01 - Nové konstrukce'!C2" display="/"/>
    <hyperlink ref="A58" location="'B00 - Statika'!C2" display="/"/>
    <hyperlink ref="A59" location="'D00 - Zdravotně technické...'!C2" display="/"/>
    <hyperlink ref="A60" location="'F00 - Zařízení pro vytápě...'!C2" display="/"/>
    <hyperlink ref="A61" location="'H00 - VZT'!C2" display="/"/>
    <hyperlink ref="A62" location="'J00 - Zařízení silnoproud...'!C2" display="/"/>
    <hyperlink ref="A63" location="'K00 - Slaboproudé systémy'!C2" display="/"/>
    <hyperlink ref="A64" location="'VR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115</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1:31" s="2" customFormat="1" ht="12" customHeight="1">
      <c r="A8" s="36"/>
      <c r="B8" s="41"/>
      <c r="C8" s="36"/>
      <c r="D8" s="115" t="s">
        <v>132</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04" t="s">
        <v>2444</v>
      </c>
      <c r="F9" s="403"/>
      <c r="G9" s="403"/>
      <c r="H9" s="403"/>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74</v>
      </c>
      <c r="G11" s="36"/>
      <c r="H11" s="36"/>
      <c r="I11" s="115" t="s">
        <v>20</v>
      </c>
      <c r="J11" s="105" t="s">
        <v>74</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22</v>
      </c>
      <c r="E12" s="36"/>
      <c r="F12" s="105" t="s">
        <v>23</v>
      </c>
      <c r="G12" s="36"/>
      <c r="H12" s="36"/>
      <c r="I12" s="115" t="s">
        <v>24</v>
      </c>
      <c r="J12" s="117" t="str">
        <f>'Rekapitulace stavby'!AN8</f>
        <v>Vyplň údaj</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25</v>
      </c>
      <c r="E14" s="36"/>
      <c r="F14" s="36"/>
      <c r="G14" s="36"/>
      <c r="H14" s="36"/>
      <c r="I14" s="115" t="s">
        <v>26</v>
      </c>
      <c r="J14" s="105" t="s">
        <v>27</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
        <v>28</v>
      </c>
      <c r="F15" s="36"/>
      <c r="G15" s="36"/>
      <c r="H15" s="36"/>
      <c r="I15" s="115" t="s">
        <v>29</v>
      </c>
      <c r="J15" s="105" t="s">
        <v>30</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31</v>
      </c>
      <c r="E17" s="36"/>
      <c r="F17" s="36"/>
      <c r="G17" s="36"/>
      <c r="H17" s="36"/>
      <c r="I17" s="115" t="s">
        <v>26</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05" t="str">
        <f>'Rekapitulace stavby'!E14</f>
        <v>Vyplň údaj</v>
      </c>
      <c r="F18" s="406"/>
      <c r="G18" s="406"/>
      <c r="H18" s="406"/>
      <c r="I18" s="115" t="s">
        <v>29</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33</v>
      </c>
      <c r="E20" s="36"/>
      <c r="F20" s="36"/>
      <c r="G20" s="36"/>
      <c r="H20" s="36"/>
      <c r="I20" s="115" t="s">
        <v>26</v>
      </c>
      <c r="J20" s="105" t="s">
        <v>34</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35</v>
      </c>
      <c r="F21" s="36"/>
      <c r="G21" s="36"/>
      <c r="H21" s="36"/>
      <c r="I21" s="115" t="s">
        <v>29</v>
      </c>
      <c r="J21" s="105" t="s">
        <v>36</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38</v>
      </c>
      <c r="E23" s="36"/>
      <c r="F23" s="36"/>
      <c r="G23" s="36"/>
      <c r="H23" s="36"/>
      <c r="I23" s="115" t="s">
        <v>26</v>
      </c>
      <c r="J23" s="105" t="s">
        <v>34</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
        <v>35</v>
      </c>
      <c r="F24" s="36"/>
      <c r="G24" s="36"/>
      <c r="H24" s="36"/>
      <c r="I24" s="115" t="s">
        <v>29</v>
      </c>
      <c r="J24" s="105" t="s">
        <v>36</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39</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47.25" customHeight="1">
      <c r="A27" s="118"/>
      <c r="B27" s="119"/>
      <c r="C27" s="118"/>
      <c r="D27" s="118"/>
      <c r="E27" s="407" t="s">
        <v>40</v>
      </c>
      <c r="F27" s="407"/>
      <c r="G27" s="407"/>
      <c r="H27" s="407"/>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2"/>
      <c r="E29" s="122"/>
      <c r="F29" s="122"/>
      <c r="G29" s="122"/>
      <c r="H29" s="122"/>
      <c r="I29" s="122"/>
      <c r="J29" s="122"/>
      <c r="K29" s="122"/>
      <c r="L29" s="116"/>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36"/>
      <c r="J30" s="124">
        <f>ROUND(J84,2)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5" t="s">
        <v>42</v>
      </c>
      <c r="J32" s="125" t="s">
        <v>44</v>
      </c>
      <c r="K32" s="36"/>
      <c r="L32" s="116"/>
      <c r="S32" s="36"/>
      <c r="T32" s="36"/>
      <c r="U32" s="36"/>
      <c r="V32" s="36"/>
      <c r="W32" s="36"/>
      <c r="X32" s="36"/>
      <c r="Y32" s="36"/>
      <c r="Z32" s="36"/>
      <c r="AA32" s="36"/>
      <c r="AB32" s="36"/>
      <c r="AC32" s="36"/>
      <c r="AD32" s="36"/>
      <c r="AE32" s="36"/>
    </row>
    <row r="33" spans="1:31" s="2" customFormat="1" ht="14.45" customHeight="1">
      <c r="A33" s="36"/>
      <c r="B33" s="41"/>
      <c r="C33" s="36"/>
      <c r="D33" s="126" t="s">
        <v>45</v>
      </c>
      <c r="E33" s="115" t="s">
        <v>46</v>
      </c>
      <c r="F33" s="127">
        <f>ROUND((SUM(BE84:BE106)),2)</f>
        <v>0</v>
      </c>
      <c r="G33" s="36"/>
      <c r="H33" s="36"/>
      <c r="I33" s="128">
        <v>0.21</v>
      </c>
      <c r="J33" s="127">
        <f>ROUND(((SUM(BE84:BE106))*I33),2)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47</v>
      </c>
      <c r="F34" s="127">
        <f>ROUND((SUM(BF84:BF106)),2)</f>
        <v>0</v>
      </c>
      <c r="G34" s="36"/>
      <c r="H34" s="36"/>
      <c r="I34" s="128">
        <v>0.15</v>
      </c>
      <c r="J34" s="127">
        <f>ROUND(((SUM(BF84:BF106))*I34),2)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48</v>
      </c>
      <c r="F35" s="127">
        <f>ROUND((SUM(BG84:BG106)),2)</f>
        <v>0</v>
      </c>
      <c r="G35" s="36"/>
      <c r="H35" s="36"/>
      <c r="I35" s="128">
        <v>0.21</v>
      </c>
      <c r="J35" s="127">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49</v>
      </c>
      <c r="F36" s="127">
        <f>ROUND((SUM(BH84:BH106)),2)</f>
        <v>0</v>
      </c>
      <c r="G36" s="36"/>
      <c r="H36" s="36"/>
      <c r="I36" s="128">
        <v>0.15</v>
      </c>
      <c r="J36" s="127">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50</v>
      </c>
      <c r="F37" s="127">
        <f>ROUND((SUM(BI84:BI106)),2)</f>
        <v>0</v>
      </c>
      <c r="G37" s="36"/>
      <c r="H37" s="36"/>
      <c r="I37" s="128">
        <v>0</v>
      </c>
      <c r="J37" s="127">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1"/>
      <c r="J39" s="134">
        <f>SUM(J30:J37)</f>
        <v>0</v>
      </c>
      <c r="K39" s="135"/>
      <c r="L39" s="116"/>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7"/>
      <c r="J40" s="137"/>
      <c r="K40" s="137"/>
      <c r="L40" s="116"/>
      <c r="S40" s="36"/>
      <c r="T40" s="36"/>
      <c r="U40" s="36"/>
      <c r="V40" s="36"/>
      <c r="W40" s="36"/>
      <c r="X40" s="36"/>
      <c r="Y40" s="36"/>
      <c r="Z40" s="36"/>
      <c r="AA40" s="36"/>
      <c r="AB40" s="36"/>
      <c r="AC40" s="36"/>
      <c r="AD40" s="36"/>
      <c r="AE40" s="36"/>
    </row>
    <row r="44" spans="1:31" s="2" customFormat="1" ht="6.95" customHeight="1">
      <c r="A44" s="36"/>
      <c r="B44" s="138"/>
      <c r="C44" s="139"/>
      <c r="D44" s="139"/>
      <c r="E44" s="139"/>
      <c r="F44" s="139"/>
      <c r="G44" s="139"/>
      <c r="H44" s="139"/>
      <c r="I44" s="139"/>
      <c r="J44" s="139"/>
      <c r="K44" s="139"/>
      <c r="L44" s="116"/>
      <c r="S44" s="36"/>
      <c r="T44" s="36"/>
      <c r="U44" s="36"/>
      <c r="V44" s="36"/>
      <c r="W44" s="36"/>
      <c r="X44" s="36"/>
      <c r="Y44" s="36"/>
      <c r="Z44" s="36"/>
      <c r="AA44" s="36"/>
      <c r="AB44" s="36"/>
      <c r="AC44" s="36"/>
      <c r="AD44" s="36"/>
      <c r="AE44" s="36"/>
    </row>
    <row r="45" spans="1:31" s="2" customFormat="1" ht="24.95" customHeight="1">
      <c r="A45" s="36"/>
      <c r="B45" s="37"/>
      <c r="C45" s="25" t="s">
        <v>190</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08" t="str">
        <f>E7</f>
        <v>Rekonstrukce objektu - 3 etapa 2.NP</v>
      </c>
      <c r="F48" s="409"/>
      <c r="G48" s="409"/>
      <c r="H48" s="409"/>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132</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2" t="str">
        <f>E9</f>
        <v>VRN - Vedlejší a ostatní náklady</v>
      </c>
      <c r="F50" s="410"/>
      <c r="G50" s="410"/>
      <c r="H50" s="410"/>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Pod Žvahovem 463</v>
      </c>
      <c r="G52" s="38"/>
      <c r="H52" s="38"/>
      <c r="I52" s="31" t="s">
        <v>24</v>
      </c>
      <c r="J52" s="61" t="str">
        <f>IF(J12="","",J12)</f>
        <v>Vyplň údaj</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Městská část Praha 5</v>
      </c>
      <c r="G54" s="38"/>
      <c r="H54" s="38"/>
      <c r="I54" s="31" t="s">
        <v>33</v>
      </c>
      <c r="J54" s="34" t="str">
        <f>E21</f>
        <v>VPÚ DECO Praha, a.s.</v>
      </c>
      <c r="K54" s="38"/>
      <c r="L54" s="116"/>
      <c r="S54" s="36"/>
      <c r="T54" s="36"/>
      <c r="U54" s="36"/>
      <c r="V54" s="36"/>
      <c r="W54" s="36"/>
      <c r="X54" s="36"/>
      <c r="Y54" s="36"/>
      <c r="Z54" s="36"/>
      <c r="AA54" s="36"/>
      <c r="AB54" s="36"/>
      <c r="AC54" s="36"/>
      <c r="AD54" s="36"/>
      <c r="AE54" s="36"/>
    </row>
    <row r="55" spans="1:31" s="2" customFormat="1" ht="25.7" customHeight="1">
      <c r="A55" s="36"/>
      <c r="B55" s="37"/>
      <c r="C55" s="31" t="s">
        <v>31</v>
      </c>
      <c r="D55" s="38"/>
      <c r="E55" s="38"/>
      <c r="F55" s="29" t="str">
        <f>IF(E18="","",E18)</f>
        <v>Vyplň údaj</v>
      </c>
      <c r="G55" s="38"/>
      <c r="H55" s="38"/>
      <c r="I55" s="31" t="s">
        <v>38</v>
      </c>
      <c r="J55" s="34" t="str">
        <f>E24</f>
        <v>VPÚ DECO Praha, a.s.</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40" t="s">
        <v>191</v>
      </c>
      <c r="D57" s="141"/>
      <c r="E57" s="141"/>
      <c r="F57" s="141"/>
      <c r="G57" s="141"/>
      <c r="H57" s="141"/>
      <c r="I57" s="141"/>
      <c r="J57" s="142" t="s">
        <v>192</v>
      </c>
      <c r="K57" s="141"/>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3" t="s">
        <v>73</v>
      </c>
      <c r="D59" s="38"/>
      <c r="E59" s="38"/>
      <c r="F59" s="38"/>
      <c r="G59" s="38"/>
      <c r="H59" s="38"/>
      <c r="I59" s="38"/>
      <c r="J59" s="79">
        <f>J84</f>
        <v>0</v>
      </c>
      <c r="K59" s="38"/>
      <c r="L59" s="116"/>
      <c r="S59" s="36"/>
      <c r="T59" s="36"/>
      <c r="U59" s="36"/>
      <c r="V59" s="36"/>
      <c r="W59" s="36"/>
      <c r="X59" s="36"/>
      <c r="Y59" s="36"/>
      <c r="Z59" s="36"/>
      <c r="AA59" s="36"/>
      <c r="AB59" s="36"/>
      <c r="AC59" s="36"/>
      <c r="AD59" s="36"/>
      <c r="AE59" s="36"/>
      <c r="AU59" s="19" t="s">
        <v>193</v>
      </c>
    </row>
    <row r="60" spans="2:12" s="9" customFormat="1" ht="24.95" customHeight="1">
      <c r="B60" s="144"/>
      <c r="C60" s="145"/>
      <c r="D60" s="146" t="s">
        <v>2445</v>
      </c>
      <c r="E60" s="147"/>
      <c r="F60" s="147"/>
      <c r="G60" s="147"/>
      <c r="H60" s="147"/>
      <c r="I60" s="147"/>
      <c r="J60" s="148">
        <f>J85</f>
        <v>0</v>
      </c>
      <c r="K60" s="145"/>
      <c r="L60" s="149"/>
    </row>
    <row r="61" spans="2:12" s="10" customFormat="1" ht="19.9" customHeight="1">
      <c r="B61" s="150"/>
      <c r="C61" s="99"/>
      <c r="D61" s="151" t="s">
        <v>2446</v>
      </c>
      <c r="E61" s="152"/>
      <c r="F61" s="152"/>
      <c r="G61" s="152"/>
      <c r="H61" s="152"/>
      <c r="I61" s="152"/>
      <c r="J61" s="153">
        <f>J86</f>
        <v>0</v>
      </c>
      <c r="K61" s="99"/>
      <c r="L61" s="154"/>
    </row>
    <row r="62" spans="2:12" s="10" customFormat="1" ht="19.9" customHeight="1">
      <c r="B62" s="150"/>
      <c r="C62" s="99"/>
      <c r="D62" s="151" t="s">
        <v>2447</v>
      </c>
      <c r="E62" s="152"/>
      <c r="F62" s="152"/>
      <c r="G62" s="152"/>
      <c r="H62" s="152"/>
      <c r="I62" s="152"/>
      <c r="J62" s="153">
        <f>J91</f>
        <v>0</v>
      </c>
      <c r="K62" s="99"/>
      <c r="L62" s="154"/>
    </row>
    <row r="63" spans="2:12" s="10" customFormat="1" ht="19.9" customHeight="1">
      <c r="B63" s="150"/>
      <c r="C63" s="99"/>
      <c r="D63" s="151" t="s">
        <v>2448</v>
      </c>
      <c r="E63" s="152"/>
      <c r="F63" s="152"/>
      <c r="G63" s="152"/>
      <c r="H63" s="152"/>
      <c r="I63" s="152"/>
      <c r="J63" s="153">
        <f>J96</f>
        <v>0</v>
      </c>
      <c r="K63" s="99"/>
      <c r="L63" s="154"/>
    </row>
    <row r="64" spans="2:12" s="10" customFormat="1" ht="19.9" customHeight="1">
      <c r="B64" s="150"/>
      <c r="C64" s="99"/>
      <c r="D64" s="151" t="s">
        <v>2449</v>
      </c>
      <c r="E64" s="152"/>
      <c r="F64" s="152"/>
      <c r="G64" s="152"/>
      <c r="H64" s="152"/>
      <c r="I64" s="152"/>
      <c r="J64" s="153">
        <f>J101</f>
        <v>0</v>
      </c>
      <c r="K64" s="99"/>
      <c r="L64" s="154"/>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208</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08" t="str">
        <f>E7</f>
        <v>Rekonstrukce objektu - 3 etapa 2.NP</v>
      </c>
      <c r="F74" s="409"/>
      <c r="G74" s="409"/>
      <c r="H74" s="409"/>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132</v>
      </c>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6.5" customHeight="1">
      <c r="A76" s="36"/>
      <c r="B76" s="37"/>
      <c r="C76" s="38"/>
      <c r="D76" s="38"/>
      <c r="E76" s="362" t="str">
        <f>E9</f>
        <v>VRN - Vedlejší a ostatní náklady</v>
      </c>
      <c r="F76" s="410"/>
      <c r="G76" s="410"/>
      <c r="H76" s="410"/>
      <c r="I76" s="38"/>
      <c r="J76" s="38"/>
      <c r="K76" s="38"/>
      <c r="L76" s="116"/>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22</v>
      </c>
      <c r="D78" s="38"/>
      <c r="E78" s="38"/>
      <c r="F78" s="29" t="str">
        <f>F12</f>
        <v>Pod Žvahovem 463</v>
      </c>
      <c r="G78" s="38"/>
      <c r="H78" s="38"/>
      <c r="I78" s="31" t="s">
        <v>24</v>
      </c>
      <c r="J78" s="61" t="str">
        <f>IF(J12="","",J12)</f>
        <v>Vyplň údaj</v>
      </c>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25.7" customHeight="1">
      <c r="A80" s="36"/>
      <c r="B80" s="37"/>
      <c r="C80" s="31" t="s">
        <v>25</v>
      </c>
      <c r="D80" s="38"/>
      <c r="E80" s="38"/>
      <c r="F80" s="29" t="str">
        <f>E15</f>
        <v>Městská část Praha 5</v>
      </c>
      <c r="G80" s="38"/>
      <c r="H80" s="38"/>
      <c r="I80" s="31" t="s">
        <v>33</v>
      </c>
      <c r="J80" s="34" t="str">
        <f>E21</f>
        <v>VPÚ DECO Praha, a.s.</v>
      </c>
      <c r="K80" s="38"/>
      <c r="L80" s="116"/>
      <c r="S80" s="36"/>
      <c r="T80" s="36"/>
      <c r="U80" s="36"/>
      <c r="V80" s="36"/>
      <c r="W80" s="36"/>
      <c r="X80" s="36"/>
      <c r="Y80" s="36"/>
      <c r="Z80" s="36"/>
      <c r="AA80" s="36"/>
      <c r="AB80" s="36"/>
      <c r="AC80" s="36"/>
      <c r="AD80" s="36"/>
      <c r="AE80" s="36"/>
    </row>
    <row r="81" spans="1:31" s="2" customFormat="1" ht="25.7" customHeight="1">
      <c r="A81" s="36"/>
      <c r="B81" s="37"/>
      <c r="C81" s="31" t="s">
        <v>31</v>
      </c>
      <c r="D81" s="38"/>
      <c r="E81" s="38"/>
      <c r="F81" s="29" t="str">
        <f>IF(E18="","",E18)</f>
        <v>Vyplň údaj</v>
      </c>
      <c r="G81" s="38"/>
      <c r="H81" s="38"/>
      <c r="I81" s="31" t="s">
        <v>38</v>
      </c>
      <c r="J81" s="34" t="str">
        <f>E24</f>
        <v>VPÚ DECO Praha, a.s.</v>
      </c>
      <c r="K81" s="38"/>
      <c r="L81" s="116"/>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11" customFormat="1" ht="29.25" customHeight="1">
      <c r="A83" s="155"/>
      <c r="B83" s="156"/>
      <c r="C83" s="157" t="s">
        <v>209</v>
      </c>
      <c r="D83" s="158" t="s">
        <v>60</v>
      </c>
      <c r="E83" s="158" t="s">
        <v>56</v>
      </c>
      <c r="F83" s="158" t="s">
        <v>57</v>
      </c>
      <c r="G83" s="158" t="s">
        <v>210</v>
      </c>
      <c r="H83" s="158" t="s">
        <v>211</v>
      </c>
      <c r="I83" s="158" t="s">
        <v>212</v>
      </c>
      <c r="J83" s="158" t="s">
        <v>192</v>
      </c>
      <c r="K83" s="159" t="s">
        <v>213</v>
      </c>
      <c r="L83" s="160"/>
      <c r="M83" s="70" t="s">
        <v>74</v>
      </c>
      <c r="N83" s="71" t="s">
        <v>45</v>
      </c>
      <c r="O83" s="71" t="s">
        <v>214</v>
      </c>
      <c r="P83" s="71" t="s">
        <v>215</v>
      </c>
      <c r="Q83" s="71" t="s">
        <v>216</v>
      </c>
      <c r="R83" s="71" t="s">
        <v>217</v>
      </c>
      <c r="S83" s="71" t="s">
        <v>218</v>
      </c>
      <c r="T83" s="72" t="s">
        <v>219</v>
      </c>
      <c r="U83" s="155"/>
      <c r="V83" s="155"/>
      <c r="W83" s="155"/>
      <c r="X83" s="155"/>
      <c r="Y83" s="155"/>
      <c r="Z83" s="155"/>
      <c r="AA83" s="155"/>
      <c r="AB83" s="155"/>
      <c r="AC83" s="155"/>
      <c r="AD83" s="155"/>
      <c r="AE83" s="155"/>
    </row>
    <row r="84" spans="1:63" s="2" customFormat="1" ht="22.9" customHeight="1">
      <c r="A84" s="36"/>
      <c r="B84" s="37"/>
      <c r="C84" s="77" t="s">
        <v>220</v>
      </c>
      <c r="D84" s="38"/>
      <c r="E84" s="38"/>
      <c r="F84" s="38"/>
      <c r="G84" s="38"/>
      <c r="H84" s="38"/>
      <c r="I84" s="38"/>
      <c r="J84" s="161">
        <f>BK84</f>
        <v>0</v>
      </c>
      <c r="K84" s="38"/>
      <c r="L84" s="41"/>
      <c r="M84" s="73"/>
      <c r="N84" s="162"/>
      <c r="O84" s="74"/>
      <c r="P84" s="163">
        <f>P85</f>
        <v>0</v>
      </c>
      <c r="Q84" s="74"/>
      <c r="R84" s="163">
        <f>R85</f>
        <v>0</v>
      </c>
      <c r="S84" s="74"/>
      <c r="T84" s="164">
        <f>T85</f>
        <v>0</v>
      </c>
      <c r="U84" s="36"/>
      <c r="V84" s="36"/>
      <c r="W84" s="36"/>
      <c r="X84" s="36"/>
      <c r="Y84" s="36"/>
      <c r="Z84" s="36"/>
      <c r="AA84" s="36"/>
      <c r="AB84" s="36"/>
      <c r="AC84" s="36"/>
      <c r="AD84" s="36"/>
      <c r="AE84" s="36"/>
      <c r="AT84" s="19" t="s">
        <v>75</v>
      </c>
      <c r="AU84" s="19" t="s">
        <v>193</v>
      </c>
      <c r="BK84" s="165">
        <f>BK85</f>
        <v>0</v>
      </c>
    </row>
    <row r="85" spans="2:63" s="12" customFormat="1" ht="25.9" customHeight="1">
      <c r="B85" s="166"/>
      <c r="C85" s="167"/>
      <c r="D85" s="168" t="s">
        <v>75</v>
      </c>
      <c r="E85" s="169" t="s">
        <v>112</v>
      </c>
      <c r="F85" s="169" t="s">
        <v>2450</v>
      </c>
      <c r="G85" s="167"/>
      <c r="H85" s="167"/>
      <c r="I85" s="170"/>
      <c r="J85" s="171">
        <f>BK85</f>
        <v>0</v>
      </c>
      <c r="K85" s="167"/>
      <c r="L85" s="172"/>
      <c r="M85" s="173"/>
      <c r="N85" s="174"/>
      <c r="O85" s="174"/>
      <c r="P85" s="175">
        <f>P86+P91+P96+P101</f>
        <v>0</v>
      </c>
      <c r="Q85" s="174"/>
      <c r="R85" s="175">
        <f>R86+R91+R96+R101</f>
        <v>0</v>
      </c>
      <c r="S85" s="174"/>
      <c r="T85" s="176">
        <f>T86+T91+T96+T101</f>
        <v>0</v>
      </c>
      <c r="AR85" s="177" t="s">
        <v>129</v>
      </c>
      <c r="AT85" s="178" t="s">
        <v>75</v>
      </c>
      <c r="AU85" s="178" t="s">
        <v>76</v>
      </c>
      <c r="AY85" s="177" t="s">
        <v>223</v>
      </c>
      <c r="BK85" s="179">
        <f>BK86+BK91+BK96+BK101</f>
        <v>0</v>
      </c>
    </row>
    <row r="86" spans="2:63" s="12" customFormat="1" ht="22.9" customHeight="1">
      <c r="B86" s="166"/>
      <c r="C86" s="167"/>
      <c r="D86" s="168" t="s">
        <v>75</v>
      </c>
      <c r="E86" s="180" t="s">
        <v>2451</v>
      </c>
      <c r="F86" s="180" t="s">
        <v>2452</v>
      </c>
      <c r="G86" s="167"/>
      <c r="H86" s="167"/>
      <c r="I86" s="170"/>
      <c r="J86" s="181">
        <f>BK86</f>
        <v>0</v>
      </c>
      <c r="K86" s="167"/>
      <c r="L86" s="172"/>
      <c r="M86" s="173"/>
      <c r="N86" s="174"/>
      <c r="O86" s="174"/>
      <c r="P86" s="175">
        <f>SUM(P87:P90)</f>
        <v>0</v>
      </c>
      <c r="Q86" s="174"/>
      <c r="R86" s="175">
        <f>SUM(R87:R90)</f>
        <v>0</v>
      </c>
      <c r="S86" s="174"/>
      <c r="T86" s="176">
        <f>SUM(T87:T90)</f>
        <v>0</v>
      </c>
      <c r="AR86" s="177" t="s">
        <v>129</v>
      </c>
      <c r="AT86" s="178" t="s">
        <v>75</v>
      </c>
      <c r="AU86" s="178" t="s">
        <v>83</v>
      </c>
      <c r="AY86" s="177" t="s">
        <v>223</v>
      </c>
      <c r="BK86" s="179">
        <f>SUM(BK87:BK90)</f>
        <v>0</v>
      </c>
    </row>
    <row r="87" spans="1:65" s="2" customFormat="1" ht="16.5" customHeight="1">
      <c r="A87" s="36"/>
      <c r="B87" s="37"/>
      <c r="C87" s="182" t="s">
        <v>83</v>
      </c>
      <c r="D87" s="182" t="s">
        <v>225</v>
      </c>
      <c r="E87" s="183" t="s">
        <v>2453</v>
      </c>
      <c r="F87" s="184" t="s">
        <v>2454</v>
      </c>
      <c r="G87" s="185" t="s">
        <v>1891</v>
      </c>
      <c r="H87" s="186">
        <v>1</v>
      </c>
      <c r="I87" s="187"/>
      <c r="J87" s="188">
        <f>ROUND(I87*H87,2)</f>
        <v>0</v>
      </c>
      <c r="K87" s="184" t="s">
        <v>2455</v>
      </c>
      <c r="L87" s="41"/>
      <c r="M87" s="189" t="s">
        <v>74</v>
      </c>
      <c r="N87" s="190" t="s">
        <v>46</v>
      </c>
      <c r="O87" s="66"/>
      <c r="P87" s="191">
        <f>O87*H87</f>
        <v>0</v>
      </c>
      <c r="Q87" s="191">
        <v>0</v>
      </c>
      <c r="R87" s="191">
        <f>Q87*H87</f>
        <v>0</v>
      </c>
      <c r="S87" s="191">
        <v>0</v>
      </c>
      <c r="T87" s="192">
        <f>S87*H87</f>
        <v>0</v>
      </c>
      <c r="U87" s="36"/>
      <c r="V87" s="36"/>
      <c r="W87" s="36"/>
      <c r="X87" s="36"/>
      <c r="Y87" s="36"/>
      <c r="Z87" s="36"/>
      <c r="AA87" s="36"/>
      <c r="AB87" s="36"/>
      <c r="AC87" s="36"/>
      <c r="AD87" s="36"/>
      <c r="AE87" s="36"/>
      <c r="AR87" s="193" t="s">
        <v>2456</v>
      </c>
      <c r="AT87" s="193" t="s">
        <v>225</v>
      </c>
      <c r="AU87" s="193" t="s">
        <v>85</v>
      </c>
      <c r="AY87" s="19" t="s">
        <v>223</v>
      </c>
      <c r="BE87" s="194">
        <f>IF(N87="základní",J87,0)</f>
        <v>0</v>
      </c>
      <c r="BF87" s="194">
        <f>IF(N87="snížená",J87,0)</f>
        <v>0</v>
      </c>
      <c r="BG87" s="194">
        <f>IF(N87="zákl. přenesená",J87,0)</f>
        <v>0</v>
      </c>
      <c r="BH87" s="194">
        <f>IF(N87="sníž. přenesená",J87,0)</f>
        <v>0</v>
      </c>
      <c r="BI87" s="194">
        <f>IF(N87="nulová",J87,0)</f>
        <v>0</v>
      </c>
      <c r="BJ87" s="19" t="s">
        <v>83</v>
      </c>
      <c r="BK87" s="194">
        <f>ROUND(I87*H87,2)</f>
        <v>0</v>
      </c>
      <c r="BL87" s="19" t="s">
        <v>2456</v>
      </c>
      <c r="BM87" s="193" t="s">
        <v>2457</v>
      </c>
    </row>
    <row r="88" spans="1:47" s="2" customFormat="1" ht="11.25">
      <c r="A88" s="36"/>
      <c r="B88" s="37"/>
      <c r="C88" s="38"/>
      <c r="D88" s="195" t="s">
        <v>231</v>
      </c>
      <c r="E88" s="38"/>
      <c r="F88" s="196" t="s">
        <v>2454</v>
      </c>
      <c r="G88" s="38"/>
      <c r="H88" s="38"/>
      <c r="I88" s="197"/>
      <c r="J88" s="38"/>
      <c r="K88" s="38"/>
      <c r="L88" s="41"/>
      <c r="M88" s="198"/>
      <c r="N88" s="199"/>
      <c r="O88" s="66"/>
      <c r="P88" s="66"/>
      <c r="Q88" s="66"/>
      <c r="R88" s="66"/>
      <c r="S88" s="66"/>
      <c r="T88" s="67"/>
      <c r="U88" s="36"/>
      <c r="V88" s="36"/>
      <c r="W88" s="36"/>
      <c r="X88" s="36"/>
      <c r="Y88" s="36"/>
      <c r="Z88" s="36"/>
      <c r="AA88" s="36"/>
      <c r="AB88" s="36"/>
      <c r="AC88" s="36"/>
      <c r="AD88" s="36"/>
      <c r="AE88" s="36"/>
      <c r="AT88" s="19" t="s">
        <v>231</v>
      </c>
      <c r="AU88" s="19" t="s">
        <v>85</v>
      </c>
    </row>
    <row r="89" spans="1:65" s="2" customFormat="1" ht="16.5" customHeight="1">
      <c r="A89" s="36"/>
      <c r="B89" s="37"/>
      <c r="C89" s="182" t="s">
        <v>85</v>
      </c>
      <c r="D89" s="182" t="s">
        <v>225</v>
      </c>
      <c r="E89" s="183" t="s">
        <v>2458</v>
      </c>
      <c r="F89" s="184" t="s">
        <v>2459</v>
      </c>
      <c r="G89" s="185" t="s">
        <v>1891</v>
      </c>
      <c r="H89" s="186">
        <v>1</v>
      </c>
      <c r="I89" s="187"/>
      <c r="J89" s="188">
        <f>ROUND(I89*H89,2)</f>
        <v>0</v>
      </c>
      <c r="K89" s="184" t="s">
        <v>2455</v>
      </c>
      <c r="L89" s="41"/>
      <c r="M89" s="189" t="s">
        <v>74</v>
      </c>
      <c r="N89" s="190" t="s">
        <v>46</v>
      </c>
      <c r="O89" s="66"/>
      <c r="P89" s="191">
        <f>O89*H89</f>
        <v>0</v>
      </c>
      <c r="Q89" s="191">
        <v>0</v>
      </c>
      <c r="R89" s="191">
        <f>Q89*H89</f>
        <v>0</v>
      </c>
      <c r="S89" s="191">
        <v>0</v>
      </c>
      <c r="T89" s="192">
        <f>S89*H89</f>
        <v>0</v>
      </c>
      <c r="U89" s="36"/>
      <c r="V89" s="36"/>
      <c r="W89" s="36"/>
      <c r="X89" s="36"/>
      <c r="Y89" s="36"/>
      <c r="Z89" s="36"/>
      <c r="AA89" s="36"/>
      <c r="AB89" s="36"/>
      <c r="AC89" s="36"/>
      <c r="AD89" s="36"/>
      <c r="AE89" s="36"/>
      <c r="AR89" s="193" t="s">
        <v>2456</v>
      </c>
      <c r="AT89" s="193" t="s">
        <v>225</v>
      </c>
      <c r="AU89" s="193" t="s">
        <v>85</v>
      </c>
      <c r="AY89" s="19" t="s">
        <v>223</v>
      </c>
      <c r="BE89" s="194">
        <f>IF(N89="základní",J89,0)</f>
        <v>0</v>
      </c>
      <c r="BF89" s="194">
        <f>IF(N89="snížená",J89,0)</f>
        <v>0</v>
      </c>
      <c r="BG89" s="194">
        <f>IF(N89="zákl. přenesená",J89,0)</f>
        <v>0</v>
      </c>
      <c r="BH89" s="194">
        <f>IF(N89="sníž. přenesená",J89,0)</f>
        <v>0</v>
      </c>
      <c r="BI89" s="194">
        <f>IF(N89="nulová",J89,0)</f>
        <v>0</v>
      </c>
      <c r="BJ89" s="19" t="s">
        <v>83</v>
      </c>
      <c r="BK89" s="194">
        <f>ROUND(I89*H89,2)</f>
        <v>0</v>
      </c>
      <c r="BL89" s="19" t="s">
        <v>2456</v>
      </c>
      <c r="BM89" s="193" t="s">
        <v>2460</v>
      </c>
    </row>
    <row r="90" spans="1:47" s="2" customFormat="1" ht="11.25">
      <c r="A90" s="36"/>
      <c r="B90" s="37"/>
      <c r="C90" s="38"/>
      <c r="D90" s="195" t="s">
        <v>231</v>
      </c>
      <c r="E90" s="38"/>
      <c r="F90" s="196" t="s">
        <v>2459</v>
      </c>
      <c r="G90" s="38"/>
      <c r="H90" s="38"/>
      <c r="I90" s="197"/>
      <c r="J90" s="38"/>
      <c r="K90" s="38"/>
      <c r="L90" s="41"/>
      <c r="M90" s="198"/>
      <c r="N90" s="199"/>
      <c r="O90" s="66"/>
      <c r="P90" s="66"/>
      <c r="Q90" s="66"/>
      <c r="R90" s="66"/>
      <c r="S90" s="66"/>
      <c r="T90" s="67"/>
      <c r="U90" s="36"/>
      <c r="V90" s="36"/>
      <c r="W90" s="36"/>
      <c r="X90" s="36"/>
      <c r="Y90" s="36"/>
      <c r="Z90" s="36"/>
      <c r="AA90" s="36"/>
      <c r="AB90" s="36"/>
      <c r="AC90" s="36"/>
      <c r="AD90" s="36"/>
      <c r="AE90" s="36"/>
      <c r="AT90" s="19" t="s">
        <v>231</v>
      </c>
      <c r="AU90" s="19" t="s">
        <v>85</v>
      </c>
    </row>
    <row r="91" spans="2:63" s="12" customFormat="1" ht="22.9" customHeight="1">
      <c r="B91" s="166"/>
      <c r="C91" s="167"/>
      <c r="D91" s="168" t="s">
        <v>75</v>
      </c>
      <c r="E91" s="180" t="s">
        <v>2461</v>
      </c>
      <c r="F91" s="180" t="s">
        <v>2462</v>
      </c>
      <c r="G91" s="167"/>
      <c r="H91" s="167"/>
      <c r="I91" s="170"/>
      <c r="J91" s="181">
        <f>BK91</f>
        <v>0</v>
      </c>
      <c r="K91" s="167"/>
      <c r="L91" s="172"/>
      <c r="M91" s="173"/>
      <c r="N91" s="174"/>
      <c r="O91" s="174"/>
      <c r="P91" s="175">
        <f>SUM(P92:P95)</f>
        <v>0</v>
      </c>
      <c r="Q91" s="174"/>
      <c r="R91" s="175">
        <f>SUM(R92:R95)</f>
        <v>0</v>
      </c>
      <c r="S91" s="174"/>
      <c r="T91" s="176">
        <f>SUM(T92:T95)</f>
        <v>0</v>
      </c>
      <c r="AR91" s="177" t="s">
        <v>129</v>
      </c>
      <c r="AT91" s="178" t="s">
        <v>75</v>
      </c>
      <c r="AU91" s="178" t="s">
        <v>83</v>
      </c>
      <c r="AY91" s="177" t="s">
        <v>223</v>
      </c>
      <c r="BK91" s="179">
        <f>SUM(BK92:BK95)</f>
        <v>0</v>
      </c>
    </row>
    <row r="92" spans="1:65" s="2" customFormat="1" ht="16.5" customHeight="1">
      <c r="A92" s="36"/>
      <c r="B92" s="37"/>
      <c r="C92" s="182" t="s">
        <v>237</v>
      </c>
      <c r="D92" s="182" t="s">
        <v>225</v>
      </c>
      <c r="E92" s="183" t="s">
        <v>2463</v>
      </c>
      <c r="F92" s="184" t="s">
        <v>2462</v>
      </c>
      <c r="G92" s="185" t="s">
        <v>1891</v>
      </c>
      <c r="H92" s="186">
        <v>1</v>
      </c>
      <c r="I92" s="187"/>
      <c r="J92" s="188">
        <f>ROUND(I92*H92,2)</f>
        <v>0</v>
      </c>
      <c r="K92" s="184" t="s">
        <v>2455</v>
      </c>
      <c r="L92" s="41"/>
      <c r="M92" s="189" t="s">
        <v>74</v>
      </c>
      <c r="N92" s="190" t="s">
        <v>46</v>
      </c>
      <c r="O92" s="66"/>
      <c r="P92" s="191">
        <f>O92*H92</f>
        <v>0</v>
      </c>
      <c r="Q92" s="191">
        <v>0</v>
      </c>
      <c r="R92" s="191">
        <f>Q92*H92</f>
        <v>0</v>
      </c>
      <c r="S92" s="191">
        <v>0</v>
      </c>
      <c r="T92" s="192">
        <f>S92*H92</f>
        <v>0</v>
      </c>
      <c r="U92" s="36"/>
      <c r="V92" s="36"/>
      <c r="W92" s="36"/>
      <c r="X92" s="36"/>
      <c r="Y92" s="36"/>
      <c r="Z92" s="36"/>
      <c r="AA92" s="36"/>
      <c r="AB92" s="36"/>
      <c r="AC92" s="36"/>
      <c r="AD92" s="36"/>
      <c r="AE92" s="36"/>
      <c r="AR92" s="193" t="s">
        <v>2456</v>
      </c>
      <c r="AT92" s="193" t="s">
        <v>225</v>
      </c>
      <c r="AU92" s="193" t="s">
        <v>85</v>
      </c>
      <c r="AY92" s="19" t="s">
        <v>223</v>
      </c>
      <c r="BE92" s="194">
        <f>IF(N92="základní",J92,0)</f>
        <v>0</v>
      </c>
      <c r="BF92" s="194">
        <f>IF(N92="snížená",J92,0)</f>
        <v>0</v>
      </c>
      <c r="BG92" s="194">
        <f>IF(N92="zákl. přenesená",J92,0)</f>
        <v>0</v>
      </c>
      <c r="BH92" s="194">
        <f>IF(N92="sníž. přenesená",J92,0)</f>
        <v>0</v>
      </c>
      <c r="BI92" s="194">
        <f>IF(N92="nulová",J92,0)</f>
        <v>0</v>
      </c>
      <c r="BJ92" s="19" t="s">
        <v>83</v>
      </c>
      <c r="BK92" s="194">
        <f>ROUND(I92*H92,2)</f>
        <v>0</v>
      </c>
      <c r="BL92" s="19" t="s">
        <v>2456</v>
      </c>
      <c r="BM92" s="193" t="s">
        <v>2464</v>
      </c>
    </row>
    <row r="93" spans="1:47" s="2" customFormat="1" ht="11.25">
      <c r="A93" s="36"/>
      <c r="B93" s="37"/>
      <c r="C93" s="38"/>
      <c r="D93" s="195" t="s">
        <v>231</v>
      </c>
      <c r="E93" s="38"/>
      <c r="F93" s="196" t="s">
        <v>2462</v>
      </c>
      <c r="G93" s="38"/>
      <c r="H93" s="38"/>
      <c r="I93" s="197"/>
      <c r="J93" s="38"/>
      <c r="K93" s="38"/>
      <c r="L93" s="41"/>
      <c r="M93" s="198"/>
      <c r="N93" s="199"/>
      <c r="O93" s="66"/>
      <c r="P93" s="66"/>
      <c r="Q93" s="66"/>
      <c r="R93" s="66"/>
      <c r="S93" s="66"/>
      <c r="T93" s="67"/>
      <c r="U93" s="36"/>
      <c r="V93" s="36"/>
      <c r="W93" s="36"/>
      <c r="X93" s="36"/>
      <c r="Y93" s="36"/>
      <c r="Z93" s="36"/>
      <c r="AA93" s="36"/>
      <c r="AB93" s="36"/>
      <c r="AC93" s="36"/>
      <c r="AD93" s="36"/>
      <c r="AE93" s="36"/>
      <c r="AT93" s="19" t="s">
        <v>231</v>
      </c>
      <c r="AU93" s="19" t="s">
        <v>85</v>
      </c>
    </row>
    <row r="94" spans="1:65" s="2" customFormat="1" ht="16.5" customHeight="1">
      <c r="A94" s="36"/>
      <c r="B94" s="37"/>
      <c r="C94" s="182" t="s">
        <v>229</v>
      </c>
      <c r="D94" s="182" t="s">
        <v>225</v>
      </c>
      <c r="E94" s="183" t="s">
        <v>2465</v>
      </c>
      <c r="F94" s="184" t="s">
        <v>2466</v>
      </c>
      <c r="G94" s="185" t="s">
        <v>1891</v>
      </c>
      <c r="H94" s="186">
        <v>1</v>
      </c>
      <c r="I94" s="187"/>
      <c r="J94" s="188">
        <f>ROUND(I94*H94,2)</f>
        <v>0</v>
      </c>
      <c r="K94" s="184" t="s">
        <v>2455</v>
      </c>
      <c r="L94" s="41"/>
      <c r="M94" s="189" t="s">
        <v>74</v>
      </c>
      <c r="N94" s="190" t="s">
        <v>46</v>
      </c>
      <c r="O94" s="66"/>
      <c r="P94" s="191">
        <f>O94*H94</f>
        <v>0</v>
      </c>
      <c r="Q94" s="191">
        <v>0</v>
      </c>
      <c r="R94" s="191">
        <f>Q94*H94</f>
        <v>0</v>
      </c>
      <c r="S94" s="191">
        <v>0</v>
      </c>
      <c r="T94" s="192">
        <f>S94*H94</f>
        <v>0</v>
      </c>
      <c r="U94" s="36"/>
      <c r="V94" s="36"/>
      <c r="W94" s="36"/>
      <c r="X94" s="36"/>
      <c r="Y94" s="36"/>
      <c r="Z94" s="36"/>
      <c r="AA94" s="36"/>
      <c r="AB94" s="36"/>
      <c r="AC94" s="36"/>
      <c r="AD94" s="36"/>
      <c r="AE94" s="36"/>
      <c r="AR94" s="193" t="s">
        <v>2456</v>
      </c>
      <c r="AT94" s="193" t="s">
        <v>225</v>
      </c>
      <c r="AU94" s="193" t="s">
        <v>85</v>
      </c>
      <c r="AY94" s="19" t="s">
        <v>223</v>
      </c>
      <c r="BE94" s="194">
        <f>IF(N94="základní",J94,0)</f>
        <v>0</v>
      </c>
      <c r="BF94" s="194">
        <f>IF(N94="snížená",J94,0)</f>
        <v>0</v>
      </c>
      <c r="BG94" s="194">
        <f>IF(N94="zákl. přenesená",J94,0)</f>
        <v>0</v>
      </c>
      <c r="BH94" s="194">
        <f>IF(N94="sníž. přenesená",J94,0)</f>
        <v>0</v>
      </c>
      <c r="BI94" s="194">
        <f>IF(N94="nulová",J94,0)</f>
        <v>0</v>
      </c>
      <c r="BJ94" s="19" t="s">
        <v>83</v>
      </c>
      <c r="BK94" s="194">
        <f>ROUND(I94*H94,2)</f>
        <v>0</v>
      </c>
      <c r="BL94" s="19" t="s">
        <v>2456</v>
      </c>
      <c r="BM94" s="193" t="s">
        <v>2467</v>
      </c>
    </row>
    <row r="95" spans="1:47" s="2" customFormat="1" ht="11.25">
      <c r="A95" s="36"/>
      <c r="B95" s="37"/>
      <c r="C95" s="38"/>
      <c r="D95" s="195" t="s">
        <v>231</v>
      </c>
      <c r="E95" s="38"/>
      <c r="F95" s="196" t="s">
        <v>2466</v>
      </c>
      <c r="G95" s="38"/>
      <c r="H95" s="38"/>
      <c r="I95" s="197"/>
      <c r="J95" s="38"/>
      <c r="K95" s="38"/>
      <c r="L95" s="41"/>
      <c r="M95" s="198"/>
      <c r="N95" s="199"/>
      <c r="O95" s="66"/>
      <c r="P95" s="66"/>
      <c r="Q95" s="66"/>
      <c r="R95" s="66"/>
      <c r="S95" s="66"/>
      <c r="T95" s="67"/>
      <c r="U95" s="36"/>
      <c r="V95" s="36"/>
      <c r="W95" s="36"/>
      <c r="X95" s="36"/>
      <c r="Y95" s="36"/>
      <c r="Z95" s="36"/>
      <c r="AA95" s="36"/>
      <c r="AB95" s="36"/>
      <c r="AC95" s="36"/>
      <c r="AD95" s="36"/>
      <c r="AE95" s="36"/>
      <c r="AT95" s="19" t="s">
        <v>231</v>
      </c>
      <c r="AU95" s="19" t="s">
        <v>85</v>
      </c>
    </row>
    <row r="96" spans="2:63" s="12" customFormat="1" ht="22.9" customHeight="1">
      <c r="B96" s="166"/>
      <c r="C96" s="167"/>
      <c r="D96" s="168" t="s">
        <v>75</v>
      </c>
      <c r="E96" s="180" t="s">
        <v>2468</v>
      </c>
      <c r="F96" s="180" t="s">
        <v>2469</v>
      </c>
      <c r="G96" s="167"/>
      <c r="H96" s="167"/>
      <c r="I96" s="170"/>
      <c r="J96" s="181">
        <f>BK96</f>
        <v>0</v>
      </c>
      <c r="K96" s="167"/>
      <c r="L96" s="172"/>
      <c r="M96" s="173"/>
      <c r="N96" s="174"/>
      <c r="O96" s="174"/>
      <c r="P96" s="175">
        <f>SUM(P97:P100)</f>
        <v>0</v>
      </c>
      <c r="Q96" s="174"/>
      <c r="R96" s="175">
        <f>SUM(R97:R100)</f>
        <v>0</v>
      </c>
      <c r="S96" s="174"/>
      <c r="T96" s="176">
        <f>SUM(T97:T100)</f>
        <v>0</v>
      </c>
      <c r="AR96" s="177" t="s">
        <v>129</v>
      </c>
      <c r="AT96" s="178" t="s">
        <v>75</v>
      </c>
      <c r="AU96" s="178" t="s">
        <v>83</v>
      </c>
      <c r="AY96" s="177" t="s">
        <v>223</v>
      </c>
      <c r="BK96" s="179">
        <f>SUM(BK97:BK100)</f>
        <v>0</v>
      </c>
    </row>
    <row r="97" spans="1:65" s="2" customFormat="1" ht="16.5" customHeight="1">
      <c r="A97" s="36"/>
      <c r="B97" s="37"/>
      <c r="C97" s="182" t="s">
        <v>129</v>
      </c>
      <c r="D97" s="182" t="s">
        <v>225</v>
      </c>
      <c r="E97" s="183" t="s">
        <v>2470</v>
      </c>
      <c r="F97" s="184" t="s">
        <v>2471</v>
      </c>
      <c r="G97" s="185" t="s">
        <v>1891</v>
      </c>
      <c r="H97" s="186">
        <v>1</v>
      </c>
      <c r="I97" s="187"/>
      <c r="J97" s="188">
        <f>ROUND(I97*H97,2)</f>
        <v>0</v>
      </c>
      <c r="K97" s="184" t="s">
        <v>2455</v>
      </c>
      <c r="L97" s="41"/>
      <c r="M97" s="189" t="s">
        <v>74</v>
      </c>
      <c r="N97" s="190" t="s">
        <v>46</v>
      </c>
      <c r="O97" s="66"/>
      <c r="P97" s="191">
        <f>O97*H97</f>
        <v>0</v>
      </c>
      <c r="Q97" s="191">
        <v>0</v>
      </c>
      <c r="R97" s="191">
        <f>Q97*H97</f>
        <v>0</v>
      </c>
      <c r="S97" s="191">
        <v>0</v>
      </c>
      <c r="T97" s="192">
        <f>S97*H97</f>
        <v>0</v>
      </c>
      <c r="U97" s="36"/>
      <c r="V97" s="36"/>
      <c r="W97" s="36"/>
      <c r="X97" s="36"/>
      <c r="Y97" s="36"/>
      <c r="Z97" s="36"/>
      <c r="AA97" s="36"/>
      <c r="AB97" s="36"/>
      <c r="AC97" s="36"/>
      <c r="AD97" s="36"/>
      <c r="AE97" s="36"/>
      <c r="AR97" s="193" t="s">
        <v>2456</v>
      </c>
      <c r="AT97" s="193" t="s">
        <v>225</v>
      </c>
      <c r="AU97" s="193" t="s">
        <v>85</v>
      </c>
      <c r="AY97" s="19" t="s">
        <v>223</v>
      </c>
      <c r="BE97" s="194">
        <f>IF(N97="základní",J97,0)</f>
        <v>0</v>
      </c>
      <c r="BF97" s="194">
        <f>IF(N97="snížená",J97,0)</f>
        <v>0</v>
      </c>
      <c r="BG97" s="194">
        <f>IF(N97="zákl. přenesená",J97,0)</f>
        <v>0</v>
      </c>
      <c r="BH97" s="194">
        <f>IF(N97="sníž. přenesená",J97,0)</f>
        <v>0</v>
      </c>
      <c r="BI97" s="194">
        <f>IF(N97="nulová",J97,0)</f>
        <v>0</v>
      </c>
      <c r="BJ97" s="19" t="s">
        <v>83</v>
      </c>
      <c r="BK97" s="194">
        <f>ROUND(I97*H97,2)</f>
        <v>0</v>
      </c>
      <c r="BL97" s="19" t="s">
        <v>2456</v>
      </c>
      <c r="BM97" s="193" t="s">
        <v>2472</v>
      </c>
    </row>
    <row r="98" spans="1:47" s="2" customFormat="1" ht="11.25">
      <c r="A98" s="36"/>
      <c r="B98" s="37"/>
      <c r="C98" s="38"/>
      <c r="D98" s="195" t="s">
        <v>231</v>
      </c>
      <c r="E98" s="38"/>
      <c r="F98" s="196" t="s">
        <v>2471</v>
      </c>
      <c r="G98" s="38"/>
      <c r="H98" s="38"/>
      <c r="I98" s="197"/>
      <c r="J98" s="38"/>
      <c r="K98" s="38"/>
      <c r="L98" s="41"/>
      <c r="M98" s="198"/>
      <c r="N98" s="199"/>
      <c r="O98" s="66"/>
      <c r="P98" s="66"/>
      <c r="Q98" s="66"/>
      <c r="R98" s="66"/>
      <c r="S98" s="66"/>
      <c r="T98" s="67"/>
      <c r="U98" s="36"/>
      <c r="V98" s="36"/>
      <c r="W98" s="36"/>
      <c r="X98" s="36"/>
      <c r="Y98" s="36"/>
      <c r="Z98" s="36"/>
      <c r="AA98" s="36"/>
      <c r="AB98" s="36"/>
      <c r="AC98" s="36"/>
      <c r="AD98" s="36"/>
      <c r="AE98" s="36"/>
      <c r="AT98" s="19" t="s">
        <v>231</v>
      </c>
      <c r="AU98" s="19" t="s">
        <v>85</v>
      </c>
    </row>
    <row r="99" spans="1:65" s="2" customFormat="1" ht="16.5" customHeight="1">
      <c r="A99" s="36"/>
      <c r="B99" s="37"/>
      <c r="C99" s="182" t="s">
        <v>159</v>
      </c>
      <c r="D99" s="182" t="s">
        <v>225</v>
      </c>
      <c r="E99" s="183" t="s">
        <v>2473</v>
      </c>
      <c r="F99" s="184" t="s">
        <v>2474</v>
      </c>
      <c r="G99" s="185" t="s">
        <v>1891</v>
      </c>
      <c r="H99" s="186">
        <v>1</v>
      </c>
      <c r="I99" s="187"/>
      <c r="J99" s="188">
        <f>ROUND(I99*H99,2)</f>
        <v>0</v>
      </c>
      <c r="K99" s="184" t="s">
        <v>2455</v>
      </c>
      <c r="L99" s="41"/>
      <c r="M99" s="189" t="s">
        <v>74</v>
      </c>
      <c r="N99" s="190" t="s">
        <v>46</v>
      </c>
      <c r="O99" s="66"/>
      <c r="P99" s="191">
        <f>O99*H99</f>
        <v>0</v>
      </c>
      <c r="Q99" s="191">
        <v>0</v>
      </c>
      <c r="R99" s="191">
        <f>Q99*H99</f>
        <v>0</v>
      </c>
      <c r="S99" s="191">
        <v>0</v>
      </c>
      <c r="T99" s="192">
        <f>S99*H99</f>
        <v>0</v>
      </c>
      <c r="U99" s="36"/>
      <c r="V99" s="36"/>
      <c r="W99" s="36"/>
      <c r="X99" s="36"/>
      <c r="Y99" s="36"/>
      <c r="Z99" s="36"/>
      <c r="AA99" s="36"/>
      <c r="AB99" s="36"/>
      <c r="AC99" s="36"/>
      <c r="AD99" s="36"/>
      <c r="AE99" s="36"/>
      <c r="AR99" s="193" t="s">
        <v>2456</v>
      </c>
      <c r="AT99" s="193" t="s">
        <v>225</v>
      </c>
      <c r="AU99" s="193" t="s">
        <v>85</v>
      </c>
      <c r="AY99" s="19" t="s">
        <v>223</v>
      </c>
      <c r="BE99" s="194">
        <f>IF(N99="základní",J99,0)</f>
        <v>0</v>
      </c>
      <c r="BF99" s="194">
        <f>IF(N99="snížená",J99,0)</f>
        <v>0</v>
      </c>
      <c r="BG99" s="194">
        <f>IF(N99="zákl. přenesená",J99,0)</f>
        <v>0</v>
      </c>
      <c r="BH99" s="194">
        <f>IF(N99="sníž. přenesená",J99,0)</f>
        <v>0</v>
      </c>
      <c r="BI99" s="194">
        <f>IF(N99="nulová",J99,0)</f>
        <v>0</v>
      </c>
      <c r="BJ99" s="19" t="s">
        <v>83</v>
      </c>
      <c r="BK99" s="194">
        <f>ROUND(I99*H99,2)</f>
        <v>0</v>
      </c>
      <c r="BL99" s="19" t="s">
        <v>2456</v>
      </c>
      <c r="BM99" s="193" t="s">
        <v>2475</v>
      </c>
    </row>
    <row r="100" spans="1:47" s="2" customFormat="1" ht="11.25">
      <c r="A100" s="36"/>
      <c r="B100" s="37"/>
      <c r="C100" s="38"/>
      <c r="D100" s="195" t="s">
        <v>231</v>
      </c>
      <c r="E100" s="38"/>
      <c r="F100" s="196" t="s">
        <v>2474</v>
      </c>
      <c r="G100" s="38"/>
      <c r="H100" s="38"/>
      <c r="I100" s="197"/>
      <c r="J100" s="38"/>
      <c r="K100" s="38"/>
      <c r="L100" s="41"/>
      <c r="M100" s="198"/>
      <c r="N100" s="199"/>
      <c r="O100" s="66"/>
      <c r="P100" s="66"/>
      <c r="Q100" s="66"/>
      <c r="R100" s="66"/>
      <c r="S100" s="66"/>
      <c r="T100" s="67"/>
      <c r="U100" s="36"/>
      <c r="V100" s="36"/>
      <c r="W100" s="36"/>
      <c r="X100" s="36"/>
      <c r="Y100" s="36"/>
      <c r="Z100" s="36"/>
      <c r="AA100" s="36"/>
      <c r="AB100" s="36"/>
      <c r="AC100" s="36"/>
      <c r="AD100" s="36"/>
      <c r="AE100" s="36"/>
      <c r="AT100" s="19" t="s">
        <v>231</v>
      </c>
      <c r="AU100" s="19" t="s">
        <v>85</v>
      </c>
    </row>
    <row r="101" spans="2:63" s="12" customFormat="1" ht="22.9" customHeight="1">
      <c r="B101" s="166"/>
      <c r="C101" s="167"/>
      <c r="D101" s="168" t="s">
        <v>75</v>
      </c>
      <c r="E101" s="180" t="s">
        <v>2476</v>
      </c>
      <c r="F101" s="180" t="s">
        <v>2477</v>
      </c>
      <c r="G101" s="167"/>
      <c r="H101" s="167"/>
      <c r="I101" s="170"/>
      <c r="J101" s="181">
        <f>BK101</f>
        <v>0</v>
      </c>
      <c r="K101" s="167"/>
      <c r="L101" s="172"/>
      <c r="M101" s="173"/>
      <c r="N101" s="174"/>
      <c r="O101" s="174"/>
      <c r="P101" s="175">
        <f>SUM(P102:P106)</f>
        <v>0</v>
      </c>
      <c r="Q101" s="174"/>
      <c r="R101" s="175">
        <f>SUM(R102:R106)</f>
        <v>0</v>
      </c>
      <c r="S101" s="174"/>
      <c r="T101" s="176">
        <f>SUM(T102:T106)</f>
        <v>0</v>
      </c>
      <c r="AR101" s="177" t="s">
        <v>129</v>
      </c>
      <c r="AT101" s="178" t="s">
        <v>75</v>
      </c>
      <c r="AU101" s="178" t="s">
        <v>83</v>
      </c>
      <c r="AY101" s="177" t="s">
        <v>223</v>
      </c>
      <c r="BK101" s="179">
        <f>SUM(BK102:BK106)</f>
        <v>0</v>
      </c>
    </row>
    <row r="102" spans="1:65" s="2" customFormat="1" ht="16.5" customHeight="1">
      <c r="A102" s="36"/>
      <c r="B102" s="37"/>
      <c r="C102" s="182" t="s">
        <v>161</v>
      </c>
      <c r="D102" s="182" t="s">
        <v>225</v>
      </c>
      <c r="E102" s="183" t="s">
        <v>2478</v>
      </c>
      <c r="F102" s="184" t="s">
        <v>2479</v>
      </c>
      <c r="G102" s="185" t="s">
        <v>1891</v>
      </c>
      <c r="H102" s="186">
        <v>1</v>
      </c>
      <c r="I102" s="187"/>
      <c r="J102" s="188">
        <f>ROUND(I102*H102,2)</f>
        <v>0</v>
      </c>
      <c r="K102" s="184" t="s">
        <v>2455</v>
      </c>
      <c r="L102" s="41"/>
      <c r="M102" s="189" t="s">
        <v>74</v>
      </c>
      <c r="N102" s="190" t="s">
        <v>46</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2456</v>
      </c>
      <c r="AT102" s="193" t="s">
        <v>225</v>
      </c>
      <c r="AU102" s="193" t="s">
        <v>85</v>
      </c>
      <c r="AY102" s="19" t="s">
        <v>223</v>
      </c>
      <c r="BE102" s="194">
        <f>IF(N102="základní",J102,0)</f>
        <v>0</v>
      </c>
      <c r="BF102" s="194">
        <f>IF(N102="snížená",J102,0)</f>
        <v>0</v>
      </c>
      <c r="BG102" s="194">
        <f>IF(N102="zákl. přenesená",J102,0)</f>
        <v>0</v>
      </c>
      <c r="BH102" s="194">
        <f>IF(N102="sníž. přenesená",J102,0)</f>
        <v>0</v>
      </c>
      <c r="BI102" s="194">
        <f>IF(N102="nulová",J102,0)</f>
        <v>0</v>
      </c>
      <c r="BJ102" s="19" t="s">
        <v>83</v>
      </c>
      <c r="BK102" s="194">
        <f>ROUND(I102*H102,2)</f>
        <v>0</v>
      </c>
      <c r="BL102" s="19" t="s">
        <v>2456</v>
      </c>
      <c r="BM102" s="193" t="s">
        <v>2480</v>
      </c>
    </row>
    <row r="103" spans="1:47" s="2" customFormat="1" ht="11.25">
      <c r="A103" s="36"/>
      <c r="B103" s="37"/>
      <c r="C103" s="38"/>
      <c r="D103" s="195" t="s">
        <v>231</v>
      </c>
      <c r="E103" s="38"/>
      <c r="F103" s="196" t="s">
        <v>2479</v>
      </c>
      <c r="G103" s="38"/>
      <c r="H103" s="38"/>
      <c r="I103" s="197"/>
      <c r="J103" s="38"/>
      <c r="K103" s="38"/>
      <c r="L103" s="41"/>
      <c r="M103" s="198"/>
      <c r="N103" s="199"/>
      <c r="O103" s="66"/>
      <c r="P103" s="66"/>
      <c r="Q103" s="66"/>
      <c r="R103" s="66"/>
      <c r="S103" s="66"/>
      <c r="T103" s="67"/>
      <c r="U103" s="36"/>
      <c r="V103" s="36"/>
      <c r="W103" s="36"/>
      <c r="X103" s="36"/>
      <c r="Y103" s="36"/>
      <c r="Z103" s="36"/>
      <c r="AA103" s="36"/>
      <c r="AB103" s="36"/>
      <c r="AC103" s="36"/>
      <c r="AD103" s="36"/>
      <c r="AE103" s="36"/>
      <c r="AT103" s="19" t="s">
        <v>231</v>
      </c>
      <c r="AU103" s="19" t="s">
        <v>85</v>
      </c>
    </row>
    <row r="104" spans="1:65" s="2" customFormat="1" ht="16.5" customHeight="1">
      <c r="A104" s="36"/>
      <c r="B104" s="37"/>
      <c r="C104" s="182" t="s">
        <v>150</v>
      </c>
      <c r="D104" s="182" t="s">
        <v>225</v>
      </c>
      <c r="E104" s="183" t="s">
        <v>2481</v>
      </c>
      <c r="F104" s="184" t="s">
        <v>2482</v>
      </c>
      <c r="G104" s="185" t="s">
        <v>1891</v>
      </c>
      <c r="H104" s="186">
        <v>1</v>
      </c>
      <c r="I104" s="187"/>
      <c r="J104" s="188">
        <f>ROUND(I104*H104,2)</f>
        <v>0</v>
      </c>
      <c r="K104" s="184" t="s">
        <v>74</v>
      </c>
      <c r="L104" s="41"/>
      <c r="M104" s="189" t="s">
        <v>74</v>
      </c>
      <c r="N104" s="190" t="s">
        <v>46</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2456</v>
      </c>
      <c r="AT104" s="193" t="s">
        <v>225</v>
      </c>
      <c r="AU104" s="193" t="s">
        <v>85</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2456</v>
      </c>
      <c r="BM104" s="193" t="s">
        <v>2483</v>
      </c>
    </row>
    <row r="105" spans="1:47" s="2" customFormat="1" ht="11.25">
      <c r="A105" s="36"/>
      <c r="B105" s="37"/>
      <c r="C105" s="38"/>
      <c r="D105" s="195" t="s">
        <v>231</v>
      </c>
      <c r="E105" s="38"/>
      <c r="F105" s="196" t="s">
        <v>2482</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85</v>
      </c>
    </row>
    <row r="106" spans="1:47" s="2" customFormat="1" ht="58.5">
      <c r="A106" s="36"/>
      <c r="B106" s="37"/>
      <c r="C106" s="38"/>
      <c r="D106" s="195" t="s">
        <v>468</v>
      </c>
      <c r="E106" s="38"/>
      <c r="F106" s="243" t="s">
        <v>2484</v>
      </c>
      <c r="G106" s="38"/>
      <c r="H106" s="38"/>
      <c r="I106" s="197"/>
      <c r="J106" s="38"/>
      <c r="K106" s="38"/>
      <c r="L106" s="41"/>
      <c r="M106" s="257"/>
      <c r="N106" s="258"/>
      <c r="O106" s="259"/>
      <c r="P106" s="259"/>
      <c r="Q106" s="259"/>
      <c r="R106" s="259"/>
      <c r="S106" s="259"/>
      <c r="T106" s="260"/>
      <c r="U106" s="36"/>
      <c r="V106" s="36"/>
      <c r="W106" s="36"/>
      <c r="X106" s="36"/>
      <c r="Y106" s="36"/>
      <c r="Z106" s="36"/>
      <c r="AA106" s="36"/>
      <c r="AB106" s="36"/>
      <c r="AC106" s="36"/>
      <c r="AD106" s="36"/>
      <c r="AE106" s="36"/>
      <c r="AT106" s="19" t="s">
        <v>468</v>
      </c>
      <c r="AU106" s="19" t="s">
        <v>85</v>
      </c>
    </row>
    <row r="107" spans="1:31" s="2" customFormat="1" ht="6.95" customHeight="1">
      <c r="A107" s="36"/>
      <c r="B107" s="49"/>
      <c r="C107" s="50"/>
      <c r="D107" s="50"/>
      <c r="E107" s="50"/>
      <c r="F107" s="50"/>
      <c r="G107" s="50"/>
      <c r="H107" s="50"/>
      <c r="I107" s="50"/>
      <c r="J107" s="50"/>
      <c r="K107" s="50"/>
      <c r="L107" s="41"/>
      <c r="M107" s="36"/>
      <c r="O107" s="36"/>
      <c r="P107" s="36"/>
      <c r="Q107" s="36"/>
      <c r="R107" s="36"/>
      <c r="S107" s="36"/>
      <c r="T107" s="36"/>
      <c r="U107" s="36"/>
      <c r="V107" s="36"/>
      <c r="W107" s="36"/>
      <c r="X107" s="36"/>
      <c r="Y107" s="36"/>
      <c r="Z107" s="36"/>
      <c r="AA107" s="36"/>
      <c r="AB107" s="36"/>
      <c r="AC107" s="36"/>
      <c r="AD107" s="36"/>
      <c r="AE107" s="36"/>
    </row>
  </sheetData>
  <sheetProtection algorithmName="SHA-512" hashValue="8ak3CKbr2xJjmbZTTds7NRNPXHu7+u1gkkSS2pzCTDKKuNZ2KqFtsdJW0U5eCng9Cv2TWSvwNQOyTLzg95B7AQ==" saltValue="euMMBkncZ0MT7OLyzOUwJiSoDfRaldavkFyKtlJHl1SDSEjmyzVYRC94Lox8ApBURbzmLbS1x5XDI/LjTwZXAw==" spinCount="100000" sheet="1" objects="1" scenarios="1" formatColumns="0" formatRows="0" autoFilter="0"/>
  <autoFilter ref="C83:K10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7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1"/>
      <c r="C3" s="112"/>
      <c r="D3" s="112"/>
      <c r="E3" s="112"/>
      <c r="F3" s="112"/>
      <c r="G3" s="112"/>
      <c r="H3" s="22"/>
    </row>
    <row r="4" spans="2:8" s="1" customFormat="1" ht="24.95" customHeight="1">
      <c r="B4" s="22"/>
      <c r="C4" s="113" t="s">
        <v>2485</v>
      </c>
      <c r="H4" s="22"/>
    </row>
    <row r="5" spans="2:8" s="1" customFormat="1" ht="12" customHeight="1">
      <c r="B5" s="22"/>
      <c r="C5" s="262" t="s">
        <v>13</v>
      </c>
      <c r="D5" s="407" t="s">
        <v>14</v>
      </c>
      <c r="E5" s="384"/>
      <c r="F5" s="384"/>
      <c r="H5" s="22"/>
    </row>
    <row r="6" spans="2:8" s="1" customFormat="1" ht="36.95" customHeight="1">
      <c r="B6" s="22"/>
      <c r="C6" s="263" t="s">
        <v>16</v>
      </c>
      <c r="D6" s="411" t="s">
        <v>17</v>
      </c>
      <c r="E6" s="384"/>
      <c r="F6" s="384"/>
      <c r="H6" s="22"/>
    </row>
    <row r="7" spans="2:8" s="1" customFormat="1" ht="16.5" customHeight="1">
      <c r="B7" s="22"/>
      <c r="C7" s="115" t="s">
        <v>24</v>
      </c>
      <c r="D7" s="117" t="str">
        <f>'Rekapitulace stavby'!AN8</f>
        <v>Vyplň údaj</v>
      </c>
      <c r="H7" s="22"/>
    </row>
    <row r="8" spans="1:8" s="2" customFormat="1" ht="10.9" customHeight="1">
      <c r="A8" s="36"/>
      <c r="B8" s="41"/>
      <c r="C8" s="36"/>
      <c r="D8" s="36"/>
      <c r="E8" s="36"/>
      <c r="F8" s="36"/>
      <c r="G8" s="36"/>
      <c r="H8" s="41"/>
    </row>
    <row r="9" spans="1:8" s="11" customFormat="1" ht="29.25" customHeight="1">
      <c r="A9" s="155"/>
      <c r="B9" s="264"/>
      <c r="C9" s="265" t="s">
        <v>56</v>
      </c>
      <c r="D9" s="266" t="s">
        <v>57</v>
      </c>
      <c r="E9" s="266" t="s">
        <v>210</v>
      </c>
      <c r="F9" s="267" t="s">
        <v>2486</v>
      </c>
      <c r="G9" s="155"/>
      <c r="H9" s="264"/>
    </row>
    <row r="10" spans="1:8" s="2" customFormat="1" ht="26.45" customHeight="1">
      <c r="A10" s="36"/>
      <c r="B10" s="41"/>
      <c r="C10" s="268" t="s">
        <v>2487</v>
      </c>
      <c r="D10" s="268" t="s">
        <v>88</v>
      </c>
      <c r="E10" s="36"/>
      <c r="F10" s="36"/>
      <c r="G10" s="36"/>
      <c r="H10" s="41"/>
    </row>
    <row r="11" spans="1:8" s="2" customFormat="1" ht="16.9" customHeight="1">
      <c r="A11" s="36"/>
      <c r="B11" s="41"/>
      <c r="C11" s="269" t="s">
        <v>164</v>
      </c>
      <c r="D11" s="270" t="s">
        <v>74</v>
      </c>
      <c r="E11" s="271" t="s">
        <v>128</v>
      </c>
      <c r="F11" s="272">
        <v>7</v>
      </c>
      <c r="G11" s="36"/>
      <c r="H11" s="41"/>
    </row>
    <row r="12" spans="1:8" s="2" customFormat="1" ht="16.9" customHeight="1">
      <c r="A12" s="36"/>
      <c r="B12" s="41"/>
      <c r="C12" s="273" t="s">
        <v>74</v>
      </c>
      <c r="D12" s="273" t="s">
        <v>432</v>
      </c>
      <c r="E12" s="19" t="s">
        <v>74</v>
      </c>
      <c r="F12" s="274">
        <v>7</v>
      </c>
      <c r="G12" s="36"/>
      <c r="H12" s="41"/>
    </row>
    <row r="13" spans="1:8" s="2" customFormat="1" ht="16.9" customHeight="1">
      <c r="A13" s="36"/>
      <c r="B13" s="41"/>
      <c r="C13" s="273" t="s">
        <v>164</v>
      </c>
      <c r="D13" s="273" t="s">
        <v>238</v>
      </c>
      <c r="E13" s="19" t="s">
        <v>74</v>
      </c>
      <c r="F13" s="274">
        <v>7</v>
      </c>
      <c r="G13" s="36"/>
      <c r="H13" s="41"/>
    </row>
    <row r="14" spans="1:8" s="2" customFormat="1" ht="16.9" customHeight="1">
      <c r="A14" s="36"/>
      <c r="B14" s="41"/>
      <c r="C14" s="275" t="s">
        <v>2488</v>
      </c>
      <c r="D14" s="36"/>
      <c r="E14" s="36"/>
      <c r="F14" s="36"/>
      <c r="G14" s="36"/>
      <c r="H14" s="41"/>
    </row>
    <row r="15" spans="1:8" s="2" customFormat="1" ht="16.9" customHeight="1">
      <c r="A15" s="36"/>
      <c r="B15" s="41"/>
      <c r="C15" s="273" t="s">
        <v>434</v>
      </c>
      <c r="D15" s="273" t="s">
        <v>435</v>
      </c>
      <c r="E15" s="19" t="s">
        <v>423</v>
      </c>
      <c r="F15" s="274">
        <v>7</v>
      </c>
      <c r="G15" s="36"/>
      <c r="H15" s="41"/>
    </row>
    <row r="16" spans="1:8" s="2" customFormat="1" ht="16.9" customHeight="1">
      <c r="A16" s="36"/>
      <c r="B16" s="41"/>
      <c r="C16" s="273" t="s">
        <v>372</v>
      </c>
      <c r="D16" s="273" t="s">
        <v>373</v>
      </c>
      <c r="E16" s="19" t="s">
        <v>349</v>
      </c>
      <c r="F16" s="274">
        <v>47.092</v>
      </c>
      <c r="G16" s="36"/>
      <c r="H16" s="41"/>
    </row>
    <row r="17" spans="1:8" s="2" customFormat="1" ht="16.9" customHeight="1">
      <c r="A17" s="36"/>
      <c r="B17" s="41"/>
      <c r="C17" s="269" t="s">
        <v>185</v>
      </c>
      <c r="D17" s="270" t="s">
        <v>74</v>
      </c>
      <c r="E17" s="271" t="s">
        <v>143</v>
      </c>
      <c r="F17" s="272">
        <v>0.33</v>
      </c>
      <c r="G17" s="36"/>
      <c r="H17" s="41"/>
    </row>
    <row r="18" spans="1:8" s="2" customFormat="1" ht="16.9" customHeight="1">
      <c r="A18" s="36"/>
      <c r="B18" s="41"/>
      <c r="C18" s="273" t="s">
        <v>74</v>
      </c>
      <c r="D18" s="273" t="s">
        <v>255</v>
      </c>
      <c r="E18" s="19" t="s">
        <v>74</v>
      </c>
      <c r="F18" s="274">
        <v>0</v>
      </c>
      <c r="G18" s="36"/>
      <c r="H18" s="41"/>
    </row>
    <row r="19" spans="1:8" s="2" customFormat="1" ht="16.9" customHeight="1">
      <c r="A19" s="36"/>
      <c r="B19" s="41"/>
      <c r="C19" s="273" t="s">
        <v>74</v>
      </c>
      <c r="D19" s="273" t="s">
        <v>256</v>
      </c>
      <c r="E19" s="19" t="s">
        <v>74</v>
      </c>
      <c r="F19" s="274">
        <v>0.185</v>
      </c>
      <c r="G19" s="36"/>
      <c r="H19" s="41"/>
    </row>
    <row r="20" spans="1:8" s="2" customFormat="1" ht="16.9" customHeight="1">
      <c r="A20" s="36"/>
      <c r="B20" s="41"/>
      <c r="C20" s="273" t="s">
        <v>74</v>
      </c>
      <c r="D20" s="273" t="s">
        <v>257</v>
      </c>
      <c r="E20" s="19" t="s">
        <v>74</v>
      </c>
      <c r="F20" s="274">
        <v>0.145</v>
      </c>
      <c r="G20" s="36"/>
      <c r="H20" s="41"/>
    </row>
    <row r="21" spans="1:8" s="2" customFormat="1" ht="16.9" customHeight="1">
      <c r="A21" s="36"/>
      <c r="B21" s="41"/>
      <c r="C21" s="273" t="s">
        <v>185</v>
      </c>
      <c r="D21" s="273" t="s">
        <v>238</v>
      </c>
      <c r="E21" s="19" t="s">
        <v>74</v>
      </c>
      <c r="F21" s="274">
        <v>0.33</v>
      </c>
      <c r="G21" s="36"/>
      <c r="H21" s="41"/>
    </row>
    <row r="22" spans="1:8" s="2" customFormat="1" ht="16.9" customHeight="1">
      <c r="A22" s="36"/>
      <c r="B22" s="41"/>
      <c r="C22" s="275" t="s">
        <v>2488</v>
      </c>
      <c r="D22" s="36"/>
      <c r="E22" s="36"/>
      <c r="F22" s="36"/>
      <c r="G22" s="36"/>
      <c r="H22" s="41"/>
    </row>
    <row r="23" spans="1:8" s="2" customFormat="1" ht="16.9" customHeight="1">
      <c r="A23" s="36"/>
      <c r="B23" s="41"/>
      <c r="C23" s="273" t="s">
        <v>251</v>
      </c>
      <c r="D23" s="273" t="s">
        <v>252</v>
      </c>
      <c r="E23" s="19" t="s">
        <v>143</v>
      </c>
      <c r="F23" s="274">
        <v>0.33</v>
      </c>
      <c r="G23" s="36"/>
      <c r="H23" s="41"/>
    </row>
    <row r="24" spans="1:8" s="2" customFormat="1" ht="16.9" customHeight="1">
      <c r="A24" s="36"/>
      <c r="B24" s="41"/>
      <c r="C24" s="273" t="s">
        <v>265</v>
      </c>
      <c r="D24" s="273" t="s">
        <v>266</v>
      </c>
      <c r="E24" s="19" t="s">
        <v>143</v>
      </c>
      <c r="F24" s="274">
        <v>0.33</v>
      </c>
      <c r="G24" s="36"/>
      <c r="H24" s="41"/>
    </row>
    <row r="25" spans="1:8" s="2" customFormat="1" ht="16.9" customHeight="1">
      <c r="A25" s="36"/>
      <c r="B25" s="41"/>
      <c r="C25" s="273" t="s">
        <v>364</v>
      </c>
      <c r="D25" s="273" t="s">
        <v>365</v>
      </c>
      <c r="E25" s="19" t="s">
        <v>349</v>
      </c>
      <c r="F25" s="274">
        <v>27.47</v>
      </c>
      <c r="G25" s="36"/>
      <c r="H25" s="41"/>
    </row>
    <row r="26" spans="1:8" s="2" customFormat="1" ht="16.9" customHeight="1">
      <c r="A26" s="36"/>
      <c r="B26" s="41"/>
      <c r="C26" s="269" t="s">
        <v>166</v>
      </c>
      <c r="D26" s="270" t="s">
        <v>74</v>
      </c>
      <c r="E26" s="271" t="s">
        <v>117</v>
      </c>
      <c r="F26" s="272">
        <v>85.6</v>
      </c>
      <c r="G26" s="36"/>
      <c r="H26" s="41"/>
    </row>
    <row r="27" spans="1:8" s="2" customFormat="1" ht="16.9" customHeight="1">
      <c r="A27" s="36"/>
      <c r="B27" s="41"/>
      <c r="C27" s="273" t="s">
        <v>74</v>
      </c>
      <c r="D27" s="273" t="s">
        <v>262</v>
      </c>
      <c r="E27" s="19" t="s">
        <v>74</v>
      </c>
      <c r="F27" s="274">
        <v>0</v>
      </c>
      <c r="G27" s="36"/>
      <c r="H27" s="41"/>
    </row>
    <row r="28" spans="1:8" s="2" customFormat="1" ht="16.9" customHeight="1">
      <c r="A28" s="36"/>
      <c r="B28" s="41"/>
      <c r="C28" s="273" t="s">
        <v>74</v>
      </c>
      <c r="D28" s="273" t="s">
        <v>325</v>
      </c>
      <c r="E28" s="19" t="s">
        <v>74</v>
      </c>
      <c r="F28" s="274">
        <v>85.6</v>
      </c>
      <c r="G28" s="36"/>
      <c r="H28" s="41"/>
    </row>
    <row r="29" spans="1:8" s="2" customFormat="1" ht="16.9" customHeight="1">
      <c r="A29" s="36"/>
      <c r="B29" s="41"/>
      <c r="C29" s="273" t="s">
        <v>166</v>
      </c>
      <c r="D29" s="273" t="s">
        <v>238</v>
      </c>
      <c r="E29" s="19" t="s">
        <v>74</v>
      </c>
      <c r="F29" s="274">
        <v>85.6</v>
      </c>
      <c r="G29" s="36"/>
      <c r="H29" s="41"/>
    </row>
    <row r="30" spans="1:8" s="2" customFormat="1" ht="16.9" customHeight="1">
      <c r="A30" s="36"/>
      <c r="B30" s="41"/>
      <c r="C30" s="275" t="s">
        <v>2488</v>
      </c>
      <c r="D30" s="36"/>
      <c r="E30" s="36"/>
      <c r="F30" s="36"/>
      <c r="G30" s="36"/>
      <c r="H30" s="41"/>
    </row>
    <row r="31" spans="1:8" s="2" customFormat="1" ht="16.9" customHeight="1">
      <c r="A31" s="36"/>
      <c r="B31" s="41"/>
      <c r="C31" s="273" t="s">
        <v>446</v>
      </c>
      <c r="D31" s="273" t="s">
        <v>447</v>
      </c>
      <c r="E31" s="19" t="s">
        <v>117</v>
      </c>
      <c r="F31" s="274">
        <v>85.6</v>
      </c>
      <c r="G31" s="36"/>
      <c r="H31" s="41"/>
    </row>
    <row r="32" spans="1:8" s="2" customFormat="1" ht="16.9" customHeight="1">
      <c r="A32" s="36"/>
      <c r="B32" s="41"/>
      <c r="C32" s="273" t="s">
        <v>372</v>
      </c>
      <c r="D32" s="273" t="s">
        <v>373</v>
      </c>
      <c r="E32" s="19" t="s">
        <v>349</v>
      </c>
      <c r="F32" s="274">
        <v>47.092</v>
      </c>
      <c r="G32" s="36"/>
      <c r="H32" s="41"/>
    </row>
    <row r="33" spans="1:8" s="2" customFormat="1" ht="16.9" customHeight="1">
      <c r="A33" s="36"/>
      <c r="B33" s="41"/>
      <c r="C33" s="269" t="s">
        <v>163</v>
      </c>
      <c r="D33" s="270" t="s">
        <v>74</v>
      </c>
      <c r="E33" s="271" t="s">
        <v>128</v>
      </c>
      <c r="F33" s="272">
        <v>0</v>
      </c>
      <c r="G33" s="36"/>
      <c r="H33" s="41"/>
    </row>
    <row r="34" spans="1:8" s="2" customFormat="1" ht="16.9" customHeight="1">
      <c r="A34" s="36"/>
      <c r="B34" s="41"/>
      <c r="C34" s="273" t="s">
        <v>163</v>
      </c>
      <c r="D34" s="273" t="s">
        <v>238</v>
      </c>
      <c r="E34" s="19" t="s">
        <v>74</v>
      </c>
      <c r="F34" s="274">
        <v>0</v>
      </c>
      <c r="G34" s="36"/>
      <c r="H34" s="41"/>
    </row>
    <row r="35" spans="1:8" s="2" customFormat="1" ht="16.9" customHeight="1">
      <c r="A35" s="36"/>
      <c r="B35" s="41"/>
      <c r="C35" s="275" t="s">
        <v>2488</v>
      </c>
      <c r="D35" s="36"/>
      <c r="E35" s="36"/>
      <c r="F35" s="36"/>
      <c r="G35" s="36"/>
      <c r="H35" s="41"/>
    </row>
    <row r="36" spans="1:8" s="2" customFormat="1" ht="16.9" customHeight="1">
      <c r="A36" s="36"/>
      <c r="B36" s="41"/>
      <c r="C36" s="273" t="s">
        <v>372</v>
      </c>
      <c r="D36" s="273" t="s">
        <v>373</v>
      </c>
      <c r="E36" s="19" t="s">
        <v>349</v>
      </c>
      <c r="F36" s="274">
        <v>47.092</v>
      </c>
      <c r="G36" s="36"/>
      <c r="H36" s="41"/>
    </row>
    <row r="37" spans="1:8" s="2" customFormat="1" ht="16.9" customHeight="1">
      <c r="A37" s="36"/>
      <c r="B37" s="41"/>
      <c r="C37" s="269" t="s">
        <v>147</v>
      </c>
      <c r="D37" s="270" t="s">
        <v>74</v>
      </c>
      <c r="E37" s="271" t="s">
        <v>117</v>
      </c>
      <c r="F37" s="272">
        <v>60.9</v>
      </c>
      <c r="G37" s="36"/>
      <c r="H37" s="41"/>
    </row>
    <row r="38" spans="1:8" s="2" customFormat="1" ht="16.9" customHeight="1">
      <c r="A38" s="36"/>
      <c r="B38" s="41"/>
      <c r="C38" s="273" t="s">
        <v>74</v>
      </c>
      <c r="D38" s="273" t="s">
        <v>273</v>
      </c>
      <c r="E38" s="19" t="s">
        <v>74</v>
      </c>
      <c r="F38" s="274">
        <v>8.9</v>
      </c>
      <c r="G38" s="36"/>
      <c r="H38" s="41"/>
    </row>
    <row r="39" spans="1:8" s="2" customFormat="1" ht="16.9" customHeight="1">
      <c r="A39" s="36"/>
      <c r="B39" s="41"/>
      <c r="C39" s="273" t="s">
        <v>74</v>
      </c>
      <c r="D39" s="273" t="s">
        <v>275</v>
      </c>
      <c r="E39" s="19" t="s">
        <v>74</v>
      </c>
      <c r="F39" s="274">
        <v>14.2</v>
      </c>
      <c r="G39" s="36"/>
      <c r="H39" s="41"/>
    </row>
    <row r="40" spans="1:8" s="2" customFormat="1" ht="16.9" customHeight="1">
      <c r="A40" s="36"/>
      <c r="B40" s="41"/>
      <c r="C40" s="273" t="s">
        <v>74</v>
      </c>
      <c r="D40" s="273" t="s">
        <v>277</v>
      </c>
      <c r="E40" s="19" t="s">
        <v>74</v>
      </c>
      <c r="F40" s="274">
        <v>23.4</v>
      </c>
      <c r="G40" s="36"/>
      <c r="H40" s="41"/>
    </row>
    <row r="41" spans="1:8" s="2" customFormat="1" ht="16.9" customHeight="1">
      <c r="A41" s="36"/>
      <c r="B41" s="41"/>
      <c r="C41" s="273" t="s">
        <v>74</v>
      </c>
      <c r="D41" s="273" t="s">
        <v>279</v>
      </c>
      <c r="E41" s="19" t="s">
        <v>74</v>
      </c>
      <c r="F41" s="274">
        <v>14.4</v>
      </c>
      <c r="G41" s="36"/>
      <c r="H41" s="41"/>
    </row>
    <row r="42" spans="1:8" s="2" customFormat="1" ht="16.9" customHeight="1">
      <c r="A42" s="36"/>
      <c r="B42" s="41"/>
      <c r="C42" s="273" t="s">
        <v>147</v>
      </c>
      <c r="D42" s="273" t="s">
        <v>238</v>
      </c>
      <c r="E42" s="19" t="s">
        <v>74</v>
      </c>
      <c r="F42" s="274">
        <v>60.9</v>
      </c>
      <c r="G42" s="36"/>
      <c r="H42" s="41"/>
    </row>
    <row r="43" spans="1:8" s="2" customFormat="1" ht="16.9" customHeight="1">
      <c r="A43" s="36"/>
      <c r="B43" s="41"/>
      <c r="C43" s="275" t="s">
        <v>2488</v>
      </c>
      <c r="D43" s="36"/>
      <c r="E43" s="36"/>
      <c r="F43" s="36"/>
      <c r="G43" s="36"/>
      <c r="H43" s="41"/>
    </row>
    <row r="44" spans="1:8" s="2" customFormat="1" ht="16.9" customHeight="1">
      <c r="A44" s="36"/>
      <c r="B44" s="41"/>
      <c r="C44" s="273" t="s">
        <v>269</v>
      </c>
      <c r="D44" s="273" t="s">
        <v>270</v>
      </c>
      <c r="E44" s="19" t="s">
        <v>117</v>
      </c>
      <c r="F44" s="274">
        <v>60.9</v>
      </c>
      <c r="G44" s="36"/>
      <c r="H44" s="41"/>
    </row>
    <row r="45" spans="1:8" s="2" customFormat="1" ht="16.9" customHeight="1">
      <c r="A45" s="36"/>
      <c r="B45" s="41"/>
      <c r="C45" s="273" t="s">
        <v>372</v>
      </c>
      <c r="D45" s="273" t="s">
        <v>373</v>
      </c>
      <c r="E45" s="19" t="s">
        <v>349</v>
      </c>
      <c r="F45" s="274">
        <v>47.092</v>
      </c>
      <c r="G45" s="36"/>
      <c r="H45" s="41"/>
    </row>
    <row r="46" spans="1:8" s="2" customFormat="1" ht="16.9" customHeight="1">
      <c r="A46" s="36"/>
      <c r="B46" s="41"/>
      <c r="C46" s="269" t="s">
        <v>149</v>
      </c>
      <c r="D46" s="270" t="s">
        <v>74</v>
      </c>
      <c r="E46" s="271" t="s">
        <v>117</v>
      </c>
      <c r="F46" s="272">
        <v>8</v>
      </c>
      <c r="G46" s="36"/>
      <c r="H46" s="41"/>
    </row>
    <row r="47" spans="1:8" s="2" customFormat="1" ht="16.9" customHeight="1">
      <c r="A47" s="36"/>
      <c r="B47" s="41"/>
      <c r="C47" s="273" t="s">
        <v>74</v>
      </c>
      <c r="D47" s="273" t="s">
        <v>284</v>
      </c>
      <c r="E47" s="19" t="s">
        <v>74</v>
      </c>
      <c r="F47" s="274">
        <v>8</v>
      </c>
      <c r="G47" s="36"/>
      <c r="H47" s="41"/>
    </row>
    <row r="48" spans="1:8" s="2" customFormat="1" ht="16.9" customHeight="1">
      <c r="A48" s="36"/>
      <c r="B48" s="41"/>
      <c r="C48" s="273" t="s">
        <v>74</v>
      </c>
      <c r="D48" s="273" t="s">
        <v>262</v>
      </c>
      <c r="E48" s="19" t="s">
        <v>74</v>
      </c>
      <c r="F48" s="274">
        <v>0</v>
      </c>
      <c r="G48" s="36"/>
      <c r="H48" s="41"/>
    </row>
    <row r="49" spans="1:8" s="2" customFormat="1" ht="16.9" customHeight="1">
      <c r="A49" s="36"/>
      <c r="B49" s="41"/>
      <c r="C49" s="273" t="s">
        <v>149</v>
      </c>
      <c r="D49" s="273" t="s">
        <v>238</v>
      </c>
      <c r="E49" s="19" t="s">
        <v>74</v>
      </c>
      <c r="F49" s="274">
        <v>8</v>
      </c>
      <c r="G49" s="36"/>
      <c r="H49" s="41"/>
    </row>
    <row r="50" spans="1:8" s="2" customFormat="1" ht="16.9" customHeight="1">
      <c r="A50" s="36"/>
      <c r="B50" s="41"/>
      <c r="C50" s="275" t="s">
        <v>2488</v>
      </c>
      <c r="D50" s="36"/>
      <c r="E50" s="36"/>
      <c r="F50" s="36"/>
      <c r="G50" s="36"/>
      <c r="H50" s="41"/>
    </row>
    <row r="51" spans="1:8" s="2" customFormat="1" ht="16.9" customHeight="1">
      <c r="A51" s="36"/>
      <c r="B51" s="41"/>
      <c r="C51" s="273" t="s">
        <v>280</v>
      </c>
      <c r="D51" s="273" t="s">
        <v>281</v>
      </c>
      <c r="E51" s="19" t="s">
        <v>117</v>
      </c>
      <c r="F51" s="274">
        <v>8</v>
      </c>
      <c r="G51" s="36"/>
      <c r="H51" s="41"/>
    </row>
    <row r="52" spans="1:8" s="2" customFormat="1" ht="16.9" customHeight="1">
      <c r="A52" s="36"/>
      <c r="B52" s="41"/>
      <c r="C52" s="273" t="s">
        <v>372</v>
      </c>
      <c r="D52" s="273" t="s">
        <v>373</v>
      </c>
      <c r="E52" s="19" t="s">
        <v>349</v>
      </c>
      <c r="F52" s="274">
        <v>47.092</v>
      </c>
      <c r="G52" s="36"/>
      <c r="H52" s="41"/>
    </row>
    <row r="53" spans="1:8" s="2" customFormat="1" ht="16.9" customHeight="1">
      <c r="A53" s="36"/>
      <c r="B53" s="41"/>
      <c r="C53" s="269" t="s">
        <v>127</v>
      </c>
      <c r="D53" s="270" t="s">
        <v>74</v>
      </c>
      <c r="E53" s="271" t="s">
        <v>128</v>
      </c>
      <c r="F53" s="272">
        <v>5</v>
      </c>
      <c r="G53" s="36"/>
      <c r="H53" s="41"/>
    </row>
    <row r="54" spans="1:8" s="2" customFormat="1" ht="16.9" customHeight="1">
      <c r="A54" s="36"/>
      <c r="B54" s="41"/>
      <c r="C54" s="273" t="s">
        <v>74</v>
      </c>
      <c r="D54" s="273" t="s">
        <v>573</v>
      </c>
      <c r="E54" s="19" t="s">
        <v>74</v>
      </c>
      <c r="F54" s="274">
        <v>5</v>
      </c>
      <c r="G54" s="36"/>
      <c r="H54" s="41"/>
    </row>
    <row r="55" spans="1:8" s="2" customFormat="1" ht="16.9" customHeight="1">
      <c r="A55" s="36"/>
      <c r="B55" s="41"/>
      <c r="C55" s="273" t="s">
        <v>127</v>
      </c>
      <c r="D55" s="273" t="s">
        <v>238</v>
      </c>
      <c r="E55" s="19" t="s">
        <v>74</v>
      </c>
      <c r="F55" s="274">
        <v>5</v>
      </c>
      <c r="G55" s="36"/>
      <c r="H55" s="41"/>
    </row>
    <row r="56" spans="1:8" s="2" customFormat="1" ht="16.9" customHeight="1">
      <c r="A56" s="36"/>
      <c r="B56" s="41"/>
      <c r="C56" s="275" t="s">
        <v>2488</v>
      </c>
      <c r="D56" s="36"/>
      <c r="E56" s="36"/>
      <c r="F56" s="36"/>
      <c r="G56" s="36"/>
      <c r="H56" s="41"/>
    </row>
    <row r="57" spans="1:8" s="2" customFormat="1" ht="16.9" customHeight="1">
      <c r="A57" s="36"/>
      <c r="B57" s="41"/>
      <c r="C57" s="273" t="s">
        <v>569</v>
      </c>
      <c r="D57" s="273" t="s">
        <v>570</v>
      </c>
      <c r="E57" s="19" t="s">
        <v>128</v>
      </c>
      <c r="F57" s="274">
        <v>5</v>
      </c>
      <c r="G57" s="36"/>
      <c r="H57" s="41"/>
    </row>
    <row r="58" spans="1:8" s="2" customFormat="1" ht="16.9" customHeight="1">
      <c r="A58" s="36"/>
      <c r="B58" s="41"/>
      <c r="C58" s="273" t="s">
        <v>372</v>
      </c>
      <c r="D58" s="273" t="s">
        <v>373</v>
      </c>
      <c r="E58" s="19" t="s">
        <v>349</v>
      </c>
      <c r="F58" s="274">
        <v>47.092</v>
      </c>
      <c r="G58" s="36"/>
      <c r="H58" s="41"/>
    </row>
    <row r="59" spans="1:8" s="2" customFormat="1" ht="16.9" customHeight="1">
      <c r="A59" s="36"/>
      <c r="B59" s="41"/>
      <c r="C59" s="269" t="s">
        <v>179</v>
      </c>
      <c r="D59" s="270" t="s">
        <v>74</v>
      </c>
      <c r="E59" s="271" t="s">
        <v>117</v>
      </c>
      <c r="F59" s="272">
        <v>26.08</v>
      </c>
      <c r="G59" s="36"/>
      <c r="H59" s="41"/>
    </row>
    <row r="60" spans="1:8" s="2" customFormat="1" ht="16.9" customHeight="1">
      <c r="A60" s="36"/>
      <c r="B60" s="41"/>
      <c r="C60" s="273" t="s">
        <v>74</v>
      </c>
      <c r="D60" s="273" t="s">
        <v>262</v>
      </c>
      <c r="E60" s="19" t="s">
        <v>74</v>
      </c>
      <c r="F60" s="274">
        <v>0</v>
      </c>
      <c r="G60" s="36"/>
      <c r="H60" s="41"/>
    </row>
    <row r="61" spans="1:8" s="2" customFormat="1" ht="16.9" customHeight="1">
      <c r="A61" s="36"/>
      <c r="B61" s="41"/>
      <c r="C61" s="273" t="s">
        <v>74</v>
      </c>
      <c r="D61" s="273" t="s">
        <v>263</v>
      </c>
      <c r="E61" s="19" t="s">
        <v>74</v>
      </c>
      <c r="F61" s="274">
        <v>21.58</v>
      </c>
      <c r="G61" s="36"/>
      <c r="H61" s="41"/>
    </row>
    <row r="62" spans="1:8" s="2" customFormat="1" ht="16.9" customHeight="1">
      <c r="A62" s="36"/>
      <c r="B62" s="41"/>
      <c r="C62" s="273" t="s">
        <v>74</v>
      </c>
      <c r="D62" s="273" t="s">
        <v>264</v>
      </c>
      <c r="E62" s="19" t="s">
        <v>74</v>
      </c>
      <c r="F62" s="274">
        <v>4.5</v>
      </c>
      <c r="G62" s="36"/>
      <c r="H62" s="41"/>
    </row>
    <row r="63" spans="1:8" s="2" customFormat="1" ht="16.9" customHeight="1">
      <c r="A63" s="36"/>
      <c r="B63" s="41"/>
      <c r="C63" s="273" t="s">
        <v>179</v>
      </c>
      <c r="D63" s="273" t="s">
        <v>238</v>
      </c>
      <c r="E63" s="19" t="s">
        <v>74</v>
      </c>
      <c r="F63" s="274">
        <v>26.08</v>
      </c>
      <c r="G63" s="36"/>
      <c r="H63" s="41"/>
    </row>
    <row r="64" spans="1:8" s="2" customFormat="1" ht="16.9" customHeight="1">
      <c r="A64" s="36"/>
      <c r="B64" s="41"/>
      <c r="C64" s="275" t="s">
        <v>2488</v>
      </c>
      <c r="D64" s="36"/>
      <c r="E64" s="36"/>
      <c r="F64" s="36"/>
      <c r="G64" s="36"/>
      <c r="H64" s="41"/>
    </row>
    <row r="65" spans="1:8" s="2" customFormat="1" ht="16.9" customHeight="1">
      <c r="A65" s="36"/>
      <c r="B65" s="41"/>
      <c r="C65" s="273" t="s">
        <v>510</v>
      </c>
      <c r="D65" s="273" t="s">
        <v>511</v>
      </c>
      <c r="E65" s="19" t="s">
        <v>117</v>
      </c>
      <c r="F65" s="274">
        <v>26.08</v>
      </c>
      <c r="G65" s="36"/>
      <c r="H65" s="41"/>
    </row>
    <row r="66" spans="1:8" s="2" customFormat="1" ht="16.9" customHeight="1">
      <c r="A66" s="36"/>
      <c r="B66" s="41"/>
      <c r="C66" s="273" t="s">
        <v>372</v>
      </c>
      <c r="D66" s="273" t="s">
        <v>373</v>
      </c>
      <c r="E66" s="19" t="s">
        <v>349</v>
      </c>
      <c r="F66" s="274">
        <v>47.092</v>
      </c>
      <c r="G66" s="36"/>
      <c r="H66" s="41"/>
    </row>
    <row r="67" spans="1:8" s="2" customFormat="1" ht="16.9" customHeight="1">
      <c r="A67" s="36"/>
      <c r="B67" s="41"/>
      <c r="C67" s="269" t="s">
        <v>119</v>
      </c>
      <c r="D67" s="270" t="s">
        <v>74</v>
      </c>
      <c r="E67" s="271" t="s">
        <v>117</v>
      </c>
      <c r="F67" s="272">
        <v>88.16</v>
      </c>
      <c r="G67" s="36"/>
      <c r="H67" s="41"/>
    </row>
    <row r="68" spans="1:8" s="2" customFormat="1" ht="16.9" customHeight="1">
      <c r="A68" s="36"/>
      <c r="B68" s="41"/>
      <c r="C68" s="273" t="s">
        <v>74</v>
      </c>
      <c r="D68" s="273" t="s">
        <v>262</v>
      </c>
      <c r="E68" s="19" t="s">
        <v>74</v>
      </c>
      <c r="F68" s="274">
        <v>0</v>
      </c>
      <c r="G68" s="36"/>
      <c r="H68" s="41"/>
    </row>
    <row r="69" spans="1:8" s="2" customFormat="1" ht="16.9" customHeight="1">
      <c r="A69" s="36"/>
      <c r="B69" s="41"/>
      <c r="C69" s="273" t="s">
        <v>74</v>
      </c>
      <c r="D69" s="273" t="s">
        <v>551</v>
      </c>
      <c r="E69" s="19" t="s">
        <v>74</v>
      </c>
      <c r="F69" s="274">
        <v>57.43</v>
      </c>
      <c r="G69" s="36"/>
      <c r="H69" s="41"/>
    </row>
    <row r="70" spans="1:8" s="2" customFormat="1" ht="16.9" customHeight="1">
      <c r="A70" s="36"/>
      <c r="B70" s="41"/>
      <c r="C70" s="273" t="s">
        <v>74</v>
      </c>
      <c r="D70" s="273" t="s">
        <v>552</v>
      </c>
      <c r="E70" s="19" t="s">
        <v>74</v>
      </c>
      <c r="F70" s="274">
        <v>21.91</v>
      </c>
      <c r="G70" s="36"/>
      <c r="H70" s="41"/>
    </row>
    <row r="71" spans="1:8" s="2" customFormat="1" ht="16.9" customHeight="1">
      <c r="A71" s="36"/>
      <c r="B71" s="41"/>
      <c r="C71" s="273" t="s">
        <v>74</v>
      </c>
      <c r="D71" s="273" t="s">
        <v>553</v>
      </c>
      <c r="E71" s="19" t="s">
        <v>74</v>
      </c>
      <c r="F71" s="274">
        <v>3.24</v>
      </c>
      <c r="G71" s="36"/>
      <c r="H71" s="41"/>
    </row>
    <row r="72" spans="1:8" s="2" customFormat="1" ht="16.9" customHeight="1">
      <c r="A72" s="36"/>
      <c r="B72" s="41"/>
      <c r="C72" s="273" t="s">
        <v>74</v>
      </c>
      <c r="D72" s="273" t="s">
        <v>554</v>
      </c>
      <c r="E72" s="19" t="s">
        <v>74</v>
      </c>
      <c r="F72" s="274">
        <v>2.7</v>
      </c>
      <c r="G72" s="36"/>
      <c r="H72" s="41"/>
    </row>
    <row r="73" spans="1:8" s="2" customFormat="1" ht="16.9" customHeight="1">
      <c r="A73" s="36"/>
      <c r="B73" s="41"/>
      <c r="C73" s="273" t="s">
        <v>74</v>
      </c>
      <c r="D73" s="273" t="s">
        <v>555</v>
      </c>
      <c r="E73" s="19" t="s">
        <v>74</v>
      </c>
      <c r="F73" s="274">
        <v>2.88</v>
      </c>
      <c r="G73" s="36"/>
      <c r="H73" s="41"/>
    </row>
    <row r="74" spans="1:8" s="2" customFormat="1" ht="16.9" customHeight="1">
      <c r="A74" s="36"/>
      <c r="B74" s="41"/>
      <c r="C74" s="273" t="s">
        <v>119</v>
      </c>
      <c r="D74" s="273" t="s">
        <v>238</v>
      </c>
      <c r="E74" s="19" t="s">
        <v>74</v>
      </c>
      <c r="F74" s="274">
        <v>88.16</v>
      </c>
      <c r="G74" s="36"/>
      <c r="H74" s="41"/>
    </row>
    <row r="75" spans="1:8" s="2" customFormat="1" ht="16.9" customHeight="1">
      <c r="A75" s="36"/>
      <c r="B75" s="41"/>
      <c r="C75" s="275" t="s">
        <v>2488</v>
      </c>
      <c r="D75" s="36"/>
      <c r="E75" s="36"/>
      <c r="F75" s="36"/>
      <c r="G75" s="36"/>
      <c r="H75" s="41"/>
    </row>
    <row r="76" spans="1:8" s="2" customFormat="1" ht="16.9" customHeight="1">
      <c r="A76" s="36"/>
      <c r="B76" s="41"/>
      <c r="C76" s="273" t="s">
        <v>547</v>
      </c>
      <c r="D76" s="273" t="s">
        <v>548</v>
      </c>
      <c r="E76" s="19" t="s">
        <v>117</v>
      </c>
      <c r="F76" s="274">
        <v>88.16</v>
      </c>
      <c r="G76" s="36"/>
      <c r="H76" s="41"/>
    </row>
    <row r="77" spans="1:8" s="2" customFormat="1" ht="16.9" customHeight="1">
      <c r="A77" s="36"/>
      <c r="B77" s="41"/>
      <c r="C77" s="273" t="s">
        <v>372</v>
      </c>
      <c r="D77" s="273" t="s">
        <v>373</v>
      </c>
      <c r="E77" s="19" t="s">
        <v>349</v>
      </c>
      <c r="F77" s="274">
        <v>47.092</v>
      </c>
      <c r="G77" s="36"/>
      <c r="H77" s="41"/>
    </row>
    <row r="78" spans="1:8" s="2" customFormat="1" ht="16.9" customHeight="1">
      <c r="A78" s="36"/>
      <c r="B78" s="41"/>
      <c r="C78" s="269" t="s">
        <v>543</v>
      </c>
      <c r="D78" s="270" t="s">
        <v>74</v>
      </c>
      <c r="E78" s="271" t="s">
        <v>117</v>
      </c>
      <c r="F78" s="272">
        <v>141.9</v>
      </c>
      <c r="G78" s="36"/>
      <c r="H78" s="41"/>
    </row>
    <row r="79" spans="1:8" s="2" customFormat="1" ht="16.9" customHeight="1">
      <c r="A79" s="36"/>
      <c r="B79" s="41"/>
      <c r="C79" s="273" t="s">
        <v>74</v>
      </c>
      <c r="D79" s="273" t="s">
        <v>262</v>
      </c>
      <c r="E79" s="19" t="s">
        <v>74</v>
      </c>
      <c r="F79" s="274">
        <v>0</v>
      </c>
      <c r="G79" s="36"/>
      <c r="H79" s="41"/>
    </row>
    <row r="80" spans="1:8" s="2" customFormat="1" ht="16.9" customHeight="1">
      <c r="A80" s="36"/>
      <c r="B80" s="41"/>
      <c r="C80" s="273" t="s">
        <v>74</v>
      </c>
      <c r="D80" s="273" t="s">
        <v>325</v>
      </c>
      <c r="E80" s="19" t="s">
        <v>74</v>
      </c>
      <c r="F80" s="274">
        <v>85.6</v>
      </c>
      <c r="G80" s="36"/>
      <c r="H80" s="41"/>
    </row>
    <row r="81" spans="1:8" s="2" customFormat="1" ht="16.9" customHeight="1">
      <c r="A81" s="36"/>
      <c r="B81" s="41"/>
      <c r="C81" s="273" t="s">
        <v>74</v>
      </c>
      <c r="D81" s="273" t="s">
        <v>521</v>
      </c>
      <c r="E81" s="19" t="s">
        <v>74</v>
      </c>
      <c r="F81" s="274">
        <v>27.1</v>
      </c>
      <c r="G81" s="36"/>
      <c r="H81" s="41"/>
    </row>
    <row r="82" spans="1:8" s="2" customFormat="1" ht="16.9" customHeight="1">
      <c r="A82" s="36"/>
      <c r="B82" s="41"/>
      <c r="C82" s="273" t="s">
        <v>74</v>
      </c>
      <c r="D82" s="273" t="s">
        <v>522</v>
      </c>
      <c r="E82" s="19" t="s">
        <v>74</v>
      </c>
      <c r="F82" s="274">
        <v>29.2</v>
      </c>
      <c r="G82" s="36"/>
      <c r="H82" s="41"/>
    </row>
    <row r="83" spans="1:8" s="2" customFormat="1" ht="16.9" customHeight="1">
      <c r="A83" s="36"/>
      <c r="B83" s="41"/>
      <c r="C83" s="273" t="s">
        <v>543</v>
      </c>
      <c r="D83" s="273" t="s">
        <v>238</v>
      </c>
      <c r="E83" s="19" t="s">
        <v>74</v>
      </c>
      <c r="F83" s="274">
        <v>141.9</v>
      </c>
      <c r="G83" s="36"/>
      <c r="H83" s="41"/>
    </row>
    <row r="84" spans="1:8" s="2" customFormat="1" ht="16.9" customHeight="1">
      <c r="A84" s="36"/>
      <c r="B84" s="41"/>
      <c r="C84" s="269" t="s">
        <v>122</v>
      </c>
      <c r="D84" s="270" t="s">
        <v>74</v>
      </c>
      <c r="E84" s="271" t="s">
        <v>123</v>
      </c>
      <c r="F84" s="272">
        <v>50</v>
      </c>
      <c r="G84" s="36"/>
      <c r="H84" s="41"/>
    </row>
    <row r="85" spans="1:8" s="2" customFormat="1" ht="16.9" customHeight="1">
      <c r="A85" s="36"/>
      <c r="B85" s="41"/>
      <c r="C85" s="273" t="s">
        <v>74</v>
      </c>
      <c r="D85" s="273" t="s">
        <v>561</v>
      </c>
      <c r="E85" s="19" t="s">
        <v>74</v>
      </c>
      <c r="F85" s="274">
        <v>50</v>
      </c>
      <c r="G85" s="36"/>
      <c r="H85" s="41"/>
    </row>
    <row r="86" spans="1:8" s="2" customFormat="1" ht="16.9" customHeight="1">
      <c r="A86" s="36"/>
      <c r="B86" s="41"/>
      <c r="C86" s="273" t="s">
        <v>122</v>
      </c>
      <c r="D86" s="273" t="s">
        <v>238</v>
      </c>
      <c r="E86" s="19" t="s">
        <v>74</v>
      </c>
      <c r="F86" s="274">
        <v>50</v>
      </c>
      <c r="G86" s="36"/>
      <c r="H86" s="41"/>
    </row>
    <row r="87" spans="1:8" s="2" customFormat="1" ht="16.9" customHeight="1">
      <c r="A87" s="36"/>
      <c r="B87" s="41"/>
      <c r="C87" s="275" t="s">
        <v>2488</v>
      </c>
      <c r="D87" s="36"/>
      <c r="E87" s="36"/>
      <c r="F87" s="36"/>
      <c r="G87" s="36"/>
      <c r="H87" s="41"/>
    </row>
    <row r="88" spans="1:8" s="2" customFormat="1" ht="16.9" customHeight="1">
      <c r="A88" s="36"/>
      <c r="B88" s="41"/>
      <c r="C88" s="273" t="s">
        <v>557</v>
      </c>
      <c r="D88" s="273" t="s">
        <v>558</v>
      </c>
      <c r="E88" s="19" t="s">
        <v>123</v>
      </c>
      <c r="F88" s="274">
        <v>50</v>
      </c>
      <c r="G88" s="36"/>
      <c r="H88" s="41"/>
    </row>
    <row r="89" spans="1:8" s="2" customFormat="1" ht="16.9" customHeight="1">
      <c r="A89" s="36"/>
      <c r="B89" s="41"/>
      <c r="C89" s="273" t="s">
        <v>372</v>
      </c>
      <c r="D89" s="273" t="s">
        <v>373</v>
      </c>
      <c r="E89" s="19" t="s">
        <v>349</v>
      </c>
      <c r="F89" s="274">
        <v>47.092</v>
      </c>
      <c r="G89" s="36"/>
      <c r="H89" s="41"/>
    </row>
    <row r="90" spans="1:8" s="2" customFormat="1" ht="16.9" customHeight="1">
      <c r="A90" s="36"/>
      <c r="B90" s="41"/>
      <c r="C90" s="269" t="s">
        <v>125</v>
      </c>
      <c r="D90" s="270" t="s">
        <v>74</v>
      </c>
      <c r="E90" s="271" t="s">
        <v>123</v>
      </c>
      <c r="F90" s="272">
        <v>100</v>
      </c>
      <c r="G90" s="36"/>
      <c r="H90" s="41"/>
    </row>
    <row r="91" spans="1:8" s="2" customFormat="1" ht="16.9" customHeight="1">
      <c r="A91" s="36"/>
      <c r="B91" s="41"/>
      <c r="C91" s="273" t="s">
        <v>74</v>
      </c>
      <c r="D91" s="273" t="s">
        <v>567</v>
      </c>
      <c r="E91" s="19" t="s">
        <v>74</v>
      </c>
      <c r="F91" s="274">
        <v>100</v>
      </c>
      <c r="G91" s="36"/>
      <c r="H91" s="41"/>
    </row>
    <row r="92" spans="1:8" s="2" customFormat="1" ht="16.9" customHeight="1">
      <c r="A92" s="36"/>
      <c r="B92" s="41"/>
      <c r="C92" s="273" t="s">
        <v>125</v>
      </c>
      <c r="D92" s="273" t="s">
        <v>238</v>
      </c>
      <c r="E92" s="19" t="s">
        <v>74</v>
      </c>
      <c r="F92" s="274">
        <v>100</v>
      </c>
      <c r="G92" s="36"/>
      <c r="H92" s="41"/>
    </row>
    <row r="93" spans="1:8" s="2" customFormat="1" ht="16.9" customHeight="1">
      <c r="A93" s="36"/>
      <c r="B93" s="41"/>
      <c r="C93" s="275" t="s">
        <v>2488</v>
      </c>
      <c r="D93" s="36"/>
      <c r="E93" s="36"/>
      <c r="F93" s="36"/>
      <c r="G93" s="36"/>
      <c r="H93" s="41"/>
    </row>
    <row r="94" spans="1:8" s="2" customFormat="1" ht="16.9" customHeight="1">
      <c r="A94" s="36"/>
      <c r="B94" s="41"/>
      <c r="C94" s="273" t="s">
        <v>563</v>
      </c>
      <c r="D94" s="273" t="s">
        <v>564</v>
      </c>
      <c r="E94" s="19" t="s">
        <v>123</v>
      </c>
      <c r="F94" s="274">
        <v>100</v>
      </c>
      <c r="G94" s="36"/>
      <c r="H94" s="41"/>
    </row>
    <row r="95" spans="1:8" s="2" customFormat="1" ht="16.9" customHeight="1">
      <c r="A95" s="36"/>
      <c r="B95" s="41"/>
      <c r="C95" s="273" t="s">
        <v>372</v>
      </c>
      <c r="D95" s="273" t="s">
        <v>373</v>
      </c>
      <c r="E95" s="19" t="s">
        <v>349</v>
      </c>
      <c r="F95" s="274">
        <v>47.092</v>
      </c>
      <c r="G95" s="36"/>
      <c r="H95" s="41"/>
    </row>
    <row r="96" spans="1:8" s="2" customFormat="1" ht="16.9" customHeight="1">
      <c r="A96" s="36"/>
      <c r="B96" s="41"/>
      <c r="C96" s="269" t="s">
        <v>133</v>
      </c>
      <c r="D96" s="270" t="s">
        <v>74</v>
      </c>
      <c r="E96" s="271" t="s">
        <v>123</v>
      </c>
      <c r="F96" s="272">
        <v>128.5</v>
      </c>
      <c r="G96" s="36"/>
      <c r="H96" s="41"/>
    </row>
    <row r="97" spans="1:8" s="2" customFormat="1" ht="16.9" customHeight="1">
      <c r="A97" s="36"/>
      <c r="B97" s="41"/>
      <c r="C97" s="273" t="s">
        <v>74</v>
      </c>
      <c r="D97" s="273" t="s">
        <v>262</v>
      </c>
      <c r="E97" s="19" t="s">
        <v>74</v>
      </c>
      <c r="F97" s="274">
        <v>0</v>
      </c>
      <c r="G97" s="36"/>
      <c r="H97" s="41"/>
    </row>
    <row r="98" spans="1:8" s="2" customFormat="1" ht="16.9" customHeight="1">
      <c r="A98" s="36"/>
      <c r="B98" s="41"/>
      <c r="C98" s="273" t="s">
        <v>74</v>
      </c>
      <c r="D98" s="273" t="s">
        <v>536</v>
      </c>
      <c r="E98" s="19" t="s">
        <v>74</v>
      </c>
      <c r="F98" s="274">
        <v>43</v>
      </c>
      <c r="G98" s="36"/>
      <c r="H98" s="41"/>
    </row>
    <row r="99" spans="1:8" s="2" customFormat="1" ht="16.9" customHeight="1">
      <c r="A99" s="36"/>
      <c r="B99" s="41"/>
      <c r="C99" s="273" t="s">
        <v>74</v>
      </c>
      <c r="D99" s="273" t="s">
        <v>521</v>
      </c>
      <c r="E99" s="19" t="s">
        <v>74</v>
      </c>
      <c r="F99" s="274">
        <v>27.1</v>
      </c>
      <c r="G99" s="36"/>
      <c r="H99" s="41"/>
    </row>
    <row r="100" spans="1:8" s="2" customFormat="1" ht="16.9" customHeight="1">
      <c r="A100" s="36"/>
      <c r="B100" s="41"/>
      <c r="C100" s="273" t="s">
        <v>74</v>
      </c>
      <c r="D100" s="273" t="s">
        <v>537</v>
      </c>
      <c r="E100" s="19" t="s">
        <v>74</v>
      </c>
      <c r="F100" s="274">
        <v>58.4</v>
      </c>
      <c r="G100" s="36"/>
      <c r="H100" s="41"/>
    </row>
    <row r="101" spans="1:8" s="2" customFormat="1" ht="16.9" customHeight="1">
      <c r="A101" s="36"/>
      <c r="B101" s="41"/>
      <c r="C101" s="273" t="s">
        <v>133</v>
      </c>
      <c r="D101" s="273" t="s">
        <v>238</v>
      </c>
      <c r="E101" s="19" t="s">
        <v>74</v>
      </c>
      <c r="F101" s="274">
        <v>128.5</v>
      </c>
      <c r="G101" s="36"/>
      <c r="H101" s="41"/>
    </row>
    <row r="102" spans="1:8" s="2" customFormat="1" ht="16.9" customHeight="1">
      <c r="A102" s="36"/>
      <c r="B102" s="41"/>
      <c r="C102" s="275" t="s">
        <v>2488</v>
      </c>
      <c r="D102" s="36"/>
      <c r="E102" s="36"/>
      <c r="F102" s="36"/>
      <c r="G102" s="36"/>
      <c r="H102" s="41"/>
    </row>
    <row r="103" spans="1:8" s="2" customFormat="1" ht="16.9" customHeight="1">
      <c r="A103" s="36"/>
      <c r="B103" s="41"/>
      <c r="C103" s="273" t="s">
        <v>532</v>
      </c>
      <c r="D103" s="273" t="s">
        <v>533</v>
      </c>
      <c r="E103" s="19" t="s">
        <v>123</v>
      </c>
      <c r="F103" s="274">
        <v>128.5</v>
      </c>
      <c r="G103" s="36"/>
      <c r="H103" s="41"/>
    </row>
    <row r="104" spans="1:8" s="2" customFormat="1" ht="16.9" customHeight="1">
      <c r="A104" s="36"/>
      <c r="B104" s="41"/>
      <c r="C104" s="273" t="s">
        <v>398</v>
      </c>
      <c r="D104" s="273" t="s">
        <v>399</v>
      </c>
      <c r="E104" s="19" t="s">
        <v>349</v>
      </c>
      <c r="F104" s="274">
        <v>0.626</v>
      </c>
      <c r="G104" s="36"/>
      <c r="H104" s="41"/>
    </row>
    <row r="105" spans="1:8" s="2" customFormat="1" ht="16.9" customHeight="1">
      <c r="A105" s="36"/>
      <c r="B105" s="41"/>
      <c r="C105" s="269" t="s">
        <v>156</v>
      </c>
      <c r="D105" s="270" t="s">
        <v>74</v>
      </c>
      <c r="E105" s="271" t="s">
        <v>117</v>
      </c>
      <c r="F105" s="272">
        <v>85.6</v>
      </c>
      <c r="G105" s="36"/>
      <c r="H105" s="41"/>
    </row>
    <row r="106" spans="1:8" s="2" customFormat="1" ht="16.9" customHeight="1">
      <c r="A106" s="36"/>
      <c r="B106" s="41"/>
      <c r="C106" s="273" t="s">
        <v>74</v>
      </c>
      <c r="D106" s="273" t="s">
        <v>262</v>
      </c>
      <c r="E106" s="19" t="s">
        <v>74</v>
      </c>
      <c r="F106" s="274">
        <v>0</v>
      </c>
      <c r="G106" s="36"/>
      <c r="H106" s="41"/>
    </row>
    <row r="107" spans="1:8" s="2" customFormat="1" ht="16.9" customHeight="1">
      <c r="A107" s="36"/>
      <c r="B107" s="41"/>
      <c r="C107" s="273" t="s">
        <v>74</v>
      </c>
      <c r="D107" s="273" t="s">
        <v>325</v>
      </c>
      <c r="E107" s="19" t="s">
        <v>74</v>
      </c>
      <c r="F107" s="274">
        <v>85.6</v>
      </c>
      <c r="G107" s="36"/>
      <c r="H107" s="41"/>
    </row>
    <row r="108" spans="1:8" s="2" customFormat="1" ht="16.9" customHeight="1">
      <c r="A108" s="36"/>
      <c r="B108" s="41"/>
      <c r="C108" s="273" t="s">
        <v>156</v>
      </c>
      <c r="D108" s="273" t="s">
        <v>238</v>
      </c>
      <c r="E108" s="19" t="s">
        <v>74</v>
      </c>
      <c r="F108" s="274">
        <v>85.6</v>
      </c>
      <c r="G108" s="36"/>
      <c r="H108" s="41"/>
    </row>
    <row r="109" spans="1:8" s="2" customFormat="1" ht="16.9" customHeight="1">
      <c r="A109" s="36"/>
      <c r="B109" s="41"/>
      <c r="C109" s="275" t="s">
        <v>2488</v>
      </c>
      <c r="D109" s="36"/>
      <c r="E109" s="36"/>
      <c r="F109" s="36"/>
      <c r="G109" s="36"/>
      <c r="H109" s="41"/>
    </row>
    <row r="110" spans="1:8" s="2" customFormat="1" ht="16.9" customHeight="1">
      <c r="A110" s="36"/>
      <c r="B110" s="41"/>
      <c r="C110" s="273" t="s">
        <v>414</v>
      </c>
      <c r="D110" s="273" t="s">
        <v>415</v>
      </c>
      <c r="E110" s="19" t="s">
        <v>117</v>
      </c>
      <c r="F110" s="274">
        <v>85.6</v>
      </c>
      <c r="G110" s="36"/>
      <c r="H110" s="41"/>
    </row>
    <row r="111" spans="1:8" s="2" customFormat="1" ht="16.9" customHeight="1">
      <c r="A111" s="36"/>
      <c r="B111" s="41"/>
      <c r="C111" s="273" t="s">
        <v>404</v>
      </c>
      <c r="D111" s="273" t="s">
        <v>405</v>
      </c>
      <c r="E111" s="19" t="s">
        <v>349</v>
      </c>
      <c r="F111" s="274">
        <v>0.036</v>
      </c>
      <c r="G111" s="36"/>
      <c r="H111" s="41"/>
    </row>
    <row r="112" spans="1:8" s="2" customFormat="1" ht="16.9" customHeight="1">
      <c r="A112" s="36"/>
      <c r="B112" s="41"/>
      <c r="C112" s="269" t="s">
        <v>189</v>
      </c>
      <c r="D112" s="270" t="s">
        <v>74</v>
      </c>
      <c r="E112" s="271" t="s">
        <v>128</v>
      </c>
      <c r="F112" s="272">
        <v>2</v>
      </c>
      <c r="G112" s="36"/>
      <c r="H112" s="41"/>
    </row>
    <row r="113" spans="1:8" s="2" customFormat="1" ht="16.9" customHeight="1">
      <c r="A113" s="36"/>
      <c r="B113" s="41"/>
      <c r="C113" s="273" t="s">
        <v>74</v>
      </c>
      <c r="D113" s="273" t="s">
        <v>301</v>
      </c>
      <c r="E113" s="19" t="s">
        <v>74</v>
      </c>
      <c r="F113" s="274">
        <v>0</v>
      </c>
      <c r="G113" s="36"/>
      <c r="H113" s="41"/>
    </row>
    <row r="114" spans="1:8" s="2" customFormat="1" ht="16.9" customHeight="1">
      <c r="A114" s="36"/>
      <c r="B114" s="41"/>
      <c r="C114" s="273" t="s">
        <v>74</v>
      </c>
      <c r="D114" s="273" t="s">
        <v>302</v>
      </c>
      <c r="E114" s="19" t="s">
        <v>74</v>
      </c>
      <c r="F114" s="274">
        <v>2</v>
      </c>
      <c r="G114" s="36"/>
      <c r="H114" s="41"/>
    </row>
    <row r="115" spans="1:8" s="2" customFormat="1" ht="16.9" customHeight="1">
      <c r="A115" s="36"/>
      <c r="B115" s="41"/>
      <c r="C115" s="273" t="s">
        <v>189</v>
      </c>
      <c r="D115" s="273" t="s">
        <v>238</v>
      </c>
      <c r="E115" s="19" t="s">
        <v>74</v>
      </c>
      <c r="F115" s="274">
        <v>2</v>
      </c>
      <c r="G115" s="36"/>
      <c r="H115" s="41"/>
    </row>
    <row r="116" spans="1:8" s="2" customFormat="1" ht="16.9" customHeight="1">
      <c r="A116" s="36"/>
      <c r="B116" s="41"/>
      <c r="C116" s="275" t="s">
        <v>2488</v>
      </c>
      <c r="D116" s="36"/>
      <c r="E116" s="36"/>
      <c r="F116" s="36"/>
      <c r="G116" s="36"/>
      <c r="H116" s="41"/>
    </row>
    <row r="117" spans="1:8" s="2" customFormat="1" ht="16.9" customHeight="1">
      <c r="A117" s="36"/>
      <c r="B117" s="41"/>
      <c r="C117" s="273" t="s">
        <v>297</v>
      </c>
      <c r="D117" s="273" t="s">
        <v>298</v>
      </c>
      <c r="E117" s="19" t="s">
        <v>128</v>
      </c>
      <c r="F117" s="274">
        <v>2</v>
      </c>
      <c r="G117" s="36"/>
      <c r="H117" s="41"/>
    </row>
    <row r="118" spans="1:8" s="2" customFormat="1" ht="16.9" customHeight="1">
      <c r="A118" s="36"/>
      <c r="B118" s="41"/>
      <c r="C118" s="273" t="s">
        <v>364</v>
      </c>
      <c r="D118" s="273" t="s">
        <v>365</v>
      </c>
      <c r="E118" s="19" t="s">
        <v>349</v>
      </c>
      <c r="F118" s="274">
        <v>27.47</v>
      </c>
      <c r="G118" s="36"/>
      <c r="H118" s="41"/>
    </row>
    <row r="119" spans="1:8" s="2" customFormat="1" ht="16.9" customHeight="1">
      <c r="A119" s="36"/>
      <c r="B119" s="41"/>
      <c r="C119" s="269" t="s">
        <v>116</v>
      </c>
      <c r="D119" s="270" t="s">
        <v>74</v>
      </c>
      <c r="E119" s="271" t="s">
        <v>117</v>
      </c>
      <c r="F119" s="272">
        <v>141.9</v>
      </c>
      <c r="G119" s="36"/>
      <c r="H119" s="41"/>
    </row>
    <row r="120" spans="1:8" s="2" customFormat="1" ht="16.9" customHeight="1">
      <c r="A120" s="36"/>
      <c r="B120" s="41"/>
      <c r="C120" s="273" t="s">
        <v>74</v>
      </c>
      <c r="D120" s="273" t="s">
        <v>262</v>
      </c>
      <c r="E120" s="19" t="s">
        <v>74</v>
      </c>
      <c r="F120" s="274">
        <v>0</v>
      </c>
      <c r="G120" s="36"/>
      <c r="H120" s="41"/>
    </row>
    <row r="121" spans="1:8" s="2" customFormat="1" ht="16.9" customHeight="1">
      <c r="A121" s="36"/>
      <c r="B121" s="41"/>
      <c r="C121" s="273" t="s">
        <v>74</v>
      </c>
      <c r="D121" s="273" t="s">
        <v>325</v>
      </c>
      <c r="E121" s="19" t="s">
        <v>74</v>
      </c>
      <c r="F121" s="274">
        <v>85.6</v>
      </c>
      <c r="G121" s="36"/>
      <c r="H121" s="41"/>
    </row>
    <row r="122" spans="1:8" s="2" customFormat="1" ht="16.9" customHeight="1">
      <c r="A122" s="36"/>
      <c r="B122" s="41"/>
      <c r="C122" s="273" t="s">
        <v>74</v>
      </c>
      <c r="D122" s="273" t="s">
        <v>521</v>
      </c>
      <c r="E122" s="19" t="s">
        <v>74</v>
      </c>
      <c r="F122" s="274">
        <v>27.1</v>
      </c>
      <c r="G122" s="36"/>
      <c r="H122" s="41"/>
    </row>
    <row r="123" spans="1:8" s="2" customFormat="1" ht="16.9" customHeight="1">
      <c r="A123" s="36"/>
      <c r="B123" s="41"/>
      <c r="C123" s="273" t="s">
        <v>74</v>
      </c>
      <c r="D123" s="273" t="s">
        <v>522</v>
      </c>
      <c r="E123" s="19" t="s">
        <v>74</v>
      </c>
      <c r="F123" s="274">
        <v>29.2</v>
      </c>
      <c r="G123" s="36"/>
      <c r="H123" s="41"/>
    </row>
    <row r="124" spans="1:8" s="2" customFormat="1" ht="16.9" customHeight="1">
      <c r="A124" s="36"/>
      <c r="B124" s="41"/>
      <c r="C124" s="273" t="s">
        <v>116</v>
      </c>
      <c r="D124" s="273" t="s">
        <v>238</v>
      </c>
      <c r="E124" s="19" t="s">
        <v>74</v>
      </c>
      <c r="F124" s="274">
        <v>141.9</v>
      </c>
      <c r="G124" s="36"/>
      <c r="H124" s="41"/>
    </row>
    <row r="125" spans="1:8" s="2" customFormat="1" ht="16.9" customHeight="1">
      <c r="A125" s="36"/>
      <c r="B125" s="41"/>
      <c r="C125" s="275" t="s">
        <v>2488</v>
      </c>
      <c r="D125" s="36"/>
      <c r="E125" s="36"/>
      <c r="F125" s="36"/>
      <c r="G125" s="36"/>
      <c r="H125" s="41"/>
    </row>
    <row r="126" spans="1:8" s="2" customFormat="1" ht="16.9" customHeight="1">
      <c r="A126" s="36"/>
      <c r="B126" s="41"/>
      <c r="C126" s="273" t="s">
        <v>516</v>
      </c>
      <c r="D126" s="273" t="s">
        <v>517</v>
      </c>
      <c r="E126" s="19" t="s">
        <v>117</v>
      </c>
      <c r="F126" s="274">
        <v>141.9</v>
      </c>
      <c r="G126" s="36"/>
      <c r="H126" s="41"/>
    </row>
    <row r="127" spans="1:8" s="2" customFormat="1" ht="16.9" customHeight="1">
      <c r="A127" s="36"/>
      <c r="B127" s="41"/>
      <c r="C127" s="273" t="s">
        <v>385</v>
      </c>
      <c r="D127" s="273" t="s">
        <v>386</v>
      </c>
      <c r="E127" s="19" t="s">
        <v>349</v>
      </c>
      <c r="F127" s="274">
        <v>2.838</v>
      </c>
      <c r="G127" s="36"/>
      <c r="H127" s="41"/>
    </row>
    <row r="128" spans="1:8" s="2" customFormat="1" ht="16.9" customHeight="1">
      <c r="A128" s="36"/>
      <c r="B128" s="41"/>
      <c r="C128" s="269" t="s">
        <v>145</v>
      </c>
      <c r="D128" s="270" t="s">
        <v>74</v>
      </c>
      <c r="E128" s="271" t="s">
        <v>117</v>
      </c>
      <c r="F128" s="272">
        <v>26.08</v>
      </c>
      <c r="G128" s="36"/>
      <c r="H128" s="41"/>
    </row>
    <row r="129" spans="1:8" s="2" customFormat="1" ht="16.9" customHeight="1">
      <c r="A129" s="36"/>
      <c r="B129" s="41"/>
      <c r="C129" s="273" t="s">
        <v>74</v>
      </c>
      <c r="D129" s="273" t="s">
        <v>262</v>
      </c>
      <c r="E129" s="19" t="s">
        <v>74</v>
      </c>
      <c r="F129" s="274">
        <v>0</v>
      </c>
      <c r="G129" s="36"/>
      <c r="H129" s="41"/>
    </row>
    <row r="130" spans="1:8" s="2" customFormat="1" ht="16.9" customHeight="1">
      <c r="A130" s="36"/>
      <c r="B130" s="41"/>
      <c r="C130" s="273" t="s">
        <v>74</v>
      </c>
      <c r="D130" s="273" t="s">
        <v>263</v>
      </c>
      <c r="E130" s="19" t="s">
        <v>74</v>
      </c>
      <c r="F130" s="274">
        <v>21.58</v>
      </c>
      <c r="G130" s="36"/>
      <c r="H130" s="41"/>
    </row>
    <row r="131" spans="1:8" s="2" customFormat="1" ht="16.9" customHeight="1">
      <c r="A131" s="36"/>
      <c r="B131" s="41"/>
      <c r="C131" s="273" t="s">
        <v>74</v>
      </c>
      <c r="D131" s="273" t="s">
        <v>264</v>
      </c>
      <c r="E131" s="19" t="s">
        <v>74</v>
      </c>
      <c r="F131" s="274">
        <v>4.5</v>
      </c>
      <c r="G131" s="36"/>
      <c r="H131" s="41"/>
    </row>
    <row r="132" spans="1:8" s="2" customFormat="1" ht="16.9" customHeight="1">
      <c r="A132" s="36"/>
      <c r="B132" s="41"/>
      <c r="C132" s="273" t="s">
        <v>145</v>
      </c>
      <c r="D132" s="273" t="s">
        <v>238</v>
      </c>
      <c r="E132" s="19" t="s">
        <v>74</v>
      </c>
      <c r="F132" s="274">
        <v>26.08</v>
      </c>
      <c r="G132" s="36"/>
      <c r="H132" s="41"/>
    </row>
    <row r="133" spans="1:8" s="2" customFormat="1" ht="16.9" customHeight="1">
      <c r="A133" s="36"/>
      <c r="B133" s="41"/>
      <c r="C133" s="275" t="s">
        <v>2488</v>
      </c>
      <c r="D133" s="36"/>
      <c r="E133" s="36"/>
      <c r="F133" s="36"/>
      <c r="G133" s="36"/>
      <c r="H133" s="41"/>
    </row>
    <row r="134" spans="1:8" s="2" customFormat="1" ht="16.9" customHeight="1">
      <c r="A134" s="36"/>
      <c r="B134" s="41"/>
      <c r="C134" s="273" t="s">
        <v>258</v>
      </c>
      <c r="D134" s="273" t="s">
        <v>259</v>
      </c>
      <c r="E134" s="19" t="s">
        <v>117</v>
      </c>
      <c r="F134" s="274">
        <v>26.08</v>
      </c>
      <c r="G134" s="36"/>
      <c r="H134" s="41"/>
    </row>
    <row r="135" spans="1:8" s="2" customFormat="1" ht="16.9" customHeight="1">
      <c r="A135" s="36"/>
      <c r="B135" s="41"/>
      <c r="C135" s="273" t="s">
        <v>364</v>
      </c>
      <c r="D135" s="273" t="s">
        <v>365</v>
      </c>
      <c r="E135" s="19" t="s">
        <v>349</v>
      </c>
      <c r="F135" s="274">
        <v>27.47</v>
      </c>
      <c r="G135" s="36"/>
      <c r="H135" s="41"/>
    </row>
    <row r="136" spans="1:8" s="2" customFormat="1" ht="16.9" customHeight="1">
      <c r="A136" s="36"/>
      <c r="B136" s="41"/>
      <c r="C136" s="269" t="s">
        <v>130</v>
      </c>
      <c r="D136" s="270" t="s">
        <v>74</v>
      </c>
      <c r="E136" s="271" t="s">
        <v>117</v>
      </c>
      <c r="F136" s="272">
        <v>195.9</v>
      </c>
      <c r="G136" s="36"/>
      <c r="H136" s="41"/>
    </row>
    <row r="137" spans="1:8" s="2" customFormat="1" ht="16.9" customHeight="1">
      <c r="A137" s="36"/>
      <c r="B137" s="41"/>
      <c r="C137" s="273" t="s">
        <v>74</v>
      </c>
      <c r="D137" s="273" t="s">
        <v>262</v>
      </c>
      <c r="E137" s="19" t="s">
        <v>74</v>
      </c>
      <c r="F137" s="274">
        <v>0</v>
      </c>
      <c r="G137" s="36"/>
      <c r="H137" s="41"/>
    </row>
    <row r="138" spans="1:8" s="2" customFormat="1" ht="16.9" customHeight="1">
      <c r="A138" s="36"/>
      <c r="B138" s="41"/>
      <c r="C138" s="273" t="s">
        <v>74</v>
      </c>
      <c r="D138" s="273" t="s">
        <v>325</v>
      </c>
      <c r="E138" s="19" t="s">
        <v>74</v>
      </c>
      <c r="F138" s="274">
        <v>85.6</v>
      </c>
      <c r="G138" s="36"/>
      <c r="H138" s="41"/>
    </row>
    <row r="139" spans="1:8" s="2" customFormat="1" ht="16.9" customHeight="1">
      <c r="A139" s="36"/>
      <c r="B139" s="41"/>
      <c r="C139" s="273" t="s">
        <v>74</v>
      </c>
      <c r="D139" s="273" t="s">
        <v>326</v>
      </c>
      <c r="E139" s="19" t="s">
        <v>74</v>
      </c>
      <c r="F139" s="274">
        <v>44</v>
      </c>
      <c r="G139" s="36"/>
      <c r="H139" s="41"/>
    </row>
    <row r="140" spans="1:8" s="2" customFormat="1" ht="16.9" customHeight="1">
      <c r="A140" s="36"/>
      <c r="B140" s="41"/>
      <c r="C140" s="273" t="s">
        <v>74</v>
      </c>
      <c r="D140" s="273" t="s">
        <v>327</v>
      </c>
      <c r="E140" s="19" t="s">
        <v>74</v>
      </c>
      <c r="F140" s="274">
        <v>66.3</v>
      </c>
      <c r="G140" s="36"/>
      <c r="H140" s="41"/>
    </row>
    <row r="141" spans="1:8" s="2" customFormat="1" ht="16.9" customHeight="1">
      <c r="A141" s="36"/>
      <c r="B141" s="41"/>
      <c r="C141" s="273" t="s">
        <v>130</v>
      </c>
      <c r="D141" s="273" t="s">
        <v>238</v>
      </c>
      <c r="E141" s="19" t="s">
        <v>74</v>
      </c>
      <c r="F141" s="274">
        <v>195.9</v>
      </c>
      <c r="G141" s="36"/>
      <c r="H141" s="41"/>
    </row>
    <row r="142" spans="1:8" s="2" customFormat="1" ht="16.9" customHeight="1">
      <c r="A142" s="36"/>
      <c r="B142" s="41"/>
      <c r="C142" s="275" t="s">
        <v>2488</v>
      </c>
      <c r="D142" s="36"/>
      <c r="E142" s="36"/>
      <c r="F142" s="36"/>
      <c r="G142" s="36"/>
      <c r="H142" s="41"/>
    </row>
    <row r="143" spans="1:8" s="2" customFormat="1" ht="16.9" customHeight="1">
      <c r="A143" s="36"/>
      <c r="B143" s="41"/>
      <c r="C143" s="273" t="s">
        <v>526</v>
      </c>
      <c r="D143" s="273" t="s">
        <v>527</v>
      </c>
      <c r="E143" s="19" t="s">
        <v>117</v>
      </c>
      <c r="F143" s="274">
        <v>195.9</v>
      </c>
      <c r="G143" s="36"/>
      <c r="H143" s="41"/>
    </row>
    <row r="144" spans="1:8" s="2" customFormat="1" ht="16.9" customHeight="1">
      <c r="A144" s="36"/>
      <c r="B144" s="41"/>
      <c r="C144" s="273" t="s">
        <v>398</v>
      </c>
      <c r="D144" s="273" t="s">
        <v>399</v>
      </c>
      <c r="E144" s="19" t="s">
        <v>349</v>
      </c>
      <c r="F144" s="274">
        <v>0.626</v>
      </c>
      <c r="G144" s="36"/>
      <c r="H144" s="41"/>
    </row>
    <row r="145" spans="1:8" s="2" customFormat="1" ht="16.9" customHeight="1">
      <c r="A145" s="36"/>
      <c r="B145" s="41"/>
      <c r="C145" s="269" t="s">
        <v>167</v>
      </c>
      <c r="D145" s="270" t="s">
        <v>74</v>
      </c>
      <c r="E145" s="271" t="s">
        <v>117</v>
      </c>
      <c r="F145" s="272">
        <v>195.9</v>
      </c>
      <c r="G145" s="36"/>
      <c r="H145" s="41"/>
    </row>
    <row r="146" spans="1:8" s="2" customFormat="1" ht="16.9" customHeight="1">
      <c r="A146" s="36"/>
      <c r="B146" s="41"/>
      <c r="C146" s="273" t="s">
        <v>74</v>
      </c>
      <c r="D146" s="273" t="s">
        <v>262</v>
      </c>
      <c r="E146" s="19" t="s">
        <v>74</v>
      </c>
      <c r="F146" s="274">
        <v>0</v>
      </c>
      <c r="G146" s="36"/>
      <c r="H146" s="41"/>
    </row>
    <row r="147" spans="1:8" s="2" customFormat="1" ht="16.9" customHeight="1">
      <c r="A147" s="36"/>
      <c r="B147" s="41"/>
      <c r="C147" s="273" t="s">
        <v>74</v>
      </c>
      <c r="D147" s="273" t="s">
        <v>325</v>
      </c>
      <c r="E147" s="19" t="s">
        <v>74</v>
      </c>
      <c r="F147" s="274">
        <v>85.6</v>
      </c>
      <c r="G147" s="36"/>
      <c r="H147" s="41"/>
    </row>
    <row r="148" spans="1:8" s="2" customFormat="1" ht="16.9" customHeight="1">
      <c r="A148" s="36"/>
      <c r="B148" s="41"/>
      <c r="C148" s="273" t="s">
        <v>74</v>
      </c>
      <c r="D148" s="273" t="s">
        <v>326</v>
      </c>
      <c r="E148" s="19" t="s">
        <v>74</v>
      </c>
      <c r="F148" s="274">
        <v>44</v>
      </c>
      <c r="G148" s="36"/>
      <c r="H148" s="41"/>
    </row>
    <row r="149" spans="1:8" s="2" customFormat="1" ht="16.9" customHeight="1">
      <c r="A149" s="36"/>
      <c r="B149" s="41"/>
      <c r="C149" s="273" t="s">
        <v>74</v>
      </c>
      <c r="D149" s="273" t="s">
        <v>327</v>
      </c>
      <c r="E149" s="19" t="s">
        <v>74</v>
      </c>
      <c r="F149" s="274">
        <v>66.3</v>
      </c>
      <c r="G149" s="36"/>
      <c r="H149" s="41"/>
    </row>
    <row r="150" spans="1:8" s="2" customFormat="1" ht="16.9" customHeight="1">
      <c r="A150" s="36"/>
      <c r="B150" s="41"/>
      <c r="C150" s="273" t="s">
        <v>167</v>
      </c>
      <c r="D150" s="273" t="s">
        <v>238</v>
      </c>
      <c r="E150" s="19" t="s">
        <v>74</v>
      </c>
      <c r="F150" s="274">
        <v>195.9</v>
      </c>
      <c r="G150" s="36"/>
      <c r="H150" s="41"/>
    </row>
    <row r="151" spans="1:8" s="2" customFormat="1" ht="16.9" customHeight="1">
      <c r="A151" s="36"/>
      <c r="B151" s="41"/>
      <c r="C151" s="275" t="s">
        <v>2488</v>
      </c>
      <c r="D151" s="36"/>
      <c r="E151" s="36"/>
      <c r="F151" s="36"/>
      <c r="G151" s="36"/>
      <c r="H151" s="41"/>
    </row>
    <row r="152" spans="1:8" s="2" customFormat="1" ht="16.9" customHeight="1">
      <c r="A152" s="36"/>
      <c r="B152" s="41"/>
      <c r="C152" s="273" t="s">
        <v>451</v>
      </c>
      <c r="D152" s="273" t="s">
        <v>452</v>
      </c>
      <c r="E152" s="19" t="s">
        <v>117</v>
      </c>
      <c r="F152" s="274">
        <v>195.9</v>
      </c>
      <c r="G152" s="36"/>
      <c r="H152" s="41"/>
    </row>
    <row r="153" spans="1:8" s="2" customFormat="1" ht="16.9" customHeight="1">
      <c r="A153" s="36"/>
      <c r="B153" s="41"/>
      <c r="C153" s="273" t="s">
        <v>372</v>
      </c>
      <c r="D153" s="273" t="s">
        <v>373</v>
      </c>
      <c r="E153" s="19" t="s">
        <v>349</v>
      </c>
      <c r="F153" s="274">
        <v>47.092</v>
      </c>
      <c r="G153" s="36"/>
      <c r="H153" s="41"/>
    </row>
    <row r="154" spans="1:8" s="2" customFormat="1" ht="16.9" customHeight="1">
      <c r="A154" s="36"/>
      <c r="B154" s="41"/>
      <c r="C154" s="269" t="s">
        <v>136</v>
      </c>
      <c r="D154" s="270" t="s">
        <v>74</v>
      </c>
      <c r="E154" s="271" t="s">
        <v>117</v>
      </c>
      <c r="F154" s="272">
        <v>3.675</v>
      </c>
      <c r="G154" s="36"/>
      <c r="H154" s="41"/>
    </row>
    <row r="155" spans="1:8" s="2" customFormat="1" ht="16.9" customHeight="1">
      <c r="A155" s="36"/>
      <c r="B155" s="41"/>
      <c r="C155" s="273" t="s">
        <v>74</v>
      </c>
      <c r="D155" s="273" t="s">
        <v>234</v>
      </c>
      <c r="E155" s="19" t="s">
        <v>74</v>
      </c>
      <c r="F155" s="274">
        <v>4.875</v>
      </c>
      <c r="G155" s="36"/>
      <c r="H155" s="41"/>
    </row>
    <row r="156" spans="1:8" s="2" customFormat="1" ht="16.9" customHeight="1">
      <c r="A156" s="36"/>
      <c r="B156" s="41"/>
      <c r="C156" s="273" t="s">
        <v>74</v>
      </c>
      <c r="D156" s="273" t="s">
        <v>235</v>
      </c>
      <c r="E156" s="19" t="s">
        <v>74</v>
      </c>
      <c r="F156" s="274">
        <v>-1.2</v>
      </c>
      <c r="G156" s="36"/>
      <c r="H156" s="41"/>
    </row>
    <row r="157" spans="1:8" s="2" customFormat="1" ht="16.9" customHeight="1">
      <c r="A157" s="36"/>
      <c r="B157" s="41"/>
      <c r="C157" s="273" t="s">
        <v>136</v>
      </c>
      <c r="D157" s="273" t="s">
        <v>238</v>
      </c>
      <c r="E157" s="19" t="s">
        <v>74</v>
      </c>
      <c r="F157" s="274">
        <v>3.675</v>
      </c>
      <c r="G157" s="36"/>
      <c r="H157" s="41"/>
    </row>
    <row r="158" spans="1:8" s="2" customFormat="1" ht="16.9" customHeight="1">
      <c r="A158" s="36"/>
      <c r="B158" s="41"/>
      <c r="C158" s="275" t="s">
        <v>2488</v>
      </c>
      <c r="D158" s="36"/>
      <c r="E158" s="36"/>
      <c r="F158" s="36"/>
      <c r="G158" s="36"/>
      <c r="H158" s="41"/>
    </row>
    <row r="159" spans="1:8" s="2" customFormat="1" ht="16.9" customHeight="1">
      <c r="A159" s="36"/>
      <c r="B159" s="41"/>
      <c r="C159" s="273" t="s">
        <v>226</v>
      </c>
      <c r="D159" s="273" t="s">
        <v>227</v>
      </c>
      <c r="E159" s="19" t="s">
        <v>117</v>
      </c>
      <c r="F159" s="274">
        <v>3.675</v>
      </c>
      <c r="G159" s="36"/>
      <c r="H159" s="41"/>
    </row>
    <row r="160" spans="1:8" s="2" customFormat="1" ht="16.9" customHeight="1">
      <c r="A160" s="36"/>
      <c r="B160" s="41"/>
      <c r="C160" s="273" t="s">
        <v>364</v>
      </c>
      <c r="D160" s="273" t="s">
        <v>365</v>
      </c>
      <c r="E160" s="19" t="s">
        <v>349</v>
      </c>
      <c r="F160" s="274">
        <v>27.47</v>
      </c>
      <c r="G160" s="36"/>
      <c r="H160" s="41"/>
    </row>
    <row r="161" spans="1:8" s="2" customFormat="1" ht="16.9" customHeight="1">
      <c r="A161" s="36"/>
      <c r="B161" s="41"/>
      <c r="C161" s="269" t="s">
        <v>139</v>
      </c>
      <c r="D161" s="270" t="s">
        <v>74</v>
      </c>
      <c r="E161" s="271" t="s">
        <v>117</v>
      </c>
      <c r="F161" s="272">
        <v>29.263</v>
      </c>
      <c r="G161" s="36"/>
      <c r="H161" s="41"/>
    </row>
    <row r="162" spans="1:8" s="2" customFormat="1" ht="16.9" customHeight="1">
      <c r="A162" s="36"/>
      <c r="B162" s="41"/>
      <c r="C162" s="273" t="s">
        <v>74</v>
      </c>
      <c r="D162" s="273" t="s">
        <v>243</v>
      </c>
      <c r="E162" s="19" t="s">
        <v>74</v>
      </c>
      <c r="F162" s="274">
        <v>32.063</v>
      </c>
      <c r="G162" s="36"/>
      <c r="H162" s="41"/>
    </row>
    <row r="163" spans="1:8" s="2" customFormat="1" ht="16.9" customHeight="1">
      <c r="A163" s="36"/>
      <c r="B163" s="41"/>
      <c r="C163" s="273" t="s">
        <v>74</v>
      </c>
      <c r="D163" s="273" t="s">
        <v>244</v>
      </c>
      <c r="E163" s="19" t="s">
        <v>74</v>
      </c>
      <c r="F163" s="274">
        <v>-2.8</v>
      </c>
      <c r="G163" s="36"/>
      <c r="H163" s="41"/>
    </row>
    <row r="164" spans="1:8" s="2" customFormat="1" ht="16.9" customHeight="1">
      <c r="A164" s="36"/>
      <c r="B164" s="41"/>
      <c r="C164" s="273" t="s">
        <v>139</v>
      </c>
      <c r="D164" s="273" t="s">
        <v>238</v>
      </c>
      <c r="E164" s="19" t="s">
        <v>74</v>
      </c>
      <c r="F164" s="274">
        <v>29.263</v>
      </c>
      <c r="G164" s="36"/>
      <c r="H164" s="41"/>
    </row>
    <row r="165" spans="1:8" s="2" customFormat="1" ht="16.9" customHeight="1">
      <c r="A165" s="36"/>
      <c r="B165" s="41"/>
      <c r="C165" s="275" t="s">
        <v>2488</v>
      </c>
      <c r="D165" s="36"/>
      <c r="E165" s="36"/>
      <c r="F165" s="36"/>
      <c r="G165" s="36"/>
      <c r="H165" s="41"/>
    </row>
    <row r="166" spans="1:8" s="2" customFormat="1" ht="16.9" customHeight="1">
      <c r="A166" s="36"/>
      <c r="B166" s="41"/>
      <c r="C166" s="273" t="s">
        <v>239</v>
      </c>
      <c r="D166" s="273" t="s">
        <v>240</v>
      </c>
      <c r="E166" s="19" t="s">
        <v>117</v>
      </c>
      <c r="F166" s="274">
        <v>29.263</v>
      </c>
      <c r="G166" s="36"/>
      <c r="H166" s="41"/>
    </row>
    <row r="167" spans="1:8" s="2" customFormat="1" ht="16.9" customHeight="1">
      <c r="A167" s="36"/>
      <c r="B167" s="41"/>
      <c r="C167" s="273" t="s">
        <v>364</v>
      </c>
      <c r="D167" s="273" t="s">
        <v>365</v>
      </c>
      <c r="E167" s="19" t="s">
        <v>349</v>
      </c>
      <c r="F167" s="274">
        <v>27.47</v>
      </c>
      <c r="G167" s="36"/>
      <c r="H167" s="41"/>
    </row>
    <row r="168" spans="1:8" s="2" customFormat="1" ht="16.9" customHeight="1">
      <c r="A168" s="36"/>
      <c r="B168" s="41"/>
      <c r="C168" s="269" t="s">
        <v>151</v>
      </c>
      <c r="D168" s="270" t="s">
        <v>74</v>
      </c>
      <c r="E168" s="271" t="s">
        <v>117</v>
      </c>
      <c r="F168" s="272">
        <v>53.2</v>
      </c>
      <c r="G168" s="36"/>
      <c r="H168" s="41"/>
    </row>
    <row r="169" spans="1:8" s="2" customFormat="1" ht="16.9" customHeight="1">
      <c r="A169" s="36"/>
      <c r="B169" s="41"/>
      <c r="C169" s="273" t="s">
        <v>74</v>
      </c>
      <c r="D169" s="273" t="s">
        <v>289</v>
      </c>
      <c r="E169" s="19" t="s">
        <v>74</v>
      </c>
      <c r="F169" s="274">
        <v>53.2</v>
      </c>
      <c r="G169" s="36"/>
      <c r="H169" s="41"/>
    </row>
    <row r="170" spans="1:8" s="2" customFormat="1" ht="16.9" customHeight="1">
      <c r="A170" s="36"/>
      <c r="B170" s="41"/>
      <c r="C170" s="273" t="s">
        <v>151</v>
      </c>
      <c r="D170" s="273" t="s">
        <v>238</v>
      </c>
      <c r="E170" s="19" t="s">
        <v>74</v>
      </c>
      <c r="F170" s="274">
        <v>53.2</v>
      </c>
      <c r="G170" s="36"/>
      <c r="H170" s="41"/>
    </row>
    <row r="171" spans="1:8" s="2" customFormat="1" ht="16.9" customHeight="1">
      <c r="A171" s="36"/>
      <c r="B171" s="41"/>
      <c r="C171" s="275" t="s">
        <v>2488</v>
      </c>
      <c r="D171" s="36"/>
      <c r="E171" s="36"/>
      <c r="F171" s="36"/>
      <c r="G171" s="36"/>
      <c r="H171" s="41"/>
    </row>
    <row r="172" spans="1:8" s="2" customFormat="1" ht="16.9" customHeight="1">
      <c r="A172" s="36"/>
      <c r="B172" s="41"/>
      <c r="C172" s="273" t="s">
        <v>285</v>
      </c>
      <c r="D172" s="273" t="s">
        <v>286</v>
      </c>
      <c r="E172" s="19" t="s">
        <v>117</v>
      </c>
      <c r="F172" s="274">
        <v>53.2</v>
      </c>
      <c r="G172" s="36"/>
      <c r="H172" s="41"/>
    </row>
    <row r="173" spans="1:8" s="2" customFormat="1" ht="16.9" customHeight="1">
      <c r="A173" s="36"/>
      <c r="B173" s="41"/>
      <c r="C173" s="273" t="s">
        <v>372</v>
      </c>
      <c r="D173" s="273" t="s">
        <v>373</v>
      </c>
      <c r="E173" s="19" t="s">
        <v>349</v>
      </c>
      <c r="F173" s="274">
        <v>47.092</v>
      </c>
      <c r="G173" s="36"/>
      <c r="H173" s="41"/>
    </row>
    <row r="174" spans="1:8" s="2" customFormat="1" ht="16.9" customHeight="1">
      <c r="A174" s="36"/>
      <c r="B174" s="41"/>
      <c r="C174" s="269" t="s">
        <v>155</v>
      </c>
      <c r="D174" s="270" t="s">
        <v>74</v>
      </c>
      <c r="E174" s="271" t="s">
        <v>117</v>
      </c>
      <c r="F174" s="272">
        <v>195.9</v>
      </c>
      <c r="G174" s="36"/>
      <c r="H174" s="41"/>
    </row>
    <row r="175" spans="1:8" s="2" customFormat="1" ht="16.9" customHeight="1">
      <c r="A175" s="36"/>
      <c r="B175" s="41"/>
      <c r="C175" s="273" t="s">
        <v>74</v>
      </c>
      <c r="D175" s="273" t="s">
        <v>262</v>
      </c>
      <c r="E175" s="19" t="s">
        <v>74</v>
      </c>
      <c r="F175" s="274">
        <v>0</v>
      </c>
      <c r="G175" s="36"/>
      <c r="H175" s="41"/>
    </row>
    <row r="176" spans="1:8" s="2" customFormat="1" ht="16.9" customHeight="1">
      <c r="A176" s="36"/>
      <c r="B176" s="41"/>
      <c r="C176" s="273" t="s">
        <v>74</v>
      </c>
      <c r="D176" s="273" t="s">
        <v>325</v>
      </c>
      <c r="E176" s="19" t="s">
        <v>74</v>
      </c>
      <c r="F176" s="274">
        <v>85.6</v>
      </c>
      <c r="G176" s="36"/>
      <c r="H176" s="41"/>
    </row>
    <row r="177" spans="1:8" s="2" customFormat="1" ht="16.9" customHeight="1">
      <c r="A177" s="36"/>
      <c r="B177" s="41"/>
      <c r="C177" s="273" t="s">
        <v>74</v>
      </c>
      <c r="D177" s="273" t="s">
        <v>326</v>
      </c>
      <c r="E177" s="19" t="s">
        <v>74</v>
      </c>
      <c r="F177" s="274">
        <v>44</v>
      </c>
      <c r="G177" s="36"/>
      <c r="H177" s="41"/>
    </row>
    <row r="178" spans="1:8" s="2" customFormat="1" ht="16.9" customHeight="1">
      <c r="A178" s="36"/>
      <c r="B178" s="41"/>
      <c r="C178" s="273" t="s">
        <v>74</v>
      </c>
      <c r="D178" s="273" t="s">
        <v>327</v>
      </c>
      <c r="E178" s="19" t="s">
        <v>74</v>
      </c>
      <c r="F178" s="274">
        <v>66.3</v>
      </c>
      <c r="G178" s="36"/>
      <c r="H178" s="41"/>
    </row>
    <row r="179" spans="1:8" s="2" customFormat="1" ht="16.9" customHeight="1">
      <c r="A179" s="36"/>
      <c r="B179" s="41"/>
      <c r="C179" s="273" t="s">
        <v>155</v>
      </c>
      <c r="D179" s="273" t="s">
        <v>238</v>
      </c>
      <c r="E179" s="19" t="s">
        <v>74</v>
      </c>
      <c r="F179" s="274">
        <v>195.9</v>
      </c>
      <c r="G179" s="36"/>
      <c r="H179" s="41"/>
    </row>
    <row r="180" spans="1:8" s="2" customFormat="1" ht="16.9" customHeight="1">
      <c r="A180" s="36"/>
      <c r="B180" s="41"/>
      <c r="C180" s="275" t="s">
        <v>2488</v>
      </c>
      <c r="D180" s="36"/>
      <c r="E180" s="36"/>
      <c r="F180" s="36"/>
      <c r="G180" s="36"/>
      <c r="H180" s="41"/>
    </row>
    <row r="181" spans="1:8" s="2" customFormat="1" ht="16.9" customHeight="1">
      <c r="A181" s="36"/>
      <c r="B181" s="41"/>
      <c r="C181" s="273" t="s">
        <v>321</v>
      </c>
      <c r="D181" s="273" t="s">
        <v>322</v>
      </c>
      <c r="E181" s="19" t="s">
        <v>117</v>
      </c>
      <c r="F181" s="274">
        <v>195.9</v>
      </c>
      <c r="G181" s="36"/>
      <c r="H181" s="41"/>
    </row>
    <row r="182" spans="1:8" s="2" customFormat="1" ht="16.9" customHeight="1">
      <c r="A182" s="36"/>
      <c r="B182" s="41"/>
      <c r="C182" s="273" t="s">
        <v>372</v>
      </c>
      <c r="D182" s="273" t="s">
        <v>373</v>
      </c>
      <c r="E182" s="19" t="s">
        <v>349</v>
      </c>
      <c r="F182" s="274">
        <v>47.092</v>
      </c>
      <c r="G182" s="36"/>
      <c r="H182" s="41"/>
    </row>
    <row r="183" spans="1:8" s="2" customFormat="1" ht="16.9" customHeight="1">
      <c r="A183" s="36"/>
      <c r="B183" s="41"/>
      <c r="C183" s="269" t="s">
        <v>171</v>
      </c>
      <c r="D183" s="270" t="s">
        <v>74</v>
      </c>
      <c r="E183" s="271" t="s">
        <v>117</v>
      </c>
      <c r="F183" s="272">
        <v>40.26</v>
      </c>
      <c r="G183" s="36"/>
      <c r="H183" s="41"/>
    </row>
    <row r="184" spans="1:8" s="2" customFormat="1" ht="16.9" customHeight="1">
      <c r="A184" s="36"/>
      <c r="B184" s="41"/>
      <c r="C184" s="273" t="s">
        <v>74</v>
      </c>
      <c r="D184" s="273" t="s">
        <v>475</v>
      </c>
      <c r="E184" s="19" t="s">
        <v>74</v>
      </c>
      <c r="F184" s="274">
        <v>3.3</v>
      </c>
      <c r="G184" s="36"/>
      <c r="H184" s="41"/>
    </row>
    <row r="185" spans="1:8" s="2" customFormat="1" ht="16.9" customHeight="1">
      <c r="A185" s="36"/>
      <c r="B185" s="41"/>
      <c r="C185" s="273" t="s">
        <v>74</v>
      </c>
      <c r="D185" s="273" t="s">
        <v>476</v>
      </c>
      <c r="E185" s="19" t="s">
        <v>74</v>
      </c>
      <c r="F185" s="274">
        <v>18.48</v>
      </c>
      <c r="G185" s="36"/>
      <c r="H185" s="41"/>
    </row>
    <row r="186" spans="1:8" s="2" customFormat="1" ht="16.9" customHeight="1">
      <c r="A186" s="36"/>
      <c r="B186" s="41"/>
      <c r="C186" s="273" t="s">
        <v>74</v>
      </c>
      <c r="D186" s="273" t="s">
        <v>477</v>
      </c>
      <c r="E186" s="19" t="s">
        <v>74</v>
      </c>
      <c r="F186" s="274">
        <v>18.48</v>
      </c>
      <c r="G186" s="36"/>
      <c r="H186" s="41"/>
    </row>
    <row r="187" spans="1:8" s="2" customFormat="1" ht="16.9" customHeight="1">
      <c r="A187" s="36"/>
      <c r="B187" s="41"/>
      <c r="C187" s="273" t="s">
        <v>171</v>
      </c>
      <c r="D187" s="273" t="s">
        <v>238</v>
      </c>
      <c r="E187" s="19" t="s">
        <v>74</v>
      </c>
      <c r="F187" s="274">
        <v>40.26</v>
      </c>
      <c r="G187" s="36"/>
      <c r="H187" s="41"/>
    </row>
    <row r="188" spans="1:8" s="2" customFormat="1" ht="16.9" customHeight="1">
      <c r="A188" s="36"/>
      <c r="B188" s="41"/>
      <c r="C188" s="275" t="s">
        <v>2488</v>
      </c>
      <c r="D188" s="36"/>
      <c r="E188" s="36"/>
      <c r="F188" s="36"/>
      <c r="G188" s="36"/>
      <c r="H188" s="41"/>
    </row>
    <row r="189" spans="1:8" s="2" customFormat="1" ht="16.9" customHeight="1">
      <c r="A189" s="36"/>
      <c r="B189" s="41"/>
      <c r="C189" s="273" t="s">
        <v>471</v>
      </c>
      <c r="D189" s="273" t="s">
        <v>472</v>
      </c>
      <c r="E189" s="19" t="s">
        <v>117</v>
      </c>
      <c r="F189" s="274">
        <v>40.26</v>
      </c>
      <c r="G189" s="36"/>
      <c r="H189" s="41"/>
    </row>
    <row r="190" spans="1:8" s="2" customFormat="1" ht="16.9" customHeight="1">
      <c r="A190" s="36"/>
      <c r="B190" s="41"/>
      <c r="C190" s="273" t="s">
        <v>372</v>
      </c>
      <c r="D190" s="273" t="s">
        <v>373</v>
      </c>
      <c r="E190" s="19" t="s">
        <v>349</v>
      </c>
      <c r="F190" s="274">
        <v>47.092</v>
      </c>
      <c r="G190" s="36"/>
      <c r="H190" s="41"/>
    </row>
    <row r="191" spans="1:8" s="2" customFormat="1" ht="16.9" customHeight="1">
      <c r="A191" s="36"/>
      <c r="B191" s="41"/>
      <c r="C191" s="269" t="s">
        <v>173</v>
      </c>
      <c r="D191" s="270" t="s">
        <v>74</v>
      </c>
      <c r="E191" s="271" t="s">
        <v>117</v>
      </c>
      <c r="F191" s="272">
        <v>9</v>
      </c>
      <c r="G191" s="36"/>
      <c r="H191" s="41"/>
    </row>
    <row r="192" spans="1:8" s="2" customFormat="1" ht="16.9" customHeight="1">
      <c r="A192" s="36"/>
      <c r="B192" s="41"/>
      <c r="C192" s="273" t="s">
        <v>74</v>
      </c>
      <c r="D192" s="273" t="s">
        <v>483</v>
      </c>
      <c r="E192" s="19" t="s">
        <v>74</v>
      </c>
      <c r="F192" s="274">
        <v>1</v>
      </c>
      <c r="G192" s="36"/>
      <c r="H192" s="41"/>
    </row>
    <row r="193" spans="1:8" s="2" customFormat="1" ht="16.9" customHeight="1">
      <c r="A193" s="36"/>
      <c r="B193" s="41"/>
      <c r="C193" s="273" t="s">
        <v>74</v>
      </c>
      <c r="D193" s="273" t="s">
        <v>484</v>
      </c>
      <c r="E193" s="19" t="s">
        <v>74</v>
      </c>
      <c r="F193" s="274">
        <v>4</v>
      </c>
      <c r="G193" s="36"/>
      <c r="H193" s="41"/>
    </row>
    <row r="194" spans="1:8" s="2" customFormat="1" ht="16.9" customHeight="1">
      <c r="A194" s="36"/>
      <c r="B194" s="41"/>
      <c r="C194" s="273" t="s">
        <v>74</v>
      </c>
      <c r="D194" s="273" t="s">
        <v>485</v>
      </c>
      <c r="E194" s="19" t="s">
        <v>74</v>
      </c>
      <c r="F194" s="274">
        <v>4</v>
      </c>
      <c r="G194" s="36"/>
      <c r="H194" s="41"/>
    </row>
    <row r="195" spans="1:8" s="2" customFormat="1" ht="16.9" customHeight="1">
      <c r="A195" s="36"/>
      <c r="B195" s="41"/>
      <c r="C195" s="273" t="s">
        <v>173</v>
      </c>
      <c r="D195" s="273" t="s">
        <v>238</v>
      </c>
      <c r="E195" s="19" t="s">
        <v>74</v>
      </c>
      <c r="F195" s="274">
        <v>9</v>
      </c>
      <c r="G195" s="36"/>
      <c r="H195" s="41"/>
    </row>
    <row r="196" spans="1:8" s="2" customFormat="1" ht="16.9" customHeight="1">
      <c r="A196" s="36"/>
      <c r="B196" s="41"/>
      <c r="C196" s="275" t="s">
        <v>2488</v>
      </c>
      <c r="D196" s="36"/>
      <c r="E196" s="36"/>
      <c r="F196" s="36"/>
      <c r="G196" s="36"/>
      <c r="H196" s="41"/>
    </row>
    <row r="197" spans="1:8" s="2" customFormat="1" ht="16.9" customHeight="1">
      <c r="A197" s="36"/>
      <c r="B197" s="41"/>
      <c r="C197" s="273" t="s">
        <v>479</v>
      </c>
      <c r="D197" s="273" t="s">
        <v>480</v>
      </c>
      <c r="E197" s="19" t="s">
        <v>128</v>
      </c>
      <c r="F197" s="274">
        <v>9</v>
      </c>
      <c r="G197" s="36"/>
      <c r="H197" s="41"/>
    </row>
    <row r="198" spans="1:8" s="2" customFormat="1" ht="16.9" customHeight="1">
      <c r="A198" s="36"/>
      <c r="B198" s="41"/>
      <c r="C198" s="273" t="s">
        <v>372</v>
      </c>
      <c r="D198" s="273" t="s">
        <v>373</v>
      </c>
      <c r="E198" s="19" t="s">
        <v>349</v>
      </c>
      <c r="F198" s="274">
        <v>47.092</v>
      </c>
      <c r="G198" s="36"/>
      <c r="H198" s="41"/>
    </row>
    <row r="199" spans="1:8" s="2" customFormat="1" ht="16.9" customHeight="1">
      <c r="A199" s="36"/>
      <c r="B199" s="41"/>
      <c r="C199" s="269" t="s">
        <v>170</v>
      </c>
      <c r="D199" s="270" t="s">
        <v>74</v>
      </c>
      <c r="E199" s="271" t="s">
        <v>117</v>
      </c>
      <c r="F199" s="272">
        <v>26.08</v>
      </c>
      <c r="G199" s="36"/>
      <c r="H199" s="41"/>
    </row>
    <row r="200" spans="1:8" s="2" customFormat="1" ht="16.9" customHeight="1">
      <c r="A200" s="36"/>
      <c r="B200" s="41"/>
      <c r="C200" s="273" t="s">
        <v>74</v>
      </c>
      <c r="D200" s="273" t="s">
        <v>262</v>
      </c>
      <c r="E200" s="19" t="s">
        <v>74</v>
      </c>
      <c r="F200" s="274">
        <v>0</v>
      </c>
      <c r="G200" s="36"/>
      <c r="H200" s="41"/>
    </row>
    <row r="201" spans="1:8" s="2" customFormat="1" ht="16.9" customHeight="1">
      <c r="A201" s="36"/>
      <c r="B201" s="41"/>
      <c r="C201" s="273" t="s">
        <v>74</v>
      </c>
      <c r="D201" s="273" t="s">
        <v>263</v>
      </c>
      <c r="E201" s="19" t="s">
        <v>74</v>
      </c>
      <c r="F201" s="274">
        <v>21.58</v>
      </c>
      <c r="G201" s="36"/>
      <c r="H201" s="41"/>
    </row>
    <row r="202" spans="1:8" s="2" customFormat="1" ht="16.9" customHeight="1">
      <c r="A202" s="36"/>
      <c r="B202" s="41"/>
      <c r="C202" s="273" t="s">
        <v>74</v>
      </c>
      <c r="D202" s="273" t="s">
        <v>264</v>
      </c>
      <c r="E202" s="19" t="s">
        <v>74</v>
      </c>
      <c r="F202" s="274">
        <v>4.5</v>
      </c>
      <c r="G202" s="36"/>
      <c r="H202" s="41"/>
    </row>
    <row r="203" spans="1:8" s="2" customFormat="1" ht="16.9" customHeight="1">
      <c r="A203" s="36"/>
      <c r="B203" s="41"/>
      <c r="C203" s="273" t="s">
        <v>170</v>
      </c>
      <c r="D203" s="273" t="s">
        <v>238</v>
      </c>
      <c r="E203" s="19" t="s">
        <v>74</v>
      </c>
      <c r="F203" s="274">
        <v>26.08</v>
      </c>
      <c r="G203" s="36"/>
      <c r="H203" s="41"/>
    </row>
    <row r="204" spans="1:8" s="2" customFormat="1" ht="16.9" customHeight="1">
      <c r="A204" s="36"/>
      <c r="B204" s="41"/>
      <c r="C204" s="275" t="s">
        <v>2488</v>
      </c>
      <c r="D204" s="36"/>
      <c r="E204" s="36"/>
      <c r="F204" s="36"/>
      <c r="G204" s="36"/>
      <c r="H204" s="41"/>
    </row>
    <row r="205" spans="1:8" s="2" customFormat="1" ht="16.9" customHeight="1">
      <c r="A205" s="36"/>
      <c r="B205" s="41"/>
      <c r="C205" s="273" t="s">
        <v>464</v>
      </c>
      <c r="D205" s="273" t="s">
        <v>465</v>
      </c>
      <c r="E205" s="19" t="s">
        <v>117</v>
      </c>
      <c r="F205" s="274">
        <v>26.08</v>
      </c>
      <c r="G205" s="36"/>
      <c r="H205" s="41"/>
    </row>
    <row r="206" spans="1:8" s="2" customFormat="1" ht="16.9" customHeight="1">
      <c r="A206" s="36"/>
      <c r="B206" s="41"/>
      <c r="C206" s="273" t="s">
        <v>391</v>
      </c>
      <c r="D206" s="273" t="s">
        <v>392</v>
      </c>
      <c r="E206" s="19" t="s">
        <v>349</v>
      </c>
      <c r="F206" s="274">
        <v>0.527</v>
      </c>
      <c r="G206" s="36"/>
      <c r="H206" s="41"/>
    </row>
    <row r="207" spans="1:8" s="2" customFormat="1" ht="16.9" customHeight="1">
      <c r="A207" s="36"/>
      <c r="B207" s="41"/>
      <c r="C207" s="269" t="s">
        <v>168</v>
      </c>
      <c r="D207" s="270" t="s">
        <v>74</v>
      </c>
      <c r="E207" s="271" t="s">
        <v>117</v>
      </c>
      <c r="F207" s="272">
        <v>4.5</v>
      </c>
      <c r="G207" s="36"/>
      <c r="H207" s="41"/>
    </row>
    <row r="208" spans="1:8" s="2" customFormat="1" ht="16.9" customHeight="1">
      <c r="A208" s="36"/>
      <c r="B208" s="41"/>
      <c r="C208" s="273" t="s">
        <v>74</v>
      </c>
      <c r="D208" s="273" t="s">
        <v>462</v>
      </c>
      <c r="E208" s="19" t="s">
        <v>74</v>
      </c>
      <c r="F208" s="274">
        <v>4.5</v>
      </c>
      <c r="G208" s="36"/>
      <c r="H208" s="41"/>
    </row>
    <row r="209" spans="1:8" s="2" customFormat="1" ht="16.9" customHeight="1">
      <c r="A209" s="36"/>
      <c r="B209" s="41"/>
      <c r="C209" s="273" t="s">
        <v>168</v>
      </c>
      <c r="D209" s="273" t="s">
        <v>238</v>
      </c>
      <c r="E209" s="19" t="s">
        <v>74</v>
      </c>
      <c r="F209" s="274">
        <v>4.5</v>
      </c>
      <c r="G209" s="36"/>
      <c r="H209" s="41"/>
    </row>
    <row r="210" spans="1:8" s="2" customFormat="1" ht="16.9" customHeight="1">
      <c r="A210" s="36"/>
      <c r="B210" s="41"/>
      <c r="C210" s="275" t="s">
        <v>2488</v>
      </c>
      <c r="D210" s="36"/>
      <c r="E210" s="36"/>
      <c r="F210" s="36"/>
      <c r="G210" s="36"/>
      <c r="H210" s="41"/>
    </row>
    <row r="211" spans="1:8" s="2" customFormat="1" ht="16.9" customHeight="1">
      <c r="A211" s="36"/>
      <c r="B211" s="41"/>
      <c r="C211" s="273" t="s">
        <v>458</v>
      </c>
      <c r="D211" s="273" t="s">
        <v>459</v>
      </c>
      <c r="E211" s="19" t="s">
        <v>117</v>
      </c>
      <c r="F211" s="274">
        <v>4.5</v>
      </c>
      <c r="G211" s="36"/>
      <c r="H211" s="41"/>
    </row>
    <row r="212" spans="1:8" s="2" customFormat="1" ht="16.9" customHeight="1">
      <c r="A212" s="36"/>
      <c r="B212" s="41"/>
      <c r="C212" s="273" t="s">
        <v>391</v>
      </c>
      <c r="D212" s="273" t="s">
        <v>392</v>
      </c>
      <c r="E212" s="19" t="s">
        <v>349</v>
      </c>
      <c r="F212" s="274">
        <v>0.527</v>
      </c>
      <c r="G212" s="36"/>
      <c r="H212" s="41"/>
    </row>
    <row r="213" spans="1:8" s="2" customFormat="1" ht="16.9" customHeight="1">
      <c r="A213" s="36"/>
      <c r="B213" s="41"/>
      <c r="C213" s="269" t="s">
        <v>165</v>
      </c>
      <c r="D213" s="270" t="s">
        <v>74</v>
      </c>
      <c r="E213" s="271" t="s">
        <v>128</v>
      </c>
      <c r="F213" s="272">
        <v>7</v>
      </c>
      <c r="G213" s="36"/>
      <c r="H213" s="41"/>
    </row>
    <row r="214" spans="1:8" s="2" customFormat="1" ht="16.9" customHeight="1">
      <c r="A214" s="36"/>
      <c r="B214" s="41"/>
      <c r="C214" s="273" t="s">
        <v>74</v>
      </c>
      <c r="D214" s="273" t="s">
        <v>432</v>
      </c>
      <c r="E214" s="19" t="s">
        <v>74</v>
      </c>
      <c r="F214" s="274">
        <v>7</v>
      </c>
      <c r="G214" s="36"/>
      <c r="H214" s="41"/>
    </row>
    <row r="215" spans="1:8" s="2" customFormat="1" ht="16.9" customHeight="1">
      <c r="A215" s="36"/>
      <c r="B215" s="41"/>
      <c r="C215" s="273" t="s">
        <v>165</v>
      </c>
      <c r="D215" s="273" t="s">
        <v>238</v>
      </c>
      <c r="E215" s="19" t="s">
        <v>74</v>
      </c>
      <c r="F215" s="274">
        <v>7</v>
      </c>
      <c r="G215" s="36"/>
      <c r="H215" s="41"/>
    </row>
    <row r="216" spans="1:8" s="2" customFormat="1" ht="16.9" customHeight="1">
      <c r="A216" s="36"/>
      <c r="B216" s="41"/>
      <c r="C216" s="275" t="s">
        <v>2488</v>
      </c>
      <c r="D216" s="36"/>
      <c r="E216" s="36"/>
      <c r="F216" s="36"/>
      <c r="G216" s="36"/>
      <c r="H216" s="41"/>
    </row>
    <row r="217" spans="1:8" s="2" customFormat="1" ht="16.9" customHeight="1">
      <c r="A217" s="36"/>
      <c r="B217" s="41"/>
      <c r="C217" s="273" t="s">
        <v>439</v>
      </c>
      <c r="D217" s="273" t="s">
        <v>440</v>
      </c>
      <c r="E217" s="19" t="s">
        <v>128</v>
      </c>
      <c r="F217" s="274">
        <v>7</v>
      </c>
      <c r="G217" s="36"/>
      <c r="H217" s="41"/>
    </row>
    <row r="218" spans="1:8" s="2" customFormat="1" ht="16.9" customHeight="1">
      <c r="A218" s="36"/>
      <c r="B218" s="41"/>
      <c r="C218" s="273" t="s">
        <v>372</v>
      </c>
      <c r="D218" s="273" t="s">
        <v>373</v>
      </c>
      <c r="E218" s="19" t="s">
        <v>349</v>
      </c>
      <c r="F218" s="274">
        <v>47.092</v>
      </c>
      <c r="G218" s="36"/>
      <c r="H218" s="41"/>
    </row>
    <row r="219" spans="1:8" s="2" customFormat="1" ht="16.9" customHeight="1">
      <c r="A219" s="36"/>
      <c r="B219" s="41"/>
      <c r="C219" s="269" t="s">
        <v>187</v>
      </c>
      <c r="D219" s="270" t="s">
        <v>74</v>
      </c>
      <c r="E219" s="271" t="s">
        <v>117</v>
      </c>
      <c r="F219" s="272">
        <v>666.307</v>
      </c>
      <c r="G219" s="36"/>
      <c r="H219" s="41"/>
    </row>
    <row r="220" spans="1:8" s="2" customFormat="1" ht="16.9" customHeight="1">
      <c r="A220" s="36"/>
      <c r="B220" s="41"/>
      <c r="C220" s="273" t="s">
        <v>74</v>
      </c>
      <c r="D220" s="273" t="s">
        <v>334</v>
      </c>
      <c r="E220" s="19" t="s">
        <v>74</v>
      </c>
      <c r="F220" s="274">
        <v>0</v>
      </c>
      <c r="G220" s="36"/>
      <c r="H220" s="41"/>
    </row>
    <row r="221" spans="1:8" s="2" customFormat="1" ht="16.9" customHeight="1">
      <c r="A221" s="36"/>
      <c r="B221" s="41"/>
      <c r="C221" s="273" t="s">
        <v>74</v>
      </c>
      <c r="D221" s="273" t="s">
        <v>335</v>
      </c>
      <c r="E221" s="19" t="s">
        <v>74</v>
      </c>
      <c r="F221" s="274">
        <v>117.418</v>
      </c>
      <c r="G221" s="36"/>
      <c r="H221" s="41"/>
    </row>
    <row r="222" spans="1:8" s="2" customFormat="1" ht="16.9" customHeight="1">
      <c r="A222" s="36"/>
      <c r="B222" s="41"/>
      <c r="C222" s="273" t="s">
        <v>74</v>
      </c>
      <c r="D222" s="273" t="s">
        <v>336</v>
      </c>
      <c r="E222" s="19" t="s">
        <v>74</v>
      </c>
      <c r="F222" s="274">
        <v>45.87</v>
      </c>
      <c r="G222" s="36"/>
      <c r="H222" s="41"/>
    </row>
    <row r="223" spans="1:8" s="2" customFormat="1" ht="16.9" customHeight="1">
      <c r="A223" s="36"/>
      <c r="B223" s="41"/>
      <c r="C223" s="273" t="s">
        <v>74</v>
      </c>
      <c r="D223" s="273" t="s">
        <v>337</v>
      </c>
      <c r="E223" s="19" t="s">
        <v>74</v>
      </c>
      <c r="F223" s="274">
        <v>18</v>
      </c>
      <c r="G223" s="36"/>
      <c r="H223" s="41"/>
    </row>
    <row r="224" spans="1:8" s="2" customFormat="1" ht="16.9" customHeight="1">
      <c r="A224" s="36"/>
      <c r="B224" s="41"/>
      <c r="C224" s="273" t="s">
        <v>74</v>
      </c>
      <c r="D224" s="273" t="s">
        <v>338</v>
      </c>
      <c r="E224" s="19" t="s">
        <v>74</v>
      </c>
      <c r="F224" s="274">
        <v>56.4</v>
      </c>
      <c r="G224" s="36"/>
      <c r="H224" s="41"/>
    </row>
    <row r="225" spans="1:8" s="2" customFormat="1" ht="16.9" customHeight="1">
      <c r="A225" s="36"/>
      <c r="B225" s="41"/>
      <c r="C225" s="273" t="s">
        <v>74</v>
      </c>
      <c r="D225" s="273" t="s">
        <v>339</v>
      </c>
      <c r="E225" s="19" t="s">
        <v>74</v>
      </c>
      <c r="F225" s="274">
        <v>144.234</v>
      </c>
      <c r="G225" s="36"/>
      <c r="H225" s="41"/>
    </row>
    <row r="226" spans="1:8" s="2" customFormat="1" ht="16.9" customHeight="1">
      <c r="A226" s="36"/>
      <c r="B226" s="41"/>
      <c r="C226" s="273" t="s">
        <v>74</v>
      </c>
      <c r="D226" s="273" t="s">
        <v>340</v>
      </c>
      <c r="E226" s="19" t="s">
        <v>74</v>
      </c>
      <c r="F226" s="274">
        <v>91.722</v>
      </c>
      <c r="G226" s="36"/>
      <c r="H226" s="41"/>
    </row>
    <row r="227" spans="1:8" s="2" customFormat="1" ht="16.9" customHeight="1">
      <c r="A227" s="36"/>
      <c r="B227" s="41"/>
      <c r="C227" s="273" t="s">
        <v>74</v>
      </c>
      <c r="D227" s="273" t="s">
        <v>341</v>
      </c>
      <c r="E227" s="19" t="s">
        <v>74</v>
      </c>
      <c r="F227" s="274">
        <v>98.023</v>
      </c>
      <c r="G227" s="36"/>
      <c r="H227" s="41"/>
    </row>
    <row r="228" spans="1:8" s="2" customFormat="1" ht="16.9" customHeight="1">
      <c r="A228" s="36"/>
      <c r="B228" s="41"/>
      <c r="C228" s="273" t="s">
        <v>74</v>
      </c>
      <c r="D228" s="273" t="s">
        <v>342</v>
      </c>
      <c r="E228" s="19" t="s">
        <v>74</v>
      </c>
      <c r="F228" s="274">
        <v>0</v>
      </c>
      <c r="G228" s="36"/>
      <c r="H228" s="41"/>
    </row>
    <row r="229" spans="1:8" s="2" customFormat="1" ht="16.9" customHeight="1">
      <c r="A229" s="36"/>
      <c r="B229" s="41"/>
      <c r="C229" s="273" t="s">
        <v>74</v>
      </c>
      <c r="D229" s="273" t="s">
        <v>343</v>
      </c>
      <c r="E229" s="19" t="s">
        <v>74</v>
      </c>
      <c r="F229" s="274">
        <v>94.64</v>
      </c>
      <c r="G229" s="36"/>
      <c r="H229" s="41"/>
    </row>
    <row r="230" spans="1:8" s="2" customFormat="1" ht="16.9" customHeight="1">
      <c r="A230" s="36"/>
      <c r="B230" s="41"/>
      <c r="C230" s="273" t="s">
        <v>187</v>
      </c>
      <c r="D230" s="273" t="s">
        <v>238</v>
      </c>
      <c r="E230" s="19" t="s">
        <v>74</v>
      </c>
      <c r="F230" s="274">
        <v>666.307</v>
      </c>
      <c r="G230" s="36"/>
      <c r="H230" s="41"/>
    </row>
    <row r="231" spans="1:8" s="2" customFormat="1" ht="16.9" customHeight="1">
      <c r="A231" s="36"/>
      <c r="B231" s="41"/>
      <c r="C231" s="275" t="s">
        <v>2488</v>
      </c>
      <c r="D231" s="36"/>
      <c r="E231" s="36"/>
      <c r="F231" s="36"/>
      <c r="G231" s="36"/>
      <c r="H231" s="41"/>
    </row>
    <row r="232" spans="1:8" s="2" customFormat="1" ht="16.9" customHeight="1">
      <c r="A232" s="36"/>
      <c r="B232" s="41"/>
      <c r="C232" s="273" t="s">
        <v>330</v>
      </c>
      <c r="D232" s="273" t="s">
        <v>331</v>
      </c>
      <c r="E232" s="19" t="s">
        <v>117</v>
      </c>
      <c r="F232" s="274">
        <v>666.307</v>
      </c>
      <c r="G232" s="36"/>
      <c r="H232" s="41"/>
    </row>
    <row r="233" spans="1:8" s="2" customFormat="1" ht="16.9" customHeight="1">
      <c r="A233" s="36"/>
      <c r="B233" s="41"/>
      <c r="C233" s="273" t="s">
        <v>372</v>
      </c>
      <c r="D233" s="273" t="s">
        <v>373</v>
      </c>
      <c r="E233" s="19" t="s">
        <v>349</v>
      </c>
      <c r="F233" s="274">
        <v>47.092</v>
      </c>
      <c r="G233" s="36"/>
      <c r="H233" s="41"/>
    </row>
    <row r="234" spans="1:8" s="2" customFormat="1" ht="16.9" customHeight="1">
      <c r="A234" s="36"/>
      <c r="B234" s="41"/>
      <c r="C234" s="269" t="s">
        <v>177</v>
      </c>
      <c r="D234" s="270" t="s">
        <v>74</v>
      </c>
      <c r="E234" s="271" t="s">
        <v>117</v>
      </c>
      <c r="F234" s="272">
        <v>100.15</v>
      </c>
      <c r="G234" s="36"/>
      <c r="H234" s="41"/>
    </row>
    <row r="235" spans="1:8" s="2" customFormat="1" ht="16.9" customHeight="1">
      <c r="A235" s="36"/>
      <c r="B235" s="41"/>
      <c r="C235" s="273" t="s">
        <v>74</v>
      </c>
      <c r="D235" s="273" t="s">
        <v>262</v>
      </c>
      <c r="E235" s="19" t="s">
        <v>74</v>
      </c>
      <c r="F235" s="274">
        <v>0</v>
      </c>
      <c r="G235" s="36"/>
      <c r="H235" s="41"/>
    </row>
    <row r="236" spans="1:8" s="2" customFormat="1" ht="16.9" customHeight="1">
      <c r="A236" s="36"/>
      <c r="B236" s="41"/>
      <c r="C236" s="273" t="s">
        <v>74</v>
      </c>
      <c r="D236" s="273" t="s">
        <v>343</v>
      </c>
      <c r="E236" s="19" t="s">
        <v>74</v>
      </c>
      <c r="F236" s="274">
        <v>94.64</v>
      </c>
      <c r="G236" s="36"/>
      <c r="H236" s="41"/>
    </row>
    <row r="237" spans="1:8" s="2" customFormat="1" ht="16.9" customHeight="1">
      <c r="A237" s="36"/>
      <c r="B237" s="41"/>
      <c r="C237" s="273" t="s">
        <v>74</v>
      </c>
      <c r="D237" s="273" t="s">
        <v>508</v>
      </c>
      <c r="E237" s="19" t="s">
        <v>74</v>
      </c>
      <c r="F237" s="274">
        <v>5.51</v>
      </c>
      <c r="G237" s="36"/>
      <c r="H237" s="41"/>
    </row>
    <row r="238" spans="1:8" s="2" customFormat="1" ht="16.9" customHeight="1">
      <c r="A238" s="36"/>
      <c r="B238" s="41"/>
      <c r="C238" s="273" t="s">
        <v>177</v>
      </c>
      <c r="D238" s="273" t="s">
        <v>238</v>
      </c>
      <c r="E238" s="19" t="s">
        <v>74</v>
      </c>
      <c r="F238" s="274">
        <v>100.15</v>
      </c>
      <c r="G238" s="36"/>
      <c r="H238" s="41"/>
    </row>
    <row r="239" spans="1:8" s="2" customFormat="1" ht="16.9" customHeight="1">
      <c r="A239" s="36"/>
      <c r="B239" s="41"/>
      <c r="C239" s="275" t="s">
        <v>2488</v>
      </c>
      <c r="D239" s="36"/>
      <c r="E239" s="36"/>
      <c r="F239" s="36"/>
      <c r="G239" s="36"/>
      <c r="H239" s="41"/>
    </row>
    <row r="240" spans="1:8" s="2" customFormat="1" ht="16.9" customHeight="1">
      <c r="A240" s="36"/>
      <c r="B240" s="41"/>
      <c r="C240" s="273" t="s">
        <v>504</v>
      </c>
      <c r="D240" s="273" t="s">
        <v>505</v>
      </c>
      <c r="E240" s="19" t="s">
        <v>117</v>
      </c>
      <c r="F240" s="274">
        <v>100.15</v>
      </c>
      <c r="G240" s="36"/>
      <c r="H240" s="41"/>
    </row>
    <row r="241" spans="1:8" s="2" customFormat="1" ht="16.9" customHeight="1">
      <c r="A241" s="36"/>
      <c r="B241" s="41"/>
      <c r="C241" s="273" t="s">
        <v>372</v>
      </c>
      <c r="D241" s="273" t="s">
        <v>373</v>
      </c>
      <c r="E241" s="19" t="s">
        <v>349</v>
      </c>
      <c r="F241" s="274">
        <v>47.092</v>
      </c>
      <c r="G241" s="36"/>
      <c r="H241" s="41"/>
    </row>
    <row r="242" spans="1:8" s="2" customFormat="1" ht="16.9" customHeight="1">
      <c r="A242" s="36"/>
      <c r="B242" s="41"/>
      <c r="C242" s="269" t="s">
        <v>175</v>
      </c>
      <c r="D242" s="270" t="s">
        <v>74</v>
      </c>
      <c r="E242" s="271" t="s">
        <v>123</v>
      </c>
      <c r="F242" s="272">
        <v>70.26</v>
      </c>
      <c r="G242" s="36"/>
      <c r="H242" s="41"/>
    </row>
    <row r="243" spans="1:8" s="2" customFormat="1" ht="16.9" customHeight="1">
      <c r="A243" s="36"/>
      <c r="B243" s="41"/>
      <c r="C243" s="273" t="s">
        <v>74</v>
      </c>
      <c r="D243" s="273" t="s">
        <v>262</v>
      </c>
      <c r="E243" s="19" t="s">
        <v>74</v>
      </c>
      <c r="F243" s="274">
        <v>0</v>
      </c>
      <c r="G243" s="36"/>
      <c r="H243" s="41"/>
    </row>
    <row r="244" spans="1:8" s="2" customFormat="1" ht="16.9" customHeight="1">
      <c r="A244" s="36"/>
      <c r="B244" s="41"/>
      <c r="C244" s="273" t="s">
        <v>74</v>
      </c>
      <c r="D244" s="273" t="s">
        <v>501</v>
      </c>
      <c r="E244" s="19" t="s">
        <v>74</v>
      </c>
      <c r="F244" s="274">
        <v>63.56</v>
      </c>
      <c r="G244" s="36"/>
      <c r="H244" s="41"/>
    </row>
    <row r="245" spans="1:8" s="2" customFormat="1" ht="16.9" customHeight="1">
      <c r="A245" s="36"/>
      <c r="B245" s="41"/>
      <c r="C245" s="273" t="s">
        <v>74</v>
      </c>
      <c r="D245" s="273" t="s">
        <v>502</v>
      </c>
      <c r="E245" s="19" t="s">
        <v>74</v>
      </c>
      <c r="F245" s="274">
        <v>6.7</v>
      </c>
      <c r="G245" s="36"/>
      <c r="H245" s="41"/>
    </row>
    <row r="246" spans="1:8" s="2" customFormat="1" ht="16.9" customHeight="1">
      <c r="A246" s="36"/>
      <c r="B246" s="41"/>
      <c r="C246" s="273" t="s">
        <v>175</v>
      </c>
      <c r="D246" s="273" t="s">
        <v>238</v>
      </c>
      <c r="E246" s="19" t="s">
        <v>74</v>
      </c>
      <c r="F246" s="274">
        <v>70.26</v>
      </c>
      <c r="G246" s="36"/>
      <c r="H246" s="41"/>
    </row>
    <row r="247" spans="1:8" s="2" customFormat="1" ht="16.9" customHeight="1">
      <c r="A247" s="36"/>
      <c r="B247" s="41"/>
      <c r="C247" s="275" t="s">
        <v>2488</v>
      </c>
      <c r="D247" s="36"/>
      <c r="E247" s="36"/>
      <c r="F247" s="36"/>
      <c r="G247" s="36"/>
      <c r="H247" s="41"/>
    </row>
    <row r="248" spans="1:8" s="2" customFormat="1" ht="16.9" customHeight="1">
      <c r="A248" s="36"/>
      <c r="B248" s="41"/>
      <c r="C248" s="273" t="s">
        <v>497</v>
      </c>
      <c r="D248" s="273" t="s">
        <v>498</v>
      </c>
      <c r="E248" s="19" t="s">
        <v>123</v>
      </c>
      <c r="F248" s="274">
        <v>70.26</v>
      </c>
      <c r="G248" s="36"/>
      <c r="H248" s="41"/>
    </row>
    <row r="249" spans="1:8" s="2" customFormat="1" ht="16.9" customHeight="1">
      <c r="A249" s="36"/>
      <c r="B249" s="41"/>
      <c r="C249" s="273" t="s">
        <v>372</v>
      </c>
      <c r="D249" s="273" t="s">
        <v>373</v>
      </c>
      <c r="E249" s="19" t="s">
        <v>349</v>
      </c>
      <c r="F249" s="274">
        <v>47.092</v>
      </c>
      <c r="G249" s="36"/>
      <c r="H249" s="41"/>
    </row>
    <row r="250" spans="1:8" s="2" customFormat="1" ht="16.9" customHeight="1">
      <c r="A250" s="36"/>
      <c r="B250" s="41"/>
      <c r="C250" s="269" t="s">
        <v>160</v>
      </c>
      <c r="D250" s="270" t="s">
        <v>74</v>
      </c>
      <c r="E250" s="271" t="s">
        <v>128</v>
      </c>
      <c r="F250" s="272">
        <v>7</v>
      </c>
      <c r="G250" s="36"/>
      <c r="H250" s="41"/>
    </row>
    <row r="251" spans="1:8" s="2" customFormat="1" ht="16.9" customHeight="1">
      <c r="A251" s="36"/>
      <c r="B251" s="41"/>
      <c r="C251" s="273" t="s">
        <v>74</v>
      </c>
      <c r="D251" s="273" t="s">
        <v>432</v>
      </c>
      <c r="E251" s="19" t="s">
        <v>74</v>
      </c>
      <c r="F251" s="274">
        <v>7</v>
      </c>
      <c r="G251" s="36"/>
      <c r="H251" s="41"/>
    </row>
    <row r="252" spans="1:8" s="2" customFormat="1" ht="16.9" customHeight="1">
      <c r="A252" s="36"/>
      <c r="B252" s="41"/>
      <c r="C252" s="273" t="s">
        <v>160</v>
      </c>
      <c r="D252" s="273" t="s">
        <v>238</v>
      </c>
      <c r="E252" s="19" t="s">
        <v>74</v>
      </c>
      <c r="F252" s="274">
        <v>7</v>
      </c>
      <c r="G252" s="36"/>
      <c r="H252" s="41"/>
    </row>
    <row r="253" spans="1:8" s="2" customFormat="1" ht="16.9" customHeight="1">
      <c r="A253" s="36"/>
      <c r="B253" s="41"/>
      <c r="C253" s="275" t="s">
        <v>2488</v>
      </c>
      <c r="D253" s="36"/>
      <c r="E253" s="36"/>
      <c r="F253" s="36"/>
      <c r="G253" s="36"/>
      <c r="H253" s="41"/>
    </row>
    <row r="254" spans="1:8" s="2" customFormat="1" ht="16.9" customHeight="1">
      <c r="A254" s="36"/>
      <c r="B254" s="41"/>
      <c r="C254" s="273" t="s">
        <v>428</v>
      </c>
      <c r="D254" s="273" t="s">
        <v>429</v>
      </c>
      <c r="E254" s="19" t="s">
        <v>423</v>
      </c>
      <c r="F254" s="274">
        <v>7</v>
      </c>
      <c r="G254" s="36"/>
      <c r="H254" s="41"/>
    </row>
    <row r="255" spans="1:8" s="2" customFormat="1" ht="16.9" customHeight="1">
      <c r="A255" s="36"/>
      <c r="B255" s="41"/>
      <c r="C255" s="273" t="s">
        <v>372</v>
      </c>
      <c r="D255" s="273" t="s">
        <v>373</v>
      </c>
      <c r="E255" s="19" t="s">
        <v>349</v>
      </c>
      <c r="F255" s="274">
        <v>47.092</v>
      </c>
      <c r="G255" s="36"/>
      <c r="H255" s="41"/>
    </row>
    <row r="256" spans="1:8" s="2" customFormat="1" ht="16.9" customHeight="1">
      <c r="A256" s="36"/>
      <c r="B256" s="41"/>
      <c r="C256" s="269" t="s">
        <v>162</v>
      </c>
      <c r="D256" s="270" t="s">
        <v>74</v>
      </c>
      <c r="E256" s="271" t="s">
        <v>128</v>
      </c>
      <c r="F256" s="272">
        <v>0</v>
      </c>
      <c r="G256" s="36"/>
      <c r="H256" s="41"/>
    </row>
    <row r="257" spans="1:8" s="2" customFormat="1" ht="16.9" customHeight="1">
      <c r="A257" s="36"/>
      <c r="B257" s="41"/>
      <c r="C257" s="273" t="s">
        <v>162</v>
      </c>
      <c r="D257" s="273" t="s">
        <v>238</v>
      </c>
      <c r="E257" s="19" t="s">
        <v>74</v>
      </c>
      <c r="F257" s="274">
        <v>0</v>
      </c>
      <c r="G257" s="36"/>
      <c r="H257" s="41"/>
    </row>
    <row r="258" spans="1:8" s="2" customFormat="1" ht="16.9" customHeight="1">
      <c r="A258" s="36"/>
      <c r="B258" s="41"/>
      <c r="C258" s="275" t="s">
        <v>2488</v>
      </c>
      <c r="D258" s="36"/>
      <c r="E258" s="36"/>
      <c r="F258" s="36"/>
      <c r="G258" s="36"/>
      <c r="H258" s="41"/>
    </row>
    <row r="259" spans="1:8" s="2" customFormat="1" ht="16.9" customHeight="1">
      <c r="A259" s="36"/>
      <c r="B259" s="41"/>
      <c r="C259" s="273" t="s">
        <v>372</v>
      </c>
      <c r="D259" s="273" t="s">
        <v>373</v>
      </c>
      <c r="E259" s="19" t="s">
        <v>349</v>
      </c>
      <c r="F259" s="274">
        <v>47.092</v>
      </c>
      <c r="G259" s="36"/>
      <c r="H259" s="41"/>
    </row>
    <row r="260" spans="1:8" s="2" customFormat="1" ht="16.9" customHeight="1">
      <c r="A260" s="36"/>
      <c r="B260" s="41"/>
      <c r="C260" s="269" t="s">
        <v>183</v>
      </c>
      <c r="D260" s="270" t="s">
        <v>74</v>
      </c>
      <c r="E260" s="271" t="s">
        <v>123</v>
      </c>
      <c r="F260" s="272">
        <v>0.3</v>
      </c>
      <c r="G260" s="36"/>
      <c r="H260" s="41"/>
    </row>
    <row r="261" spans="1:8" s="2" customFormat="1" ht="16.9" customHeight="1">
      <c r="A261" s="36"/>
      <c r="B261" s="41"/>
      <c r="C261" s="273" t="s">
        <v>74</v>
      </c>
      <c r="D261" s="273" t="s">
        <v>320</v>
      </c>
      <c r="E261" s="19" t="s">
        <v>74</v>
      </c>
      <c r="F261" s="274">
        <v>0.3</v>
      </c>
      <c r="G261" s="36"/>
      <c r="H261" s="41"/>
    </row>
    <row r="262" spans="1:8" s="2" customFormat="1" ht="16.9" customHeight="1">
      <c r="A262" s="36"/>
      <c r="B262" s="41"/>
      <c r="C262" s="273" t="s">
        <v>183</v>
      </c>
      <c r="D262" s="273" t="s">
        <v>238</v>
      </c>
      <c r="E262" s="19" t="s">
        <v>74</v>
      </c>
      <c r="F262" s="274">
        <v>0.3</v>
      </c>
      <c r="G262" s="36"/>
      <c r="H262" s="41"/>
    </row>
    <row r="263" spans="1:8" s="2" customFormat="1" ht="16.9" customHeight="1">
      <c r="A263" s="36"/>
      <c r="B263" s="41"/>
      <c r="C263" s="275" t="s">
        <v>2488</v>
      </c>
      <c r="D263" s="36"/>
      <c r="E263" s="36"/>
      <c r="F263" s="36"/>
      <c r="G263" s="36"/>
      <c r="H263" s="41"/>
    </row>
    <row r="264" spans="1:8" s="2" customFormat="1" ht="16.9" customHeight="1">
      <c r="A264" s="36"/>
      <c r="B264" s="41"/>
      <c r="C264" s="273" t="s">
        <v>316</v>
      </c>
      <c r="D264" s="273" t="s">
        <v>317</v>
      </c>
      <c r="E264" s="19" t="s">
        <v>123</v>
      </c>
      <c r="F264" s="274">
        <v>0.3</v>
      </c>
      <c r="G264" s="36"/>
      <c r="H264" s="41"/>
    </row>
    <row r="265" spans="1:8" s="2" customFormat="1" ht="16.9" customHeight="1">
      <c r="A265" s="36"/>
      <c r="B265" s="41"/>
      <c r="C265" s="273" t="s">
        <v>364</v>
      </c>
      <c r="D265" s="273" t="s">
        <v>365</v>
      </c>
      <c r="E265" s="19" t="s">
        <v>349</v>
      </c>
      <c r="F265" s="274">
        <v>27.47</v>
      </c>
      <c r="G265" s="36"/>
      <c r="H265" s="41"/>
    </row>
    <row r="266" spans="1:8" s="2" customFormat="1" ht="16.9" customHeight="1">
      <c r="A266" s="36"/>
      <c r="B266" s="41"/>
      <c r="C266" s="269" t="s">
        <v>181</v>
      </c>
      <c r="D266" s="270" t="s">
        <v>74</v>
      </c>
      <c r="E266" s="271" t="s">
        <v>123</v>
      </c>
      <c r="F266" s="272">
        <v>0.6</v>
      </c>
      <c r="G266" s="36"/>
      <c r="H266" s="41"/>
    </row>
    <row r="267" spans="1:8" s="2" customFormat="1" ht="16.9" customHeight="1">
      <c r="A267" s="36"/>
      <c r="B267" s="41"/>
      <c r="C267" s="273" t="s">
        <v>74</v>
      </c>
      <c r="D267" s="273" t="s">
        <v>314</v>
      </c>
      <c r="E267" s="19" t="s">
        <v>74</v>
      </c>
      <c r="F267" s="274">
        <v>0.6</v>
      </c>
      <c r="G267" s="36"/>
      <c r="H267" s="41"/>
    </row>
    <row r="268" spans="1:8" s="2" customFormat="1" ht="16.9" customHeight="1">
      <c r="A268" s="36"/>
      <c r="B268" s="41"/>
      <c r="C268" s="273" t="s">
        <v>181</v>
      </c>
      <c r="D268" s="273" t="s">
        <v>238</v>
      </c>
      <c r="E268" s="19" t="s">
        <v>74</v>
      </c>
      <c r="F268" s="274">
        <v>0.6</v>
      </c>
      <c r="G268" s="36"/>
      <c r="H268" s="41"/>
    </row>
    <row r="269" spans="1:8" s="2" customFormat="1" ht="16.9" customHeight="1">
      <c r="A269" s="36"/>
      <c r="B269" s="41"/>
      <c r="C269" s="275" t="s">
        <v>2488</v>
      </c>
      <c r="D269" s="36"/>
      <c r="E269" s="36"/>
      <c r="F269" s="36"/>
      <c r="G269" s="36"/>
      <c r="H269" s="41"/>
    </row>
    <row r="270" spans="1:8" s="2" customFormat="1" ht="16.9" customHeight="1">
      <c r="A270" s="36"/>
      <c r="B270" s="41"/>
      <c r="C270" s="273" t="s">
        <v>310</v>
      </c>
      <c r="D270" s="273" t="s">
        <v>311</v>
      </c>
      <c r="E270" s="19" t="s">
        <v>123</v>
      </c>
      <c r="F270" s="274">
        <v>0.6</v>
      </c>
      <c r="G270" s="36"/>
      <c r="H270" s="41"/>
    </row>
    <row r="271" spans="1:8" s="2" customFormat="1" ht="16.9" customHeight="1">
      <c r="A271" s="36"/>
      <c r="B271" s="41"/>
      <c r="C271" s="273" t="s">
        <v>364</v>
      </c>
      <c r="D271" s="273" t="s">
        <v>365</v>
      </c>
      <c r="E271" s="19" t="s">
        <v>349</v>
      </c>
      <c r="F271" s="274">
        <v>27.47</v>
      </c>
      <c r="G271" s="36"/>
      <c r="H271" s="41"/>
    </row>
    <row r="272" spans="1:8" s="2" customFormat="1" ht="16.9" customHeight="1">
      <c r="A272" s="36"/>
      <c r="B272" s="41"/>
      <c r="C272" s="269" t="s">
        <v>158</v>
      </c>
      <c r="D272" s="270" t="s">
        <v>74</v>
      </c>
      <c r="E272" s="271" t="s">
        <v>128</v>
      </c>
      <c r="F272" s="272">
        <v>6</v>
      </c>
      <c r="G272" s="36"/>
      <c r="H272" s="41"/>
    </row>
    <row r="273" spans="1:8" s="2" customFormat="1" ht="16.9" customHeight="1">
      <c r="A273" s="36"/>
      <c r="B273" s="41"/>
      <c r="C273" s="273" t="s">
        <v>74</v>
      </c>
      <c r="D273" s="273" t="s">
        <v>426</v>
      </c>
      <c r="E273" s="19" t="s">
        <v>74</v>
      </c>
      <c r="F273" s="274">
        <v>6</v>
      </c>
      <c r="G273" s="36"/>
      <c r="H273" s="41"/>
    </row>
    <row r="274" spans="1:8" s="2" customFormat="1" ht="16.9" customHeight="1">
      <c r="A274" s="36"/>
      <c r="B274" s="41"/>
      <c r="C274" s="273" t="s">
        <v>158</v>
      </c>
      <c r="D274" s="273" t="s">
        <v>238</v>
      </c>
      <c r="E274" s="19" t="s">
        <v>74</v>
      </c>
      <c r="F274" s="274">
        <v>6</v>
      </c>
      <c r="G274" s="36"/>
      <c r="H274" s="41"/>
    </row>
    <row r="275" spans="1:8" s="2" customFormat="1" ht="16.9" customHeight="1">
      <c r="A275" s="36"/>
      <c r="B275" s="41"/>
      <c r="C275" s="275" t="s">
        <v>2488</v>
      </c>
      <c r="D275" s="36"/>
      <c r="E275" s="36"/>
      <c r="F275" s="36"/>
      <c r="G275" s="36"/>
      <c r="H275" s="41"/>
    </row>
    <row r="276" spans="1:8" s="2" customFormat="1" ht="16.9" customHeight="1">
      <c r="A276" s="36"/>
      <c r="B276" s="41"/>
      <c r="C276" s="273" t="s">
        <v>421</v>
      </c>
      <c r="D276" s="273" t="s">
        <v>422</v>
      </c>
      <c r="E276" s="19" t="s">
        <v>423</v>
      </c>
      <c r="F276" s="274">
        <v>6</v>
      </c>
      <c r="G276" s="36"/>
      <c r="H276" s="41"/>
    </row>
    <row r="277" spans="1:8" s="2" customFormat="1" ht="16.9" customHeight="1">
      <c r="A277" s="36"/>
      <c r="B277" s="41"/>
      <c r="C277" s="273" t="s">
        <v>372</v>
      </c>
      <c r="D277" s="273" t="s">
        <v>373</v>
      </c>
      <c r="E277" s="19" t="s">
        <v>349</v>
      </c>
      <c r="F277" s="274">
        <v>47.092</v>
      </c>
      <c r="G277" s="36"/>
      <c r="H277" s="41"/>
    </row>
    <row r="278" spans="1:8" s="2" customFormat="1" ht="16.9" customHeight="1">
      <c r="A278" s="36"/>
      <c r="B278" s="41"/>
      <c r="C278" s="269" t="s">
        <v>142</v>
      </c>
      <c r="D278" s="270" t="s">
        <v>74</v>
      </c>
      <c r="E278" s="271" t="s">
        <v>143</v>
      </c>
      <c r="F278" s="272">
        <v>4.858</v>
      </c>
      <c r="G278" s="36"/>
      <c r="H278" s="41"/>
    </row>
    <row r="279" spans="1:8" s="2" customFormat="1" ht="16.9" customHeight="1">
      <c r="A279" s="36"/>
      <c r="B279" s="41"/>
      <c r="C279" s="273" t="s">
        <v>74</v>
      </c>
      <c r="D279" s="273" t="s">
        <v>249</v>
      </c>
      <c r="E279" s="19" t="s">
        <v>74</v>
      </c>
      <c r="F279" s="274">
        <v>5.164</v>
      </c>
      <c r="G279" s="36"/>
      <c r="H279" s="41"/>
    </row>
    <row r="280" spans="1:8" s="2" customFormat="1" ht="16.9" customHeight="1">
      <c r="A280" s="36"/>
      <c r="B280" s="41"/>
      <c r="C280" s="273" t="s">
        <v>74</v>
      </c>
      <c r="D280" s="273" t="s">
        <v>250</v>
      </c>
      <c r="E280" s="19" t="s">
        <v>74</v>
      </c>
      <c r="F280" s="274">
        <v>-0.306</v>
      </c>
      <c r="G280" s="36"/>
      <c r="H280" s="41"/>
    </row>
    <row r="281" spans="1:8" s="2" customFormat="1" ht="16.9" customHeight="1">
      <c r="A281" s="36"/>
      <c r="B281" s="41"/>
      <c r="C281" s="273" t="s">
        <v>142</v>
      </c>
      <c r="D281" s="273" t="s">
        <v>238</v>
      </c>
      <c r="E281" s="19" t="s">
        <v>74</v>
      </c>
      <c r="F281" s="274">
        <v>4.858</v>
      </c>
      <c r="G281" s="36"/>
      <c r="H281" s="41"/>
    </row>
    <row r="282" spans="1:8" s="2" customFormat="1" ht="16.9" customHeight="1">
      <c r="A282" s="36"/>
      <c r="B282" s="41"/>
      <c r="C282" s="275" t="s">
        <v>2488</v>
      </c>
      <c r="D282" s="36"/>
      <c r="E282" s="36"/>
      <c r="F282" s="36"/>
      <c r="G282" s="36"/>
      <c r="H282" s="41"/>
    </row>
    <row r="283" spans="1:8" s="2" customFormat="1" ht="16.9" customHeight="1">
      <c r="A283" s="36"/>
      <c r="B283" s="41"/>
      <c r="C283" s="273" t="s">
        <v>245</v>
      </c>
      <c r="D283" s="273" t="s">
        <v>246</v>
      </c>
      <c r="E283" s="19" t="s">
        <v>143</v>
      </c>
      <c r="F283" s="274">
        <v>4.858</v>
      </c>
      <c r="G283" s="36"/>
      <c r="H283" s="41"/>
    </row>
    <row r="284" spans="1:8" s="2" customFormat="1" ht="16.9" customHeight="1">
      <c r="A284" s="36"/>
      <c r="B284" s="41"/>
      <c r="C284" s="273" t="s">
        <v>364</v>
      </c>
      <c r="D284" s="273" t="s">
        <v>365</v>
      </c>
      <c r="E284" s="19" t="s">
        <v>349</v>
      </c>
      <c r="F284" s="274">
        <v>27.47</v>
      </c>
      <c r="G284" s="36"/>
      <c r="H284" s="41"/>
    </row>
    <row r="285" spans="1:8" s="2" customFormat="1" ht="16.9" customHeight="1">
      <c r="A285" s="36"/>
      <c r="B285" s="41"/>
      <c r="C285" s="269" t="s">
        <v>153</v>
      </c>
      <c r="D285" s="270" t="s">
        <v>74</v>
      </c>
      <c r="E285" s="271" t="s">
        <v>143</v>
      </c>
      <c r="F285" s="272">
        <v>3.898</v>
      </c>
      <c r="G285" s="36"/>
      <c r="H285" s="41"/>
    </row>
    <row r="286" spans="1:8" s="2" customFormat="1" ht="16.9" customHeight="1">
      <c r="A286" s="36"/>
      <c r="B286" s="41"/>
      <c r="C286" s="273" t="s">
        <v>74</v>
      </c>
      <c r="D286" s="273" t="s">
        <v>308</v>
      </c>
      <c r="E286" s="19" t="s">
        <v>74</v>
      </c>
      <c r="F286" s="274">
        <v>3.898</v>
      </c>
      <c r="G286" s="36"/>
      <c r="H286" s="41"/>
    </row>
    <row r="287" spans="1:8" s="2" customFormat="1" ht="16.9" customHeight="1">
      <c r="A287" s="36"/>
      <c r="B287" s="41"/>
      <c r="C287" s="273" t="s">
        <v>153</v>
      </c>
      <c r="D287" s="273" t="s">
        <v>238</v>
      </c>
      <c r="E287" s="19" t="s">
        <v>74</v>
      </c>
      <c r="F287" s="274">
        <v>3.898</v>
      </c>
      <c r="G287" s="36"/>
      <c r="H287" s="41"/>
    </row>
    <row r="288" spans="1:8" s="2" customFormat="1" ht="16.9" customHeight="1">
      <c r="A288" s="36"/>
      <c r="B288" s="41"/>
      <c r="C288" s="275" t="s">
        <v>2488</v>
      </c>
      <c r="D288" s="36"/>
      <c r="E288" s="36"/>
      <c r="F288" s="36"/>
      <c r="G288" s="36"/>
      <c r="H288" s="41"/>
    </row>
    <row r="289" spans="1:8" s="2" customFormat="1" ht="16.9" customHeight="1">
      <c r="A289" s="36"/>
      <c r="B289" s="41"/>
      <c r="C289" s="273" t="s">
        <v>304</v>
      </c>
      <c r="D289" s="273" t="s">
        <v>305</v>
      </c>
      <c r="E289" s="19" t="s">
        <v>143</v>
      </c>
      <c r="F289" s="274">
        <v>3.898</v>
      </c>
      <c r="G289" s="36"/>
      <c r="H289" s="41"/>
    </row>
    <row r="290" spans="1:8" s="2" customFormat="1" ht="16.9" customHeight="1">
      <c r="A290" s="36"/>
      <c r="B290" s="41"/>
      <c r="C290" s="273" t="s">
        <v>364</v>
      </c>
      <c r="D290" s="273" t="s">
        <v>365</v>
      </c>
      <c r="E290" s="19" t="s">
        <v>349</v>
      </c>
      <c r="F290" s="274">
        <v>27.47</v>
      </c>
      <c r="G290" s="36"/>
      <c r="H290" s="41"/>
    </row>
    <row r="291" spans="1:8" s="2" customFormat="1" ht="16.9" customHeight="1">
      <c r="A291" s="36"/>
      <c r="B291" s="41"/>
      <c r="C291" s="269" t="s">
        <v>180</v>
      </c>
      <c r="D291" s="270" t="s">
        <v>74</v>
      </c>
      <c r="E291" s="271" t="s">
        <v>128</v>
      </c>
      <c r="F291" s="272">
        <v>2</v>
      </c>
      <c r="G291" s="36"/>
      <c r="H291" s="41"/>
    </row>
    <row r="292" spans="1:8" s="2" customFormat="1" ht="16.9" customHeight="1">
      <c r="A292" s="36"/>
      <c r="B292" s="41"/>
      <c r="C292" s="273" t="s">
        <v>74</v>
      </c>
      <c r="D292" s="273" t="s">
        <v>295</v>
      </c>
      <c r="E292" s="19" t="s">
        <v>74</v>
      </c>
      <c r="F292" s="274">
        <v>2</v>
      </c>
      <c r="G292" s="36"/>
      <c r="H292" s="41"/>
    </row>
    <row r="293" spans="1:8" s="2" customFormat="1" ht="16.9" customHeight="1">
      <c r="A293" s="36"/>
      <c r="B293" s="41"/>
      <c r="C293" s="273" t="s">
        <v>180</v>
      </c>
      <c r="D293" s="273" t="s">
        <v>238</v>
      </c>
      <c r="E293" s="19" t="s">
        <v>74</v>
      </c>
      <c r="F293" s="274">
        <v>2</v>
      </c>
      <c r="G293" s="36"/>
      <c r="H293" s="41"/>
    </row>
    <row r="294" spans="1:8" s="2" customFormat="1" ht="16.9" customHeight="1">
      <c r="A294" s="36"/>
      <c r="B294" s="41"/>
      <c r="C294" s="275" t="s">
        <v>2488</v>
      </c>
      <c r="D294" s="36"/>
      <c r="E294" s="36"/>
      <c r="F294" s="36"/>
      <c r="G294" s="36"/>
      <c r="H294" s="41"/>
    </row>
    <row r="295" spans="1:8" s="2" customFormat="1" ht="16.9" customHeight="1">
      <c r="A295" s="36"/>
      <c r="B295" s="41"/>
      <c r="C295" s="273" t="s">
        <v>291</v>
      </c>
      <c r="D295" s="273" t="s">
        <v>292</v>
      </c>
      <c r="E295" s="19" t="s">
        <v>128</v>
      </c>
      <c r="F295" s="274">
        <v>2</v>
      </c>
      <c r="G295" s="36"/>
      <c r="H295" s="41"/>
    </row>
    <row r="296" spans="1:8" s="2" customFormat="1" ht="16.9" customHeight="1">
      <c r="A296" s="36"/>
      <c r="B296" s="41"/>
      <c r="C296" s="273" t="s">
        <v>364</v>
      </c>
      <c r="D296" s="273" t="s">
        <v>365</v>
      </c>
      <c r="E296" s="19" t="s">
        <v>349</v>
      </c>
      <c r="F296" s="274">
        <v>27.47</v>
      </c>
      <c r="G296" s="36"/>
      <c r="H296" s="41"/>
    </row>
    <row r="297" spans="1:8" s="2" customFormat="1" ht="26.45" customHeight="1">
      <c r="A297" s="36"/>
      <c r="B297" s="41"/>
      <c r="C297" s="268" t="s">
        <v>2489</v>
      </c>
      <c r="D297" s="268" t="s">
        <v>92</v>
      </c>
      <c r="E297" s="36"/>
      <c r="F297" s="36"/>
      <c r="G297" s="36"/>
      <c r="H297" s="41"/>
    </row>
    <row r="298" spans="1:8" s="2" customFormat="1" ht="16.9" customHeight="1">
      <c r="A298" s="36"/>
      <c r="B298" s="41"/>
      <c r="C298" s="269" t="s">
        <v>616</v>
      </c>
      <c r="D298" s="270" t="s">
        <v>74</v>
      </c>
      <c r="E298" s="271" t="s">
        <v>143</v>
      </c>
      <c r="F298" s="272">
        <v>0.396</v>
      </c>
      <c r="G298" s="36"/>
      <c r="H298" s="41"/>
    </row>
    <row r="299" spans="1:8" s="2" customFormat="1" ht="16.9" customHeight="1">
      <c r="A299" s="36"/>
      <c r="B299" s="41"/>
      <c r="C299" s="273" t="s">
        <v>74</v>
      </c>
      <c r="D299" s="273" t="s">
        <v>255</v>
      </c>
      <c r="E299" s="19" t="s">
        <v>74</v>
      </c>
      <c r="F299" s="274">
        <v>0</v>
      </c>
      <c r="G299" s="36"/>
      <c r="H299" s="41"/>
    </row>
    <row r="300" spans="1:8" s="2" customFormat="1" ht="16.9" customHeight="1">
      <c r="A300" s="36"/>
      <c r="B300" s="41"/>
      <c r="C300" s="273" t="s">
        <v>74</v>
      </c>
      <c r="D300" s="273" t="s">
        <v>773</v>
      </c>
      <c r="E300" s="19" t="s">
        <v>74</v>
      </c>
      <c r="F300" s="274">
        <v>0.222</v>
      </c>
      <c r="G300" s="36"/>
      <c r="H300" s="41"/>
    </row>
    <row r="301" spans="1:8" s="2" customFormat="1" ht="16.9" customHeight="1">
      <c r="A301" s="36"/>
      <c r="B301" s="41"/>
      <c r="C301" s="273" t="s">
        <v>74</v>
      </c>
      <c r="D301" s="273" t="s">
        <v>774</v>
      </c>
      <c r="E301" s="19" t="s">
        <v>74</v>
      </c>
      <c r="F301" s="274">
        <v>0.174</v>
      </c>
      <c r="G301" s="36"/>
      <c r="H301" s="41"/>
    </row>
    <row r="302" spans="1:8" s="2" customFormat="1" ht="16.9" customHeight="1">
      <c r="A302" s="36"/>
      <c r="B302" s="41"/>
      <c r="C302" s="273" t="s">
        <v>616</v>
      </c>
      <c r="D302" s="273" t="s">
        <v>238</v>
      </c>
      <c r="E302" s="19" t="s">
        <v>74</v>
      </c>
      <c r="F302" s="274">
        <v>0.396</v>
      </c>
      <c r="G302" s="36"/>
      <c r="H302" s="41"/>
    </row>
    <row r="303" spans="1:8" s="2" customFormat="1" ht="16.9" customHeight="1">
      <c r="A303" s="36"/>
      <c r="B303" s="41"/>
      <c r="C303" s="275" t="s">
        <v>2488</v>
      </c>
      <c r="D303" s="36"/>
      <c r="E303" s="36"/>
      <c r="F303" s="36"/>
      <c r="G303" s="36"/>
      <c r="H303" s="41"/>
    </row>
    <row r="304" spans="1:8" s="2" customFormat="1" ht="16.9" customHeight="1">
      <c r="A304" s="36"/>
      <c r="B304" s="41"/>
      <c r="C304" s="273" t="s">
        <v>768</v>
      </c>
      <c r="D304" s="273" t="s">
        <v>769</v>
      </c>
      <c r="E304" s="19" t="s">
        <v>143</v>
      </c>
      <c r="F304" s="274">
        <v>0.396</v>
      </c>
      <c r="G304" s="36"/>
      <c r="H304" s="41"/>
    </row>
    <row r="305" spans="1:8" s="2" customFormat="1" ht="16.9" customHeight="1">
      <c r="A305" s="36"/>
      <c r="B305" s="41"/>
      <c r="C305" s="273" t="s">
        <v>780</v>
      </c>
      <c r="D305" s="273" t="s">
        <v>781</v>
      </c>
      <c r="E305" s="19" t="s">
        <v>143</v>
      </c>
      <c r="F305" s="274">
        <v>0.396</v>
      </c>
      <c r="G305" s="36"/>
      <c r="H305" s="41"/>
    </row>
    <row r="306" spans="1:8" s="2" customFormat="1" ht="16.9" customHeight="1">
      <c r="A306" s="36"/>
      <c r="B306" s="41"/>
      <c r="C306" s="269" t="s">
        <v>585</v>
      </c>
      <c r="D306" s="270" t="s">
        <v>74</v>
      </c>
      <c r="E306" s="271" t="s">
        <v>128</v>
      </c>
      <c r="F306" s="272">
        <v>3</v>
      </c>
      <c r="G306" s="36"/>
      <c r="H306" s="41"/>
    </row>
    <row r="307" spans="1:8" s="2" customFormat="1" ht="16.9" customHeight="1">
      <c r="A307" s="36"/>
      <c r="B307" s="41"/>
      <c r="C307" s="273" t="s">
        <v>74</v>
      </c>
      <c r="D307" s="273" t="s">
        <v>262</v>
      </c>
      <c r="E307" s="19" t="s">
        <v>74</v>
      </c>
      <c r="F307" s="274">
        <v>0</v>
      </c>
      <c r="G307" s="36"/>
      <c r="H307" s="41"/>
    </row>
    <row r="308" spans="1:8" s="2" customFormat="1" ht="16.9" customHeight="1">
      <c r="A308" s="36"/>
      <c r="B308" s="41"/>
      <c r="C308" s="273" t="s">
        <v>74</v>
      </c>
      <c r="D308" s="273" t="s">
        <v>813</v>
      </c>
      <c r="E308" s="19" t="s">
        <v>74</v>
      </c>
      <c r="F308" s="274">
        <v>3</v>
      </c>
      <c r="G308" s="36"/>
      <c r="H308" s="41"/>
    </row>
    <row r="309" spans="1:8" s="2" customFormat="1" ht="16.9" customHeight="1">
      <c r="A309" s="36"/>
      <c r="B309" s="41"/>
      <c r="C309" s="273" t="s">
        <v>585</v>
      </c>
      <c r="D309" s="273" t="s">
        <v>236</v>
      </c>
      <c r="E309" s="19" t="s">
        <v>74</v>
      </c>
      <c r="F309" s="274">
        <v>3</v>
      </c>
      <c r="G309" s="36"/>
      <c r="H309" s="41"/>
    </row>
    <row r="310" spans="1:8" s="2" customFormat="1" ht="16.9" customHeight="1">
      <c r="A310" s="36"/>
      <c r="B310" s="41"/>
      <c r="C310" s="275" t="s">
        <v>2488</v>
      </c>
      <c r="D310" s="36"/>
      <c r="E310" s="36"/>
      <c r="F310" s="36"/>
      <c r="G310" s="36"/>
      <c r="H310" s="41"/>
    </row>
    <row r="311" spans="1:8" s="2" customFormat="1" ht="16.9" customHeight="1">
      <c r="A311" s="36"/>
      <c r="B311" s="41"/>
      <c r="C311" s="273" t="s">
        <v>810</v>
      </c>
      <c r="D311" s="273" t="s">
        <v>811</v>
      </c>
      <c r="E311" s="19" t="s">
        <v>128</v>
      </c>
      <c r="F311" s="274">
        <v>3</v>
      </c>
      <c r="G311" s="36"/>
      <c r="H311" s="41"/>
    </row>
    <row r="312" spans="1:8" s="2" customFormat="1" ht="16.9" customHeight="1">
      <c r="A312" s="36"/>
      <c r="B312" s="41"/>
      <c r="C312" s="273" t="s">
        <v>799</v>
      </c>
      <c r="D312" s="273" t="s">
        <v>800</v>
      </c>
      <c r="E312" s="19" t="s">
        <v>128</v>
      </c>
      <c r="F312" s="274">
        <v>6</v>
      </c>
      <c r="G312" s="36"/>
      <c r="H312" s="41"/>
    </row>
    <row r="313" spans="1:8" s="2" customFormat="1" ht="16.9" customHeight="1">
      <c r="A313" s="36"/>
      <c r="B313" s="41"/>
      <c r="C313" s="273" t="s">
        <v>1121</v>
      </c>
      <c r="D313" s="273" t="s">
        <v>1122</v>
      </c>
      <c r="E313" s="19" t="s">
        <v>128</v>
      </c>
      <c r="F313" s="274">
        <v>7</v>
      </c>
      <c r="G313" s="36"/>
      <c r="H313" s="41"/>
    </row>
    <row r="314" spans="1:8" s="2" customFormat="1" ht="16.9" customHeight="1">
      <c r="A314" s="36"/>
      <c r="B314" s="41"/>
      <c r="C314" s="273" t="s">
        <v>1147</v>
      </c>
      <c r="D314" s="273" t="s">
        <v>1148</v>
      </c>
      <c r="E314" s="19" t="s">
        <v>128</v>
      </c>
      <c r="F314" s="274">
        <v>7</v>
      </c>
      <c r="G314" s="36"/>
      <c r="H314" s="41"/>
    </row>
    <row r="315" spans="1:8" s="2" customFormat="1" ht="16.9" customHeight="1">
      <c r="A315" s="36"/>
      <c r="B315" s="41"/>
      <c r="C315" s="273" t="s">
        <v>1587</v>
      </c>
      <c r="D315" s="273" t="s">
        <v>1588</v>
      </c>
      <c r="E315" s="19" t="s">
        <v>117</v>
      </c>
      <c r="F315" s="274">
        <v>12.5</v>
      </c>
      <c r="G315" s="36"/>
      <c r="H315" s="41"/>
    </row>
    <row r="316" spans="1:8" s="2" customFormat="1" ht="16.9" customHeight="1">
      <c r="A316" s="36"/>
      <c r="B316" s="41"/>
      <c r="C316" s="273" t="s">
        <v>1595</v>
      </c>
      <c r="D316" s="273" t="s">
        <v>1596</v>
      </c>
      <c r="E316" s="19" t="s">
        <v>117</v>
      </c>
      <c r="F316" s="274">
        <v>12.5</v>
      </c>
      <c r="G316" s="36"/>
      <c r="H316" s="41"/>
    </row>
    <row r="317" spans="1:8" s="2" customFormat="1" ht="16.9" customHeight="1">
      <c r="A317" s="36"/>
      <c r="B317" s="41"/>
      <c r="C317" s="273" t="s">
        <v>1600</v>
      </c>
      <c r="D317" s="273" t="s">
        <v>1601</v>
      </c>
      <c r="E317" s="19" t="s">
        <v>117</v>
      </c>
      <c r="F317" s="274">
        <v>12.5</v>
      </c>
      <c r="G317" s="36"/>
      <c r="H317" s="41"/>
    </row>
    <row r="318" spans="1:8" s="2" customFormat="1" ht="16.9" customHeight="1">
      <c r="A318" s="36"/>
      <c r="B318" s="41"/>
      <c r="C318" s="273" t="s">
        <v>1605</v>
      </c>
      <c r="D318" s="273" t="s">
        <v>1606</v>
      </c>
      <c r="E318" s="19" t="s">
        <v>117</v>
      </c>
      <c r="F318" s="274">
        <v>12.5</v>
      </c>
      <c r="G318" s="36"/>
      <c r="H318" s="41"/>
    </row>
    <row r="319" spans="1:8" s="2" customFormat="1" ht="16.9" customHeight="1">
      <c r="A319" s="36"/>
      <c r="B319" s="41"/>
      <c r="C319" s="273" t="s">
        <v>1127</v>
      </c>
      <c r="D319" s="273" t="s">
        <v>1128</v>
      </c>
      <c r="E319" s="19" t="s">
        <v>128</v>
      </c>
      <c r="F319" s="274">
        <v>3</v>
      </c>
      <c r="G319" s="36"/>
      <c r="H319" s="41"/>
    </row>
    <row r="320" spans="1:8" s="2" customFormat="1" ht="16.9" customHeight="1">
      <c r="A320" s="36"/>
      <c r="B320" s="41"/>
      <c r="C320" s="269" t="s">
        <v>587</v>
      </c>
      <c r="D320" s="270" t="s">
        <v>74</v>
      </c>
      <c r="E320" s="271" t="s">
        <v>128</v>
      </c>
      <c r="F320" s="272">
        <v>4</v>
      </c>
      <c r="G320" s="36"/>
      <c r="H320" s="41"/>
    </row>
    <row r="321" spans="1:8" s="2" customFormat="1" ht="16.9" customHeight="1">
      <c r="A321" s="36"/>
      <c r="B321" s="41"/>
      <c r="C321" s="273" t="s">
        <v>74</v>
      </c>
      <c r="D321" s="273" t="s">
        <v>262</v>
      </c>
      <c r="E321" s="19" t="s">
        <v>74</v>
      </c>
      <c r="F321" s="274">
        <v>0</v>
      </c>
      <c r="G321" s="36"/>
      <c r="H321" s="41"/>
    </row>
    <row r="322" spans="1:8" s="2" customFormat="1" ht="16.9" customHeight="1">
      <c r="A322" s="36"/>
      <c r="B322" s="41"/>
      <c r="C322" s="273" t="s">
        <v>74</v>
      </c>
      <c r="D322" s="273" t="s">
        <v>1071</v>
      </c>
      <c r="E322" s="19" t="s">
        <v>74</v>
      </c>
      <c r="F322" s="274">
        <v>4</v>
      </c>
      <c r="G322" s="36"/>
      <c r="H322" s="41"/>
    </row>
    <row r="323" spans="1:8" s="2" customFormat="1" ht="16.9" customHeight="1">
      <c r="A323" s="36"/>
      <c r="B323" s="41"/>
      <c r="C323" s="273" t="s">
        <v>587</v>
      </c>
      <c r="D323" s="273" t="s">
        <v>236</v>
      </c>
      <c r="E323" s="19" t="s">
        <v>74</v>
      </c>
      <c r="F323" s="274">
        <v>4</v>
      </c>
      <c r="G323" s="36"/>
      <c r="H323" s="41"/>
    </row>
    <row r="324" spans="1:8" s="2" customFormat="1" ht="16.9" customHeight="1">
      <c r="A324" s="36"/>
      <c r="B324" s="41"/>
      <c r="C324" s="275" t="s">
        <v>2488</v>
      </c>
      <c r="D324" s="36"/>
      <c r="E324" s="36"/>
      <c r="F324" s="36"/>
      <c r="G324" s="36"/>
      <c r="H324" s="41"/>
    </row>
    <row r="325" spans="1:8" s="2" customFormat="1" ht="16.9" customHeight="1">
      <c r="A325" s="36"/>
      <c r="B325" s="41"/>
      <c r="C325" s="273" t="s">
        <v>1068</v>
      </c>
      <c r="D325" s="273" t="s">
        <v>1069</v>
      </c>
      <c r="E325" s="19" t="s">
        <v>128</v>
      </c>
      <c r="F325" s="274">
        <v>4</v>
      </c>
      <c r="G325" s="36"/>
      <c r="H325" s="41"/>
    </row>
    <row r="326" spans="1:8" s="2" customFormat="1" ht="16.9" customHeight="1">
      <c r="A326" s="36"/>
      <c r="B326" s="41"/>
      <c r="C326" s="273" t="s">
        <v>1063</v>
      </c>
      <c r="D326" s="273" t="s">
        <v>1064</v>
      </c>
      <c r="E326" s="19" t="s">
        <v>128</v>
      </c>
      <c r="F326" s="274">
        <v>4</v>
      </c>
      <c r="G326" s="36"/>
      <c r="H326" s="41"/>
    </row>
    <row r="327" spans="1:8" s="2" customFormat="1" ht="16.9" customHeight="1">
      <c r="A327" s="36"/>
      <c r="B327" s="41"/>
      <c r="C327" s="273" t="s">
        <v>1121</v>
      </c>
      <c r="D327" s="273" t="s">
        <v>1122</v>
      </c>
      <c r="E327" s="19" t="s">
        <v>128</v>
      </c>
      <c r="F327" s="274">
        <v>7</v>
      </c>
      <c r="G327" s="36"/>
      <c r="H327" s="41"/>
    </row>
    <row r="328" spans="1:8" s="2" customFormat="1" ht="16.9" customHeight="1">
      <c r="A328" s="36"/>
      <c r="B328" s="41"/>
      <c r="C328" s="273" t="s">
        <v>1147</v>
      </c>
      <c r="D328" s="273" t="s">
        <v>1148</v>
      </c>
      <c r="E328" s="19" t="s">
        <v>128</v>
      </c>
      <c r="F328" s="274">
        <v>7</v>
      </c>
      <c r="G328" s="36"/>
      <c r="H328" s="41"/>
    </row>
    <row r="329" spans="1:8" s="2" customFormat="1" ht="16.9" customHeight="1">
      <c r="A329" s="36"/>
      <c r="B329" s="41"/>
      <c r="C329" s="273" t="s">
        <v>1587</v>
      </c>
      <c r="D329" s="273" t="s">
        <v>1588</v>
      </c>
      <c r="E329" s="19" t="s">
        <v>117</v>
      </c>
      <c r="F329" s="274">
        <v>12.5</v>
      </c>
      <c r="G329" s="36"/>
      <c r="H329" s="41"/>
    </row>
    <row r="330" spans="1:8" s="2" customFormat="1" ht="16.9" customHeight="1">
      <c r="A330" s="36"/>
      <c r="B330" s="41"/>
      <c r="C330" s="273" t="s">
        <v>1595</v>
      </c>
      <c r="D330" s="273" t="s">
        <v>1596</v>
      </c>
      <c r="E330" s="19" t="s">
        <v>117</v>
      </c>
      <c r="F330" s="274">
        <v>12.5</v>
      </c>
      <c r="G330" s="36"/>
      <c r="H330" s="41"/>
    </row>
    <row r="331" spans="1:8" s="2" customFormat="1" ht="16.9" customHeight="1">
      <c r="A331" s="36"/>
      <c r="B331" s="41"/>
      <c r="C331" s="273" t="s">
        <v>1600</v>
      </c>
      <c r="D331" s="273" t="s">
        <v>1601</v>
      </c>
      <c r="E331" s="19" t="s">
        <v>117</v>
      </c>
      <c r="F331" s="274">
        <v>12.5</v>
      </c>
      <c r="G331" s="36"/>
      <c r="H331" s="41"/>
    </row>
    <row r="332" spans="1:8" s="2" customFormat="1" ht="16.9" customHeight="1">
      <c r="A332" s="36"/>
      <c r="B332" s="41"/>
      <c r="C332" s="273" t="s">
        <v>1605</v>
      </c>
      <c r="D332" s="273" t="s">
        <v>1606</v>
      </c>
      <c r="E332" s="19" t="s">
        <v>117</v>
      </c>
      <c r="F332" s="274">
        <v>12.5</v>
      </c>
      <c r="G332" s="36"/>
      <c r="H332" s="41"/>
    </row>
    <row r="333" spans="1:8" s="2" customFormat="1" ht="16.9" customHeight="1">
      <c r="A333" s="36"/>
      <c r="B333" s="41"/>
      <c r="C333" s="273" t="s">
        <v>1132</v>
      </c>
      <c r="D333" s="273" t="s">
        <v>1133</v>
      </c>
      <c r="E333" s="19" t="s">
        <v>128</v>
      </c>
      <c r="F333" s="274">
        <v>4</v>
      </c>
      <c r="G333" s="36"/>
      <c r="H333" s="41"/>
    </row>
    <row r="334" spans="1:8" s="2" customFormat="1" ht="16.9" customHeight="1">
      <c r="A334" s="36"/>
      <c r="B334" s="41"/>
      <c r="C334" s="269" t="s">
        <v>586</v>
      </c>
      <c r="D334" s="270" t="s">
        <v>74</v>
      </c>
      <c r="E334" s="271" t="s">
        <v>128</v>
      </c>
      <c r="F334" s="272">
        <v>3</v>
      </c>
      <c r="G334" s="36"/>
      <c r="H334" s="41"/>
    </row>
    <row r="335" spans="1:8" s="2" customFormat="1" ht="16.9" customHeight="1">
      <c r="A335" s="36"/>
      <c r="B335" s="41"/>
      <c r="C335" s="273" t="s">
        <v>74</v>
      </c>
      <c r="D335" s="273" t="s">
        <v>262</v>
      </c>
      <c r="E335" s="19" t="s">
        <v>74</v>
      </c>
      <c r="F335" s="274">
        <v>0</v>
      </c>
      <c r="G335" s="36"/>
      <c r="H335" s="41"/>
    </row>
    <row r="336" spans="1:8" s="2" customFormat="1" ht="16.9" customHeight="1">
      <c r="A336" s="36"/>
      <c r="B336" s="41"/>
      <c r="C336" s="273" t="s">
        <v>74</v>
      </c>
      <c r="D336" s="273" t="s">
        <v>809</v>
      </c>
      <c r="E336" s="19" t="s">
        <v>74</v>
      </c>
      <c r="F336" s="274">
        <v>3</v>
      </c>
      <c r="G336" s="36"/>
      <c r="H336" s="41"/>
    </row>
    <row r="337" spans="1:8" s="2" customFormat="1" ht="16.9" customHeight="1">
      <c r="A337" s="36"/>
      <c r="B337" s="41"/>
      <c r="C337" s="273" t="s">
        <v>586</v>
      </c>
      <c r="D337" s="273" t="s">
        <v>236</v>
      </c>
      <c r="E337" s="19" t="s">
        <v>74</v>
      </c>
      <c r="F337" s="274">
        <v>3</v>
      </c>
      <c r="G337" s="36"/>
      <c r="H337" s="41"/>
    </row>
    <row r="338" spans="1:8" s="2" customFormat="1" ht="16.9" customHeight="1">
      <c r="A338" s="36"/>
      <c r="B338" s="41"/>
      <c r="C338" s="275" t="s">
        <v>2488</v>
      </c>
      <c r="D338" s="36"/>
      <c r="E338" s="36"/>
      <c r="F338" s="36"/>
      <c r="G338" s="36"/>
      <c r="H338" s="41"/>
    </row>
    <row r="339" spans="1:8" s="2" customFormat="1" ht="16.9" customHeight="1">
      <c r="A339" s="36"/>
      <c r="B339" s="41"/>
      <c r="C339" s="273" t="s">
        <v>805</v>
      </c>
      <c r="D339" s="273" t="s">
        <v>806</v>
      </c>
      <c r="E339" s="19" t="s">
        <v>128</v>
      </c>
      <c r="F339" s="274">
        <v>3</v>
      </c>
      <c r="G339" s="36"/>
      <c r="H339" s="41"/>
    </row>
    <row r="340" spans="1:8" s="2" customFormat="1" ht="16.9" customHeight="1">
      <c r="A340" s="36"/>
      <c r="B340" s="41"/>
      <c r="C340" s="273" t="s">
        <v>799</v>
      </c>
      <c r="D340" s="273" t="s">
        <v>800</v>
      </c>
      <c r="E340" s="19" t="s">
        <v>128</v>
      </c>
      <c r="F340" s="274">
        <v>6</v>
      </c>
      <c r="G340" s="36"/>
      <c r="H340" s="41"/>
    </row>
    <row r="341" spans="1:8" s="2" customFormat="1" ht="16.9" customHeight="1">
      <c r="A341" s="36"/>
      <c r="B341" s="41"/>
      <c r="C341" s="273" t="s">
        <v>1137</v>
      </c>
      <c r="D341" s="273" t="s">
        <v>1138</v>
      </c>
      <c r="E341" s="19" t="s">
        <v>128</v>
      </c>
      <c r="F341" s="274">
        <v>3</v>
      </c>
      <c r="G341" s="36"/>
      <c r="H341" s="41"/>
    </row>
    <row r="342" spans="1:8" s="2" customFormat="1" ht="16.9" customHeight="1">
      <c r="A342" s="36"/>
      <c r="B342" s="41"/>
      <c r="C342" s="273" t="s">
        <v>1587</v>
      </c>
      <c r="D342" s="273" t="s">
        <v>1588</v>
      </c>
      <c r="E342" s="19" t="s">
        <v>117</v>
      </c>
      <c r="F342" s="274">
        <v>12.5</v>
      </c>
      <c r="G342" s="36"/>
      <c r="H342" s="41"/>
    </row>
    <row r="343" spans="1:8" s="2" customFormat="1" ht="16.9" customHeight="1">
      <c r="A343" s="36"/>
      <c r="B343" s="41"/>
      <c r="C343" s="273" t="s">
        <v>1595</v>
      </c>
      <c r="D343" s="273" t="s">
        <v>1596</v>
      </c>
      <c r="E343" s="19" t="s">
        <v>117</v>
      </c>
      <c r="F343" s="274">
        <v>12.5</v>
      </c>
      <c r="G343" s="36"/>
      <c r="H343" s="41"/>
    </row>
    <row r="344" spans="1:8" s="2" customFormat="1" ht="16.9" customHeight="1">
      <c r="A344" s="36"/>
      <c r="B344" s="41"/>
      <c r="C344" s="273" t="s">
        <v>1600</v>
      </c>
      <c r="D344" s="273" t="s">
        <v>1601</v>
      </c>
      <c r="E344" s="19" t="s">
        <v>117</v>
      </c>
      <c r="F344" s="274">
        <v>12.5</v>
      </c>
      <c r="G344" s="36"/>
      <c r="H344" s="41"/>
    </row>
    <row r="345" spans="1:8" s="2" customFormat="1" ht="16.9" customHeight="1">
      <c r="A345" s="36"/>
      <c r="B345" s="41"/>
      <c r="C345" s="273" t="s">
        <v>1605</v>
      </c>
      <c r="D345" s="273" t="s">
        <v>1606</v>
      </c>
      <c r="E345" s="19" t="s">
        <v>117</v>
      </c>
      <c r="F345" s="274">
        <v>12.5</v>
      </c>
      <c r="G345" s="36"/>
      <c r="H345" s="41"/>
    </row>
    <row r="346" spans="1:8" s="2" customFormat="1" ht="16.9" customHeight="1">
      <c r="A346" s="36"/>
      <c r="B346" s="41"/>
      <c r="C346" s="273" t="s">
        <v>1142</v>
      </c>
      <c r="D346" s="273" t="s">
        <v>1143</v>
      </c>
      <c r="E346" s="19" t="s">
        <v>128</v>
      </c>
      <c r="F346" s="274">
        <v>3</v>
      </c>
      <c r="G346" s="36"/>
      <c r="H346" s="41"/>
    </row>
    <row r="347" spans="1:8" s="2" customFormat="1" ht="16.9" customHeight="1">
      <c r="A347" s="36"/>
      <c r="B347" s="41"/>
      <c r="C347" s="269" t="s">
        <v>630</v>
      </c>
      <c r="D347" s="270" t="s">
        <v>74</v>
      </c>
      <c r="E347" s="271" t="s">
        <v>123</v>
      </c>
      <c r="F347" s="272">
        <v>164</v>
      </c>
      <c r="G347" s="36"/>
      <c r="H347" s="41"/>
    </row>
    <row r="348" spans="1:8" s="2" customFormat="1" ht="16.9" customHeight="1">
      <c r="A348" s="36"/>
      <c r="B348" s="41"/>
      <c r="C348" s="273" t="s">
        <v>74</v>
      </c>
      <c r="D348" s="273" t="s">
        <v>1660</v>
      </c>
      <c r="E348" s="19" t="s">
        <v>74</v>
      </c>
      <c r="F348" s="274">
        <v>56</v>
      </c>
      <c r="G348" s="36"/>
      <c r="H348" s="41"/>
    </row>
    <row r="349" spans="1:8" s="2" customFormat="1" ht="16.9" customHeight="1">
      <c r="A349" s="36"/>
      <c r="B349" s="41"/>
      <c r="C349" s="273" t="s">
        <v>74</v>
      </c>
      <c r="D349" s="273" t="s">
        <v>1661</v>
      </c>
      <c r="E349" s="19" t="s">
        <v>74</v>
      </c>
      <c r="F349" s="274">
        <v>8</v>
      </c>
      <c r="G349" s="36"/>
      <c r="H349" s="41"/>
    </row>
    <row r="350" spans="1:8" s="2" customFormat="1" ht="16.9" customHeight="1">
      <c r="A350" s="36"/>
      <c r="B350" s="41"/>
      <c r="C350" s="273" t="s">
        <v>74</v>
      </c>
      <c r="D350" s="273" t="s">
        <v>1662</v>
      </c>
      <c r="E350" s="19" t="s">
        <v>74</v>
      </c>
      <c r="F350" s="274">
        <v>25</v>
      </c>
      <c r="G350" s="36"/>
      <c r="H350" s="41"/>
    </row>
    <row r="351" spans="1:8" s="2" customFormat="1" ht="16.9" customHeight="1">
      <c r="A351" s="36"/>
      <c r="B351" s="41"/>
      <c r="C351" s="273" t="s">
        <v>74</v>
      </c>
      <c r="D351" s="273" t="s">
        <v>1663</v>
      </c>
      <c r="E351" s="19" t="s">
        <v>74</v>
      </c>
      <c r="F351" s="274">
        <v>25</v>
      </c>
      <c r="G351" s="36"/>
      <c r="H351" s="41"/>
    </row>
    <row r="352" spans="1:8" s="2" customFormat="1" ht="16.9" customHeight="1">
      <c r="A352" s="36"/>
      <c r="B352" s="41"/>
      <c r="C352" s="273" t="s">
        <v>74</v>
      </c>
      <c r="D352" s="273" t="s">
        <v>1664</v>
      </c>
      <c r="E352" s="19" t="s">
        <v>74</v>
      </c>
      <c r="F352" s="274">
        <v>25</v>
      </c>
      <c r="G352" s="36"/>
      <c r="H352" s="41"/>
    </row>
    <row r="353" spans="1:8" s="2" customFormat="1" ht="16.9" customHeight="1">
      <c r="A353" s="36"/>
      <c r="B353" s="41"/>
      <c r="C353" s="273" t="s">
        <v>74</v>
      </c>
      <c r="D353" s="273" t="s">
        <v>1665</v>
      </c>
      <c r="E353" s="19" t="s">
        <v>74</v>
      </c>
      <c r="F353" s="274">
        <v>25</v>
      </c>
      <c r="G353" s="36"/>
      <c r="H353" s="41"/>
    </row>
    <row r="354" spans="1:8" s="2" customFormat="1" ht="16.9" customHeight="1">
      <c r="A354" s="36"/>
      <c r="B354" s="41"/>
      <c r="C354" s="273" t="s">
        <v>630</v>
      </c>
      <c r="D354" s="273" t="s">
        <v>238</v>
      </c>
      <c r="E354" s="19" t="s">
        <v>74</v>
      </c>
      <c r="F354" s="274">
        <v>164</v>
      </c>
      <c r="G354" s="36"/>
      <c r="H354" s="41"/>
    </row>
    <row r="355" spans="1:8" s="2" customFormat="1" ht="16.9" customHeight="1">
      <c r="A355" s="36"/>
      <c r="B355" s="41"/>
      <c r="C355" s="275" t="s">
        <v>2488</v>
      </c>
      <c r="D355" s="36"/>
      <c r="E355" s="36"/>
      <c r="F355" s="36"/>
      <c r="G355" s="36"/>
      <c r="H355" s="41"/>
    </row>
    <row r="356" spans="1:8" s="2" customFormat="1" ht="16.9" customHeight="1">
      <c r="A356" s="36"/>
      <c r="B356" s="41"/>
      <c r="C356" s="273" t="s">
        <v>1656</v>
      </c>
      <c r="D356" s="273" t="s">
        <v>1657</v>
      </c>
      <c r="E356" s="19" t="s">
        <v>123</v>
      </c>
      <c r="F356" s="274">
        <v>164</v>
      </c>
      <c r="G356" s="36"/>
      <c r="H356" s="41"/>
    </row>
    <row r="357" spans="1:8" s="2" customFormat="1" ht="16.9" customHeight="1">
      <c r="A357" s="36"/>
      <c r="B357" s="41"/>
      <c r="C357" s="273" t="s">
        <v>1625</v>
      </c>
      <c r="D357" s="273" t="s">
        <v>1626</v>
      </c>
      <c r="E357" s="19" t="s">
        <v>123</v>
      </c>
      <c r="F357" s="274">
        <v>164</v>
      </c>
      <c r="G357" s="36"/>
      <c r="H357" s="41"/>
    </row>
    <row r="358" spans="1:8" s="2" customFormat="1" ht="16.9" customHeight="1">
      <c r="A358" s="36"/>
      <c r="B358" s="41"/>
      <c r="C358" s="273" t="s">
        <v>1630</v>
      </c>
      <c r="D358" s="273" t="s">
        <v>1631</v>
      </c>
      <c r="E358" s="19" t="s">
        <v>123</v>
      </c>
      <c r="F358" s="274">
        <v>164</v>
      </c>
      <c r="G358" s="36"/>
      <c r="H358" s="41"/>
    </row>
    <row r="359" spans="1:8" s="2" customFormat="1" ht="16.9" customHeight="1">
      <c r="A359" s="36"/>
      <c r="B359" s="41"/>
      <c r="C359" s="273" t="s">
        <v>1640</v>
      </c>
      <c r="D359" s="273" t="s">
        <v>1641</v>
      </c>
      <c r="E359" s="19" t="s">
        <v>123</v>
      </c>
      <c r="F359" s="274">
        <v>164</v>
      </c>
      <c r="G359" s="36"/>
      <c r="H359" s="41"/>
    </row>
    <row r="360" spans="1:8" s="2" customFormat="1" ht="16.9" customHeight="1">
      <c r="A360" s="36"/>
      <c r="B360" s="41"/>
      <c r="C360" s="269" t="s">
        <v>618</v>
      </c>
      <c r="D360" s="270" t="s">
        <v>74</v>
      </c>
      <c r="E360" s="271" t="s">
        <v>117</v>
      </c>
      <c r="F360" s="272">
        <v>25.66</v>
      </c>
      <c r="G360" s="36"/>
      <c r="H360" s="41"/>
    </row>
    <row r="361" spans="1:8" s="2" customFormat="1" ht="16.9" customHeight="1">
      <c r="A361" s="36"/>
      <c r="B361" s="41"/>
      <c r="C361" s="273" t="s">
        <v>74</v>
      </c>
      <c r="D361" s="273" t="s">
        <v>262</v>
      </c>
      <c r="E361" s="19" t="s">
        <v>74</v>
      </c>
      <c r="F361" s="274">
        <v>0</v>
      </c>
      <c r="G361" s="36"/>
      <c r="H361" s="41"/>
    </row>
    <row r="362" spans="1:8" s="2" customFormat="1" ht="16.9" customHeight="1">
      <c r="A362" s="36"/>
      <c r="B362" s="41"/>
      <c r="C362" s="273" t="s">
        <v>74</v>
      </c>
      <c r="D362" s="273" t="s">
        <v>818</v>
      </c>
      <c r="E362" s="19" t="s">
        <v>74</v>
      </c>
      <c r="F362" s="274">
        <v>5.31</v>
      </c>
      <c r="G362" s="36"/>
      <c r="H362" s="41"/>
    </row>
    <row r="363" spans="1:8" s="2" customFormat="1" ht="16.9" customHeight="1">
      <c r="A363" s="36"/>
      <c r="B363" s="41"/>
      <c r="C363" s="273" t="s">
        <v>74</v>
      </c>
      <c r="D363" s="273" t="s">
        <v>819</v>
      </c>
      <c r="E363" s="19" t="s">
        <v>74</v>
      </c>
      <c r="F363" s="274">
        <v>3.7</v>
      </c>
      <c r="G363" s="36"/>
      <c r="H363" s="41"/>
    </row>
    <row r="364" spans="1:8" s="2" customFormat="1" ht="16.9" customHeight="1">
      <c r="A364" s="36"/>
      <c r="B364" s="41"/>
      <c r="C364" s="273" t="s">
        <v>74</v>
      </c>
      <c r="D364" s="273" t="s">
        <v>820</v>
      </c>
      <c r="E364" s="19" t="s">
        <v>74</v>
      </c>
      <c r="F364" s="274">
        <v>1.5</v>
      </c>
      <c r="G364" s="36"/>
      <c r="H364" s="41"/>
    </row>
    <row r="365" spans="1:8" s="2" customFormat="1" ht="16.9" customHeight="1">
      <c r="A365" s="36"/>
      <c r="B365" s="41"/>
      <c r="C365" s="273" t="s">
        <v>74</v>
      </c>
      <c r="D365" s="273" t="s">
        <v>821</v>
      </c>
      <c r="E365" s="19" t="s">
        <v>74</v>
      </c>
      <c r="F365" s="274">
        <v>4.95</v>
      </c>
      <c r="G365" s="36"/>
      <c r="H365" s="41"/>
    </row>
    <row r="366" spans="1:8" s="2" customFormat="1" ht="16.9" customHeight="1">
      <c r="A366" s="36"/>
      <c r="B366" s="41"/>
      <c r="C366" s="273" t="s">
        <v>74</v>
      </c>
      <c r="D366" s="273" t="s">
        <v>822</v>
      </c>
      <c r="E366" s="19" t="s">
        <v>74</v>
      </c>
      <c r="F366" s="274">
        <v>2.9</v>
      </c>
      <c r="G366" s="36"/>
      <c r="H366" s="41"/>
    </row>
    <row r="367" spans="1:8" s="2" customFormat="1" ht="16.9" customHeight="1">
      <c r="A367" s="36"/>
      <c r="B367" s="41"/>
      <c r="C367" s="273" t="s">
        <v>74</v>
      </c>
      <c r="D367" s="273" t="s">
        <v>823</v>
      </c>
      <c r="E367" s="19" t="s">
        <v>74</v>
      </c>
      <c r="F367" s="274">
        <v>1.8</v>
      </c>
      <c r="G367" s="36"/>
      <c r="H367" s="41"/>
    </row>
    <row r="368" spans="1:8" s="2" customFormat="1" ht="16.9" customHeight="1">
      <c r="A368" s="36"/>
      <c r="B368" s="41"/>
      <c r="C368" s="273" t="s">
        <v>74</v>
      </c>
      <c r="D368" s="273" t="s">
        <v>824</v>
      </c>
      <c r="E368" s="19" t="s">
        <v>74</v>
      </c>
      <c r="F368" s="274">
        <v>5.5</v>
      </c>
      <c r="G368" s="36"/>
      <c r="H368" s="41"/>
    </row>
    <row r="369" spans="1:8" s="2" customFormat="1" ht="16.9" customHeight="1">
      <c r="A369" s="36"/>
      <c r="B369" s="41"/>
      <c r="C369" s="273" t="s">
        <v>618</v>
      </c>
      <c r="D369" s="273" t="s">
        <v>236</v>
      </c>
      <c r="E369" s="19" t="s">
        <v>74</v>
      </c>
      <c r="F369" s="274">
        <v>25.66</v>
      </c>
      <c r="G369" s="36"/>
      <c r="H369" s="41"/>
    </row>
    <row r="370" spans="1:8" s="2" customFormat="1" ht="16.9" customHeight="1">
      <c r="A370" s="36"/>
      <c r="B370" s="41"/>
      <c r="C370" s="275" t="s">
        <v>2488</v>
      </c>
      <c r="D370" s="36"/>
      <c r="E370" s="36"/>
      <c r="F370" s="36"/>
      <c r="G370" s="36"/>
      <c r="H370" s="41"/>
    </row>
    <row r="371" spans="1:8" s="2" customFormat="1" ht="16.9" customHeight="1">
      <c r="A371" s="36"/>
      <c r="B371" s="41"/>
      <c r="C371" s="273" t="s">
        <v>1280</v>
      </c>
      <c r="D371" s="273" t="s">
        <v>1281</v>
      </c>
      <c r="E371" s="19" t="s">
        <v>117</v>
      </c>
      <c r="F371" s="274">
        <v>25.66</v>
      </c>
      <c r="G371" s="36"/>
      <c r="H371" s="41"/>
    </row>
    <row r="372" spans="1:8" s="2" customFormat="1" ht="16.9" customHeight="1">
      <c r="A372" s="36"/>
      <c r="B372" s="41"/>
      <c r="C372" s="273" t="s">
        <v>1198</v>
      </c>
      <c r="D372" s="273" t="s">
        <v>1199</v>
      </c>
      <c r="E372" s="19" t="s">
        <v>117</v>
      </c>
      <c r="F372" s="274">
        <v>122.16</v>
      </c>
      <c r="G372" s="36"/>
      <c r="H372" s="41"/>
    </row>
    <row r="373" spans="1:8" s="2" customFormat="1" ht="16.9" customHeight="1">
      <c r="A373" s="36"/>
      <c r="B373" s="41"/>
      <c r="C373" s="273" t="s">
        <v>1204</v>
      </c>
      <c r="D373" s="273" t="s">
        <v>1205</v>
      </c>
      <c r="E373" s="19" t="s">
        <v>117</v>
      </c>
      <c r="F373" s="274">
        <v>244.32</v>
      </c>
      <c r="G373" s="36"/>
      <c r="H373" s="41"/>
    </row>
    <row r="374" spans="1:8" s="2" customFormat="1" ht="16.9" customHeight="1">
      <c r="A374" s="36"/>
      <c r="B374" s="41"/>
      <c r="C374" s="273" t="s">
        <v>1210</v>
      </c>
      <c r="D374" s="273" t="s">
        <v>1211</v>
      </c>
      <c r="E374" s="19" t="s">
        <v>117</v>
      </c>
      <c r="F374" s="274">
        <v>25.66</v>
      </c>
      <c r="G374" s="36"/>
      <c r="H374" s="41"/>
    </row>
    <row r="375" spans="1:8" s="2" customFormat="1" ht="16.9" customHeight="1">
      <c r="A375" s="36"/>
      <c r="B375" s="41"/>
      <c r="C375" s="273" t="s">
        <v>1275</v>
      </c>
      <c r="D375" s="273" t="s">
        <v>1276</v>
      </c>
      <c r="E375" s="19" t="s">
        <v>117</v>
      </c>
      <c r="F375" s="274">
        <v>25.66</v>
      </c>
      <c r="G375" s="36"/>
      <c r="H375" s="41"/>
    </row>
    <row r="376" spans="1:8" s="2" customFormat="1" ht="16.9" customHeight="1">
      <c r="A376" s="36"/>
      <c r="B376" s="41"/>
      <c r="C376" s="273" t="s">
        <v>857</v>
      </c>
      <c r="D376" s="273" t="s">
        <v>858</v>
      </c>
      <c r="E376" s="19" t="s">
        <v>117</v>
      </c>
      <c r="F376" s="274">
        <v>220.16</v>
      </c>
      <c r="G376" s="36"/>
      <c r="H376" s="41"/>
    </row>
    <row r="377" spans="1:8" s="2" customFormat="1" ht="16.9" customHeight="1">
      <c r="A377" s="36"/>
      <c r="B377" s="41"/>
      <c r="C377" s="269" t="s">
        <v>600</v>
      </c>
      <c r="D377" s="270" t="s">
        <v>74</v>
      </c>
      <c r="E377" s="271" t="s">
        <v>601</v>
      </c>
      <c r="F377" s="272">
        <v>96.5</v>
      </c>
      <c r="G377" s="36"/>
      <c r="H377" s="41"/>
    </row>
    <row r="378" spans="1:8" s="2" customFormat="1" ht="16.9" customHeight="1">
      <c r="A378" s="36"/>
      <c r="B378" s="41"/>
      <c r="C378" s="273" t="s">
        <v>74</v>
      </c>
      <c r="D378" s="273" t="s">
        <v>262</v>
      </c>
      <c r="E378" s="19" t="s">
        <v>74</v>
      </c>
      <c r="F378" s="274">
        <v>0</v>
      </c>
      <c r="G378" s="36"/>
      <c r="H378" s="41"/>
    </row>
    <row r="379" spans="1:8" s="2" customFormat="1" ht="16.9" customHeight="1">
      <c r="A379" s="36"/>
      <c r="B379" s="41"/>
      <c r="C379" s="273" t="s">
        <v>74</v>
      </c>
      <c r="D379" s="273" t="s">
        <v>694</v>
      </c>
      <c r="E379" s="19" t="s">
        <v>74</v>
      </c>
      <c r="F379" s="274">
        <v>96.5</v>
      </c>
      <c r="G379" s="36"/>
      <c r="H379" s="41"/>
    </row>
    <row r="380" spans="1:8" s="2" customFormat="1" ht="16.9" customHeight="1">
      <c r="A380" s="36"/>
      <c r="B380" s="41"/>
      <c r="C380" s="273" t="s">
        <v>600</v>
      </c>
      <c r="D380" s="273" t="s">
        <v>236</v>
      </c>
      <c r="E380" s="19" t="s">
        <v>74</v>
      </c>
      <c r="F380" s="274">
        <v>96.5</v>
      </c>
      <c r="G380" s="36"/>
      <c r="H380" s="41"/>
    </row>
    <row r="381" spans="1:8" s="2" customFormat="1" ht="16.9" customHeight="1">
      <c r="A381" s="36"/>
      <c r="B381" s="41"/>
      <c r="C381" s="275" t="s">
        <v>2488</v>
      </c>
      <c r="D381" s="36"/>
      <c r="E381" s="36"/>
      <c r="F381" s="36"/>
      <c r="G381" s="36"/>
      <c r="H381" s="41"/>
    </row>
    <row r="382" spans="1:8" s="2" customFormat="1" ht="16.9" customHeight="1">
      <c r="A382" s="36"/>
      <c r="B382" s="41"/>
      <c r="C382" s="273" t="s">
        <v>1269</v>
      </c>
      <c r="D382" s="273" t="s">
        <v>1270</v>
      </c>
      <c r="E382" s="19" t="s">
        <v>117</v>
      </c>
      <c r="F382" s="274">
        <v>119.833</v>
      </c>
      <c r="G382" s="36"/>
      <c r="H382" s="41"/>
    </row>
    <row r="383" spans="1:8" s="2" customFormat="1" ht="16.9" customHeight="1">
      <c r="A383" s="36"/>
      <c r="B383" s="41"/>
      <c r="C383" s="273" t="s">
        <v>1198</v>
      </c>
      <c r="D383" s="273" t="s">
        <v>1199</v>
      </c>
      <c r="E383" s="19" t="s">
        <v>117</v>
      </c>
      <c r="F383" s="274">
        <v>122.16</v>
      </c>
      <c r="G383" s="36"/>
      <c r="H383" s="41"/>
    </row>
    <row r="384" spans="1:8" s="2" customFormat="1" ht="16.9" customHeight="1">
      <c r="A384" s="36"/>
      <c r="B384" s="41"/>
      <c r="C384" s="273" t="s">
        <v>1204</v>
      </c>
      <c r="D384" s="273" t="s">
        <v>1205</v>
      </c>
      <c r="E384" s="19" t="s">
        <v>117</v>
      </c>
      <c r="F384" s="274">
        <v>244.32</v>
      </c>
      <c r="G384" s="36"/>
      <c r="H384" s="41"/>
    </row>
    <row r="385" spans="1:8" s="2" customFormat="1" ht="16.9" customHeight="1">
      <c r="A385" s="36"/>
      <c r="B385" s="41"/>
      <c r="C385" s="273" t="s">
        <v>1215</v>
      </c>
      <c r="D385" s="273" t="s">
        <v>1216</v>
      </c>
      <c r="E385" s="19" t="s">
        <v>117</v>
      </c>
      <c r="F385" s="274">
        <v>96.5</v>
      </c>
      <c r="G385" s="36"/>
      <c r="H385" s="41"/>
    </row>
    <row r="386" spans="1:8" s="2" customFormat="1" ht="16.9" customHeight="1">
      <c r="A386" s="36"/>
      <c r="B386" s="41"/>
      <c r="C386" s="273" t="s">
        <v>1220</v>
      </c>
      <c r="D386" s="273" t="s">
        <v>1221</v>
      </c>
      <c r="E386" s="19" t="s">
        <v>117</v>
      </c>
      <c r="F386" s="274">
        <v>96.5</v>
      </c>
      <c r="G386" s="36"/>
      <c r="H386" s="41"/>
    </row>
    <row r="387" spans="1:8" s="2" customFormat="1" ht="16.9" customHeight="1">
      <c r="A387" s="36"/>
      <c r="B387" s="41"/>
      <c r="C387" s="273" t="s">
        <v>1264</v>
      </c>
      <c r="D387" s="273" t="s">
        <v>1265</v>
      </c>
      <c r="E387" s="19" t="s">
        <v>117</v>
      </c>
      <c r="F387" s="274">
        <v>96.5</v>
      </c>
      <c r="G387" s="36"/>
      <c r="H387" s="41"/>
    </row>
    <row r="388" spans="1:8" s="2" customFormat="1" ht="16.9" customHeight="1">
      <c r="A388" s="36"/>
      <c r="B388" s="41"/>
      <c r="C388" s="273" t="s">
        <v>1321</v>
      </c>
      <c r="D388" s="273" t="s">
        <v>1322</v>
      </c>
      <c r="E388" s="19" t="s">
        <v>117</v>
      </c>
      <c r="F388" s="274">
        <v>96.5</v>
      </c>
      <c r="G388" s="36"/>
      <c r="H388" s="41"/>
    </row>
    <row r="389" spans="1:8" s="2" customFormat="1" ht="16.9" customHeight="1">
      <c r="A389" s="36"/>
      <c r="B389" s="41"/>
      <c r="C389" s="269" t="s">
        <v>620</v>
      </c>
      <c r="D389" s="270" t="s">
        <v>74</v>
      </c>
      <c r="E389" s="271" t="s">
        <v>123</v>
      </c>
      <c r="F389" s="272">
        <v>70</v>
      </c>
      <c r="G389" s="36"/>
      <c r="H389" s="41"/>
    </row>
    <row r="390" spans="1:8" s="2" customFormat="1" ht="16.9" customHeight="1">
      <c r="A390" s="36"/>
      <c r="B390" s="41"/>
      <c r="C390" s="273" t="s">
        <v>74</v>
      </c>
      <c r="D390" s="273" t="s">
        <v>262</v>
      </c>
      <c r="E390" s="19" t="s">
        <v>74</v>
      </c>
      <c r="F390" s="274">
        <v>0</v>
      </c>
      <c r="G390" s="36"/>
      <c r="H390" s="41"/>
    </row>
    <row r="391" spans="1:8" s="2" customFormat="1" ht="16.9" customHeight="1">
      <c r="A391" s="36"/>
      <c r="B391" s="41"/>
      <c r="C391" s="273" t="s">
        <v>74</v>
      </c>
      <c r="D391" s="273" t="s">
        <v>1262</v>
      </c>
      <c r="E391" s="19" t="s">
        <v>74</v>
      </c>
      <c r="F391" s="274">
        <v>70</v>
      </c>
      <c r="G391" s="36"/>
      <c r="H391" s="41"/>
    </row>
    <row r="392" spans="1:8" s="2" customFormat="1" ht="16.9" customHeight="1">
      <c r="A392" s="36"/>
      <c r="B392" s="41"/>
      <c r="C392" s="273" t="s">
        <v>620</v>
      </c>
      <c r="D392" s="273" t="s">
        <v>236</v>
      </c>
      <c r="E392" s="19" t="s">
        <v>74</v>
      </c>
      <c r="F392" s="274">
        <v>70</v>
      </c>
      <c r="G392" s="36"/>
      <c r="H392" s="41"/>
    </row>
    <row r="393" spans="1:8" s="2" customFormat="1" ht="16.9" customHeight="1">
      <c r="A393" s="36"/>
      <c r="B393" s="41"/>
      <c r="C393" s="275" t="s">
        <v>2488</v>
      </c>
      <c r="D393" s="36"/>
      <c r="E393" s="36"/>
      <c r="F393" s="36"/>
      <c r="G393" s="36"/>
      <c r="H393" s="41"/>
    </row>
    <row r="394" spans="1:8" s="2" customFormat="1" ht="16.9" customHeight="1">
      <c r="A394" s="36"/>
      <c r="B394" s="41"/>
      <c r="C394" s="273" t="s">
        <v>1258</v>
      </c>
      <c r="D394" s="273" t="s">
        <v>1259</v>
      </c>
      <c r="E394" s="19" t="s">
        <v>123</v>
      </c>
      <c r="F394" s="274">
        <v>70</v>
      </c>
      <c r="G394" s="36"/>
      <c r="H394" s="41"/>
    </row>
    <row r="395" spans="1:8" s="2" customFormat="1" ht="16.9" customHeight="1">
      <c r="A395" s="36"/>
      <c r="B395" s="41"/>
      <c r="C395" s="273" t="s">
        <v>1248</v>
      </c>
      <c r="D395" s="273" t="s">
        <v>1249</v>
      </c>
      <c r="E395" s="19" t="s">
        <v>123</v>
      </c>
      <c r="F395" s="274">
        <v>70</v>
      </c>
      <c r="G395" s="36"/>
      <c r="H395" s="41"/>
    </row>
    <row r="396" spans="1:8" s="2" customFormat="1" ht="16.9" customHeight="1">
      <c r="A396" s="36"/>
      <c r="B396" s="41"/>
      <c r="C396" s="273" t="s">
        <v>1303</v>
      </c>
      <c r="D396" s="273" t="s">
        <v>1304</v>
      </c>
      <c r="E396" s="19" t="s">
        <v>123</v>
      </c>
      <c r="F396" s="274">
        <v>120.8</v>
      </c>
      <c r="G396" s="36"/>
      <c r="H396" s="41"/>
    </row>
    <row r="397" spans="1:8" s="2" customFormat="1" ht="16.9" customHeight="1">
      <c r="A397" s="36"/>
      <c r="B397" s="41"/>
      <c r="C397" s="273" t="s">
        <v>1315</v>
      </c>
      <c r="D397" s="273" t="s">
        <v>1316</v>
      </c>
      <c r="E397" s="19" t="s">
        <v>123</v>
      </c>
      <c r="F397" s="274">
        <v>120.8</v>
      </c>
      <c r="G397" s="36"/>
      <c r="H397" s="41"/>
    </row>
    <row r="398" spans="1:8" s="2" customFormat="1" ht="16.9" customHeight="1">
      <c r="A398" s="36"/>
      <c r="B398" s="41"/>
      <c r="C398" s="273" t="s">
        <v>1253</v>
      </c>
      <c r="D398" s="273" t="s">
        <v>1254</v>
      </c>
      <c r="E398" s="19" t="s">
        <v>123</v>
      </c>
      <c r="F398" s="274">
        <v>80.5</v>
      </c>
      <c r="G398" s="36"/>
      <c r="H398" s="41"/>
    </row>
    <row r="399" spans="1:8" s="2" customFormat="1" ht="16.9" customHeight="1">
      <c r="A399" s="36"/>
      <c r="B399" s="41"/>
      <c r="C399" s="273" t="s">
        <v>1269</v>
      </c>
      <c r="D399" s="273" t="s">
        <v>1270</v>
      </c>
      <c r="E399" s="19" t="s">
        <v>117</v>
      </c>
      <c r="F399" s="274">
        <v>143.8</v>
      </c>
      <c r="G399" s="36"/>
      <c r="H399" s="41"/>
    </row>
    <row r="400" spans="1:8" s="2" customFormat="1" ht="16.9" customHeight="1">
      <c r="A400" s="36"/>
      <c r="B400" s="41"/>
      <c r="C400" s="269" t="s">
        <v>581</v>
      </c>
      <c r="D400" s="270" t="s">
        <v>74</v>
      </c>
      <c r="E400" s="271" t="s">
        <v>123</v>
      </c>
      <c r="F400" s="272">
        <v>50.8</v>
      </c>
      <c r="G400" s="36"/>
      <c r="H400" s="41"/>
    </row>
    <row r="401" spans="1:8" s="2" customFormat="1" ht="16.9" customHeight="1">
      <c r="A401" s="36"/>
      <c r="B401" s="41"/>
      <c r="C401" s="273" t="s">
        <v>74</v>
      </c>
      <c r="D401" s="273" t="s">
        <v>262</v>
      </c>
      <c r="E401" s="19" t="s">
        <v>74</v>
      </c>
      <c r="F401" s="274">
        <v>0</v>
      </c>
      <c r="G401" s="36"/>
      <c r="H401" s="41"/>
    </row>
    <row r="402" spans="1:8" s="2" customFormat="1" ht="16.9" customHeight="1">
      <c r="A402" s="36"/>
      <c r="B402" s="41"/>
      <c r="C402" s="273" t="s">
        <v>74</v>
      </c>
      <c r="D402" s="273" t="s">
        <v>1307</v>
      </c>
      <c r="E402" s="19" t="s">
        <v>74</v>
      </c>
      <c r="F402" s="274">
        <v>5.9</v>
      </c>
      <c r="G402" s="36"/>
      <c r="H402" s="41"/>
    </row>
    <row r="403" spans="1:8" s="2" customFormat="1" ht="16.9" customHeight="1">
      <c r="A403" s="36"/>
      <c r="B403" s="41"/>
      <c r="C403" s="273" t="s">
        <v>74</v>
      </c>
      <c r="D403" s="273" t="s">
        <v>1308</v>
      </c>
      <c r="E403" s="19" t="s">
        <v>74</v>
      </c>
      <c r="F403" s="274">
        <v>11.5</v>
      </c>
      <c r="G403" s="36"/>
      <c r="H403" s="41"/>
    </row>
    <row r="404" spans="1:8" s="2" customFormat="1" ht="16.9" customHeight="1">
      <c r="A404" s="36"/>
      <c r="B404" s="41"/>
      <c r="C404" s="273" t="s">
        <v>74</v>
      </c>
      <c r="D404" s="273" t="s">
        <v>1309</v>
      </c>
      <c r="E404" s="19" t="s">
        <v>74</v>
      </c>
      <c r="F404" s="274">
        <v>3.8</v>
      </c>
      <c r="G404" s="36"/>
      <c r="H404" s="41"/>
    </row>
    <row r="405" spans="1:8" s="2" customFormat="1" ht="16.9" customHeight="1">
      <c r="A405" s="36"/>
      <c r="B405" s="41"/>
      <c r="C405" s="273" t="s">
        <v>74</v>
      </c>
      <c r="D405" s="273" t="s">
        <v>1310</v>
      </c>
      <c r="E405" s="19" t="s">
        <v>74</v>
      </c>
      <c r="F405" s="274">
        <v>8.3</v>
      </c>
      <c r="G405" s="36"/>
      <c r="H405" s="41"/>
    </row>
    <row r="406" spans="1:8" s="2" customFormat="1" ht="16.9" customHeight="1">
      <c r="A406" s="36"/>
      <c r="B406" s="41"/>
      <c r="C406" s="273" t="s">
        <v>74</v>
      </c>
      <c r="D406" s="273" t="s">
        <v>1311</v>
      </c>
      <c r="E406" s="19" t="s">
        <v>74</v>
      </c>
      <c r="F406" s="274">
        <v>6.8</v>
      </c>
      <c r="G406" s="36"/>
      <c r="H406" s="41"/>
    </row>
    <row r="407" spans="1:8" s="2" customFormat="1" ht="16.9" customHeight="1">
      <c r="A407" s="36"/>
      <c r="B407" s="41"/>
      <c r="C407" s="273" t="s">
        <v>74</v>
      </c>
      <c r="D407" s="273" t="s">
        <v>1312</v>
      </c>
      <c r="E407" s="19" t="s">
        <v>74</v>
      </c>
      <c r="F407" s="274">
        <v>5</v>
      </c>
      <c r="G407" s="36"/>
      <c r="H407" s="41"/>
    </row>
    <row r="408" spans="1:8" s="2" customFormat="1" ht="16.9" customHeight="1">
      <c r="A408" s="36"/>
      <c r="B408" s="41"/>
      <c r="C408" s="273" t="s">
        <v>74</v>
      </c>
      <c r="D408" s="273" t="s">
        <v>1313</v>
      </c>
      <c r="E408" s="19" t="s">
        <v>74</v>
      </c>
      <c r="F408" s="274">
        <v>9.5</v>
      </c>
      <c r="G408" s="36"/>
      <c r="H408" s="41"/>
    </row>
    <row r="409" spans="1:8" s="2" customFormat="1" ht="16.9" customHeight="1">
      <c r="A409" s="36"/>
      <c r="B409" s="41"/>
      <c r="C409" s="273" t="s">
        <v>581</v>
      </c>
      <c r="D409" s="273" t="s">
        <v>236</v>
      </c>
      <c r="E409" s="19" t="s">
        <v>74</v>
      </c>
      <c r="F409" s="274">
        <v>50.8</v>
      </c>
      <c r="G409" s="36"/>
      <c r="H409" s="41"/>
    </row>
    <row r="410" spans="1:8" s="2" customFormat="1" ht="16.9" customHeight="1">
      <c r="A410" s="36"/>
      <c r="B410" s="41"/>
      <c r="C410" s="275" t="s">
        <v>2488</v>
      </c>
      <c r="D410" s="36"/>
      <c r="E410" s="36"/>
      <c r="F410" s="36"/>
      <c r="G410" s="36"/>
      <c r="H410" s="41"/>
    </row>
    <row r="411" spans="1:8" s="2" customFormat="1" ht="16.9" customHeight="1">
      <c r="A411" s="36"/>
      <c r="B411" s="41"/>
      <c r="C411" s="273" t="s">
        <v>1303</v>
      </c>
      <c r="D411" s="273" t="s">
        <v>1304</v>
      </c>
      <c r="E411" s="19" t="s">
        <v>123</v>
      </c>
      <c r="F411" s="274">
        <v>120.8</v>
      </c>
      <c r="G411" s="36"/>
      <c r="H411" s="41"/>
    </row>
    <row r="412" spans="1:8" s="2" customFormat="1" ht="16.9" customHeight="1">
      <c r="A412" s="36"/>
      <c r="B412" s="41"/>
      <c r="C412" s="273" t="s">
        <v>1315</v>
      </c>
      <c r="D412" s="273" t="s">
        <v>1316</v>
      </c>
      <c r="E412" s="19" t="s">
        <v>123</v>
      </c>
      <c r="F412" s="274">
        <v>120.8</v>
      </c>
      <c r="G412" s="36"/>
      <c r="H412" s="41"/>
    </row>
    <row r="413" spans="1:8" s="2" customFormat="1" ht="16.9" customHeight="1">
      <c r="A413" s="36"/>
      <c r="B413" s="41"/>
      <c r="C413" s="269" t="s">
        <v>119</v>
      </c>
      <c r="D413" s="270" t="s">
        <v>74</v>
      </c>
      <c r="E413" s="271" t="s">
        <v>117</v>
      </c>
      <c r="F413" s="272">
        <v>116.28</v>
      </c>
      <c r="G413" s="36"/>
      <c r="H413" s="41"/>
    </row>
    <row r="414" spans="1:8" s="2" customFormat="1" ht="16.9" customHeight="1">
      <c r="A414" s="36"/>
      <c r="B414" s="41"/>
      <c r="C414" s="273" t="s">
        <v>74</v>
      </c>
      <c r="D414" s="273" t="s">
        <v>262</v>
      </c>
      <c r="E414" s="19" t="s">
        <v>74</v>
      </c>
      <c r="F414" s="274">
        <v>0</v>
      </c>
      <c r="G414" s="36"/>
      <c r="H414" s="41"/>
    </row>
    <row r="415" spans="1:8" s="2" customFormat="1" ht="16.9" customHeight="1">
      <c r="A415" s="36"/>
      <c r="B415" s="41"/>
      <c r="C415" s="273" t="s">
        <v>74</v>
      </c>
      <c r="D415" s="273" t="s">
        <v>1512</v>
      </c>
      <c r="E415" s="19" t="s">
        <v>74</v>
      </c>
      <c r="F415" s="274">
        <v>12.39</v>
      </c>
      <c r="G415" s="36"/>
      <c r="H415" s="41"/>
    </row>
    <row r="416" spans="1:8" s="2" customFormat="1" ht="16.9" customHeight="1">
      <c r="A416" s="36"/>
      <c r="B416" s="41"/>
      <c r="C416" s="273" t="s">
        <v>74</v>
      </c>
      <c r="D416" s="273" t="s">
        <v>1513</v>
      </c>
      <c r="E416" s="19" t="s">
        <v>74</v>
      </c>
      <c r="F416" s="274">
        <v>24.15</v>
      </c>
      <c r="G416" s="36"/>
      <c r="H416" s="41"/>
    </row>
    <row r="417" spans="1:8" s="2" customFormat="1" ht="16.9" customHeight="1">
      <c r="A417" s="36"/>
      <c r="B417" s="41"/>
      <c r="C417" s="273" t="s">
        <v>74</v>
      </c>
      <c r="D417" s="273" t="s">
        <v>1514</v>
      </c>
      <c r="E417" s="19" t="s">
        <v>74</v>
      </c>
      <c r="F417" s="274">
        <v>7.98</v>
      </c>
      <c r="G417" s="36"/>
      <c r="H417" s="41"/>
    </row>
    <row r="418" spans="1:8" s="2" customFormat="1" ht="16.9" customHeight="1">
      <c r="A418" s="36"/>
      <c r="B418" s="41"/>
      <c r="C418" s="273" t="s">
        <v>74</v>
      </c>
      <c r="D418" s="273" t="s">
        <v>1515</v>
      </c>
      <c r="E418" s="19" t="s">
        <v>74</v>
      </c>
      <c r="F418" s="274">
        <v>17.43</v>
      </c>
      <c r="G418" s="36"/>
      <c r="H418" s="41"/>
    </row>
    <row r="419" spans="1:8" s="2" customFormat="1" ht="16.9" customHeight="1">
      <c r="A419" s="36"/>
      <c r="B419" s="41"/>
      <c r="C419" s="273" t="s">
        <v>74</v>
      </c>
      <c r="D419" s="273" t="s">
        <v>1516</v>
      </c>
      <c r="E419" s="19" t="s">
        <v>74</v>
      </c>
      <c r="F419" s="274">
        <v>14.28</v>
      </c>
      <c r="G419" s="36"/>
      <c r="H419" s="41"/>
    </row>
    <row r="420" spans="1:8" s="2" customFormat="1" ht="16.9" customHeight="1">
      <c r="A420" s="36"/>
      <c r="B420" s="41"/>
      <c r="C420" s="273" t="s">
        <v>74</v>
      </c>
      <c r="D420" s="273" t="s">
        <v>1517</v>
      </c>
      <c r="E420" s="19" t="s">
        <v>74</v>
      </c>
      <c r="F420" s="274">
        <v>10.5</v>
      </c>
      <c r="G420" s="36"/>
      <c r="H420" s="41"/>
    </row>
    <row r="421" spans="1:8" s="2" customFormat="1" ht="16.9" customHeight="1">
      <c r="A421" s="36"/>
      <c r="B421" s="41"/>
      <c r="C421" s="273" t="s">
        <v>74</v>
      </c>
      <c r="D421" s="273" t="s">
        <v>1518</v>
      </c>
      <c r="E421" s="19" t="s">
        <v>74</v>
      </c>
      <c r="F421" s="274">
        <v>19.95</v>
      </c>
      <c r="G421" s="36"/>
      <c r="H421" s="41"/>
    </row>
    <row r="422" spans="1:8" s="2" customFormat="1" ht="16.9" customHeight="1">
      <c r="A422" s="36"/>
      <c r="B422" s="41"/>
      <c r="C422" s="273" t="s">
        <v>74</v>
      </c>
      <c r="D422" s="273" t="s">
        <v>1519</v>
      </c>
      <c r="E422" s="19" t="s">
        <v>74</v>
      </c>
      <c r="F422" s="274">
        <v>3.84</v>
      </c>
      <c r="G422" s="36"/>
      <c r="H422" s="41"/>
    </row>
    <row r="423" spans="1:8" s="2" customFormat="1" ht="16.9" customHeight="1">
      <c r="A423" s="36"/>
      <c r="B423" s="41"/>
      <c r="C423" s="273" t="s">
        <v>74</v>
      </c>
      <c r="D423" s="273" t="s">
        <v>1520</v>
      </c>
      <c r="E423" s="19" t="s">
        <v>74</v>
      </c>
      <c r="F423" s="274">
        <v>2.88</v>
      </c>
      <c r="G423" s="36"/>
      <c r="H423" s="41"/>
    </row>
    <row r="424" spans="1:8" s="2" customFormat="1" ht="16.9" customHeight="1">
      <c r="A424" s="36"/>
      <c r="B424" s="41"/>
      <c r="C424" s="273" t="s">
        <v>74</v>
      </c>
      <c r="D424" s="273" t="s">
        <v>1521</v>
      </c>
      <c r="E424" s="19" t="s">
        <v>74</v>
      </c>
      <c r="F424" s="274">
        <v>2.88</v>
      </c>
      <c r="G424" s="36"/>
      <c r="H424" s="41"/>
    </row>
    <row r="425" spans="1:8" s="2" customFormat="1" ht="16.9" customHeight="1">
      <c r="A425" s="36"/>
      <c r="B425" s="41"/>
      <c r="C425" s="273" t="s">
        <v>119</v>
      </c>
      <c r="D425" s="273" t="s">
        <v>236</v>
      </c>
      <c r="E425" s="19" t="s">
        <v>74</v>
      </c>
      <c r="F425" s="274">
        <v>116.28</v>
      </c>
      <c r="G425" s="36"/>
      <c r="H425" s="41"/>
    </row>
    <row r="426" spans="1:8" s="2" customFormat="1" ht="16.9" customHeight="1">
      <c r="A426" s="36"/>
      <c r="B426" s="41"/>
      <c r="C426" s="275" t="s">
        <v>2488</v>
      </c>
      <c r="D426" s="36"/>
      <c r="E426" s="36"/>
      <c r="F426" s="36"/>
      <c r="G426" s="36"/>
      <c r="H426" s="41"/>
    </row>
    <row r="427" spans="1:8" s="2" customFormat="1" ht="16.9" customHeight="1">
      <c r="A427" s="36"/>
      <c r="B427" s="41"/>
      <c r="C427" s="273" t="s">
        <v>1509</v>
      </c>
      <c r="D427" s="273" t="s">
        <v>1510</v>
      </c>
      <c r="E427" s="19" t="s">
        <v>117</v>
      </c>
      <c r="F427" s="274">
        <v>116.28</v>
      </c>
      <c r="G427" s="36"/>
      <c r="H427" s="41"/>
    </row>
    <row r="428" spans="1:8" s="2" customFormat="1" ht="16.9" customHeight="1">
      <c r="A428" s="36"/>
      <c r="B428" s="41"/>
      <c r="C428" s="273" t="s">
        <v>1460</v>
      </c>
      <c r="D428" s="273" t="s">
        <v>1461</v>
      </c>
      <c r="E428" s="19" t="s">
        <v>117</v>
      </c>
      <c r="F428" s="274">
        <v>116.28</v>
      </c>
      <c r="G428" s="36"/>
      <c r="H428" s="41"/>
    </row>
    <row r="429" spans="1:8" s="2" customFormat="1" ht="16.9" customHeight="1">
      <c r="A429" s="36"/>
      <c r="B429" s="41"/>
      <c r="C429" s="273" t="s">
        <v>1465</v>
      </c>
      <c r="D429" s="273" t="s">
        <v>1466</v>
      </c>
      <c r="E429" s="19" t="s">
        <v>117</v>
      </c>
      <c r="F429" s="274">
        <v>116.28</v>
      </c>
      <c r="G429" s="36"/>
      <c r="H429" s="41"/>
    </row>
    <row r="430" spans="1:8" s="2" customFormat="1" ht="16.9" customHeight="1">
      <c r="A430" s="36"/>
      <c r="B430" s="41"/>
      <c r="C430" s="273" t="s">
        <v>1470</v>
      </c>
      <c r="D430" s="273" t="s">
        <v>1471</v>
      </c>
      <c r="E430" s="19" t="s">
        <v>117</v>
      </c>
      <c r="F430" s="274">
        <v>116.28</v>
      </c>
      <c r="G430" s="36"/>
      <c r="H430" s="41"/>
    </row>
    <row r="431" spans="1:8" s="2" customFormat="1" ht="16.9" customHeight="1">
      <c r="A431" s="36"/>
      <c r="B431" s="41"/>
      <c r="C431" s="273" t="s">
        <v>1504</v>
      </c>
      <c r="D431" s="273" t="s">
        <v>1505</v>
      </c>
      <c r="E431" s="19" t="s">
        <v>117</v>
      </c>
      <c r="F431" s="274">
        <v>116.28</v>
      </c>
      <c r="G431" s="36"/>
      <c r="H431" s="41"/>
    </row>
    <row r="432" spans="1:8" s="2" customFormat="1" ht="16.9" customHeight="1">
      <c r="A432" s="36"/>
      <c r="B432" s="41"/>
      <c r="C432" s="269" t="s">
        <v>603</v>
      </c>
      <c r="D432" s="270" t="s">
        <v>74</v>
      </c>
      <c r="E432" s="271" t="s">
        <v>117</v>
      </c>
      <c r="F432" s="272">
        <v>60</v>
      </c>
      <c r="G432" s="36"/>
      <c r="H432" s="41"/>
    </row>
    <row r="433" spans="1:8" s="2" customFormat="1" ht="16.9" customHeight="1">
      <c r="A433" s="36"/>
      <c r="B433" s="41"/>
      <c r="C433" s="273" t="s">
        <v>74</v>
      </c>
      <c r="D433" s="273" t="s">
        <v>262</v>
      </c>
      <c r="E433" s="19" t="s">
        <v>74</v>
      </c>
      <c r="F433" s="274">
        <v>0</v>
      </c>
      <c r="G433" s="36"/>
      <c r="H433" s="41"/>
    </row>
    <row r="434" spans="1:8" s="2" customFormat="1" ht="16.9" customHeight="1">
      <c r="A434" s="36"/>
      <c r="B434" s="41"/>
      <c r="C434" s="273" t="s">
        <v>74</v>
      </c>
      <c r="D434" s="273" t="s">
        <v>1408</v>
      </c>
      <c r="E434" s="19" t="s">
        <v>74</v>
      </c>
      <c r="F434" s="274">
        <v>19.7</v>
      </c>
      <c r="G434" s="36"/>
      <c r="H434" s="41"/>
    </row>
    <row r="435" spans="1:8" s="2" customFormat="1" ht="16.9" customHeight="1">
      <c r="A435" s="36"/>
      <c r="B435" s="41"/>
      <c r="C435" s="273" t="s">
        <v>74</v>
      </c>
      <c r="D435" s="273" t="s">
        <v>1409</v>
      </c>
      <c r="E435" s="19" t="s">
        <v>74</v>
      </c>
      <c r="F435" s="274">
        <v>19.4</v>
      </c>
      <c r="G435" s="36"/>
      <c r="H435" s="41"/>
    </row>
    <row r="436" spans="1:8" s="2" customFormat="1" ht="16.9" customHeight="1">
      <c r="A436" s="36"/>
      <c r="B436" s="41"/>
      <c r="C436" s="273" t="s">
        <v>74</v>
      </c>
      <c r="D436" s="273" t="s">
        <v>1410</v>
      </c>
      <c r="E436" s="19" t="s">
        <v>74</v>
      </c>
      <c r="F436" s="274">
        <v>20.9</v>
      </c>
      <c r="G436" s="36"/>
      <c r="H436" s="41"/>
    </row>
    <row r="437" spans="1:8" s="2" customFormat="1" ht="16.9" customHeight="1">
      <c r="A437" s="36"/>
      <c r="B437" s="41"/>
      <c r="C437" s="273" t="s">
        <v>603</v>
      </c>
      <c r="D437" s="273" t="s">
        <v>236</v>
      </c>
      <c r="E437" s="19" t="s">
        <v>74</v>
      </c>
      <c r="F437" s="274">
        <v>60</v>
      </c>
      <c r="G437" s="36"/>
      <c r="H437" s="41"/>
    </row>
    <row r="438" spans="1:8" s="2" customFormat="1" ht="16.9" customHeight="1">
      <c r="A438" s="36"/>
      <c r="B438" s="41"/>
      <c r="C438" s="275" t="s">
        <v>2488</v>
      </c>
      <c r="D438" s="36"/>
      <c r="E438" s="36"/>
      <c r="F438" s="36"/>
      <c r="G438" s="36"/>
      <c r="H438" s="41"/>
    </row>
    <row r="439" spans="1:8" s="2" customFormat="1" ht="16.9" customHeight="1">
      <c r="A439" s="36"/>
      <c r="B439" s="41"/>
      <c r="C439" s="273" t="s">
        <v>1405</v>
      </c>
      <c r="D439" s="273" t="s">
        <v>1406</v>
      </c>
      <c r="E439" s="19" t="s">
        <v>117</v>
      </c>
      <c r="F439" s="274">
        <v>60</v>
      </c>
      <c r="G439" s="36"/>
      <c r="H439" s="41"/>
    </row>
    <row r="440" spans="1:8" s="2" customFormat="1" ht="16.9" customHeight="1">
      <c r="A440" s="36"/>
      <c r="B440" s="41"/>
      <c r="C440" s="273" t="s">
        <v>1400</v>
      </c>
      <c r="D440" s="273" t="s">
        <v>1401</v>
      </c>
      <c r="E440" s="19" t="s">
        <v>117</v>
      </c>
      <c r="F440" s="274">
        <v>60</v>
      </c>
      <c r="G440" s="36"/>
      <c r="H440" s="41"/>
    </row>
    <row r="441" spans="1:8" s="2" customFormat="1" ht="16.9" customHeight="1">
      <c r="A441" s="36"/>
      <c r="B441" s="41"/>
      <c r="C441" s="269" t="s">
        <v>1752</v>
      </c>
      <c r="D441" s="270" t="s">
        <v>74</v>
      </c>
      <c r="E441" s="271" t="s">
        <v>117</v>
      </c>
      <c r="F441" s="272">
        <v>982.651</v>
      </c>
      <c r="G441" s="36"/>
      <c r="H441" s="41"/>
    </row>
    <row r="442" spans="1:8" s="2" customFormat="1" ht="16.9" customHeight="1">
      <c r="A442" s="36"/>
      <c r="B442" s="41"/>
      <c r="C442" s="273" t="s">
        <v>74</v>
      </c>
      <c r="D442" s="273" t="s">
        <v>1706</v>
      </c>
      <c r="E442" s="19" t="s">
        <v>74</v>
      </c>
      <c r="F442" s="274">
        <v>292.16</v>
      </c>
      <c r="G442" s="36"/>
      <c r="H442" s="41"/>
    </row>
    <row r="443" spans="1:8" s="2" customFormat="1" ht="16.9" customHeight="1">
      <c r="A443" s="36"/>
      <c r="B443" s="41"/>
      <c r="C443" s="273" t="s">
        <v>74</v>
      </c>
      <c r="D443" s="273" t="s">
        <v>1707</v>
      </c>
      <c r="E443" s="19" t="s">
        <v>74</v>
      </c>
      <c r="F443" s="274">
        <v>238.103</v>
      </c>
      <c r="G443" s="36"/>
      <c r="H443" s="41"/>
    </row>
    <row r="444" spans="1:8" s="2" customFormat="1" ht="16.9" customHeight="1">
      <c r="A444" s="36"/>
      <c r="B444" s="41"/>
      <c r="C444" s="273" t="s">
        <v>74</v>
      </c>
      <c r="D444" s="273" t="s">
        <v>1708</v>
      </c>
      <c r="E444" s="19" t="s">
        <v>74</v>
      </c>
      <c r="F444" s="274">
        <v>626.8</v>
      </c>
      <c r="G444" s="36"/>
      <c r="H444" s="41"/>
    </row>
    <row r="445" spans="1:8" s="2" customFormat="1" ht="16.9" customHeight="1">
      <c r="A445" s="36"/>
      <c r="B445" s="41"/>
      <c r="C445" s="273" t="s">
        <v>74</v>
      </c>
      <c r="D445" s="273" t="s">
        <v>1750</v>
      </c>
      <c r="E445" s="19" t="s">
        <v>74</v>
      </c>
      <c r="F445" s="274">
        <v>96.5</v>
      </c>
      <c r="G445" s="36"/>
      <c r="H445" s="41"/>
    </row>
    <row r="446" spans="1:8" s="2" customFormat="1" ht="16.9" customHeight="1">
      <c r="A446" s="36"/>
      <c r="B446" s="41"/>
      <c r="C446" s="273" t="s">
        <v>74</v>
      </c>
      <c r="D446" s="273" t="s">
        <v>1751</v>
      </c>
      <c r="E446" s="19" t="s">
        <v>74</v>
      </c>
      <c r="F446" s="274">
        <v>-270.912</v>
      </c>
      <c r="G446" s="36"/>
      <c r="H446" s="41"/>
    </row>
    <row r="447" spans="1:8" s="2" customFormat="1" ht="16.9" customHeight="1">
      <c r="A447" s="36"/>
      <c r="B447" s="41"/>
      <c r="C447" s="273" t="s">
        <v>1752</v>
      </c>
      <c r="D447" s="273" t="s">
        <v>238</v>
      </c>
      <c r="E447" s="19" t="s">
        <v>74</v>
      </c>
      <c r="F447" s="274">
        <v>982.651</v>
      </c>
      <c r="G447" s="36"/>
      <c r="H447" s="41"/>
    </row>
    <row r="448" spans="1:8" s="2" customFormat="1" ht="16.9" customHeight="1">
      <c r="A448" s="36"/>
      <c r="B448" s="41"/>
      <c r="C448" s="269" t="s">
        <v>625</v>
      </c>
      <c r="D448" s="270" t="s">
        <v>74</v>
      </c>
      <c r="E448" s="271" t="s">
        <v>117</v>
      </c>
      <c r="F448" s="272">
        <v>41.96</v>
      </c>
      <c r="G448" s="36"/>
      <c r="H448" s="41"/>
    </row>
    <row r="449" spans="1:8" s="2" customFormat="1" ht="16.9" customHeight="1">
      <c r="A449" s="36"/>
      <c r="B449" s="41"/>
      <c r="C449" s="273" t="s">
        <v>74</v>
      </c>
      <c r="D449" s="273" t="s">
        <v>262</v>
      </c>
      <c r="E449" s="19" t="s">
        <v>74</v>
      </c>
      <c r="F449" s="274">
        <v>0</v>
      </c>
      <c r="G449" s="36"/>
      <c r="H449" s="41"/>
    </row>
    <row r="450" spans="1:8" s="2" customFormat="1" ht="16.9" customHeight="1">
      <c r="A450" s="36"/>
      <c r="B450" s="41"/>
      <c r="C450" s="273" t="s">
        <v>74</v>
      </c>
      <c r="D450" s="273" t="s">
        <v>728</v>
      </c>
      <c r="E450" s="19" t="s">
        <v>74</v>
      </c>
      <c r="F450" s="274">
        <v>13.46</v>
      </c>
      <c r="G450" s="36"/>
      <c r="H450" s="41"/>
    </row>
    <row r="451" spans="1:8" s="2" customFormat="1" ht="16.9" customHeight="1">
      <c r="A451" s="36"/>
      <c r="B451" s="41"/>
      <c r="C451" s="273" t="s">
        <v>74</v>
      </c>
      <c r="D451" s="273" t="s">
        <v>729</v>
      </c>
      <c r="E451" s="19" t="s">
        <v>74</v>
      </c>
      <c r="F451" s="274">
        <v>20.625</v>
      </c>
      <c r="G451" s="36"/>
      <c r="H451" s="41"/>
    </row>
    <row r="452" spans="1:8" s="2" customFormat="1" ht="16.9" customHeight="1">
      <c r="A452" s="36"/>
      <c r="B452" s="41"/>
      <c r="C452" s="273" t="s">
        <v>74</v>
      </c>
      <c r="D452" s="273" t="s">
        <v>730</v>
      </c>
      <c r="E452" s="19" t="s">
        <v>74</v>
      </c>
      <c r="F452" s="274">
        <v>7.875</v>
      </c>
      <c r="G452" s="36"/>
      <c r="H452" s="41"/>
    </row>
    <row r="453" spans="1:8" s="2" customFormat="1" ht="16.9" customHeight="1">
      <c r="A453" s="36"/>
      <c r="B453" s="41"/>
      <c r="C453" s="273" t="s">
        <v>625</v>
      </c>
      <c r="D453" s="273" t="s">
        <v>236</v>
      </c>
      <c r="E453" s="19" t="s">
        <v>74</v>
      </c>
      <c r="F453" s="274">
        <v>41.96</v>
      </c>
      <c r="G453" s="36"/>
      <c r="H453" s="41"/>
    </row>
    <row r="454" spans="1:8" s="2" customFormat="1" ht="16.9" customHeight="1">
      <c r="A454" s="36"/>
      <c r="B454" s="41"/>
      <c r="C454" s="275" t="s">
        <v>2488</v>
      </c>
      <c r="D454" s="36"/>
      <c r="E454" s="36"/>
      <c r="F454" s="36"/>
      <c r="G454" s="36"/>
      <c r="H454" s="41"/>
    </row>
    <row r="455" spans="1:8" s="2" customFormat="1" ht="16.9" customHeight="1">
      <c r="A455" s="36"/>
      <c r="B455" s="41"/>
      <c r="C455" s="273" t="s">
        <v>724</v>
      </c>
      <c r="D455" s="273" t="s">
        <v>725</v>
      </c>
      <c r="E455" s="19" t="s">
        <v>117</v>
      </c>
      <c r="F455" s="274">
        <v>41.96</v>
      </c>
      <c r="G455" s="36"/>
      <c r="H455" s="41"/>
    </row>
    <row r="456" spans="1:8" s="2" customFormat="1" ht="16.9" customHeight="1">
      <c r="A456" s="36"/>
      <c r="B456" s="41"/>
      <c r="C456" s="273" t="s">
        <v>731</v>
      </c>
      <c r="D456" s="273" t="s">
        <v>732</v>
      </c>
      <c r="E456" s="19" t="s">
        <v>117</v>
      </c>
      <c r="F456" s="274">
        <v>41.96</v>
      </c>
      <c r="G456" s="36"/>
      <c r="H456" s="41"/>
    </row>
    <row r="457" spans="1:8" s="2" customFormat="1" ht="16.9" customHeight="1">
      <c r="A457" s="36"/>
      <c r="B457" s="41"/>
      <c r="C457" s="273" t="s">
        <v>740</v>
      </c>
      <c r="D457" s="273" t="s">
        <v>741</v>
      </c>
      <c r="E457" s="19" t="s">
        <v>117</v>
      </c>
      <c r="F457" s="274">
        <v>598.905</v>
      </c>
      <c r="G457" s="36"/>
      <c r="H457" s="41"/>
    </row>
    <row r="458" spans="1:8" s="2" customFormat="1" ht="16.9" customHeight="1">
      <c r="A458" s="36"/>
      <c r="B458" s="41"/>
      <c r="C458" s="269" t="s">
        <v>623</v>
      </c>
      <c r="D458" s="270" t="s">
        <v>74</v>
      </c>
      <c r="E458" s="271" t="s">
        <v>117</v>
      </c>
      <c r="F458" s="272">
        <v>270.912</v>
      </c>
      <c r="G458" s="36"/>
      <c r="H458" s="41"/>
    </row>
    <row r="459" spans="1:8" s="2" customFormat="1" ht="16.9" customHeight="1">
      <c r="A459" s="36"/>
      <c r="B459" s="41"/>
      <c r="C459" s="273" t="s">
        <v>74</v>
      </c>
      <c r="D459" s="273" t="s">
        <v>262</v>
      </c>
      <c r="E459" s="19" t="s">
        <v>74</v>
      </c>
      <c r="F459" s="274">
        <v>0</v>
      </c>
      <c r="G459" s="36"/>
      <c r="H459" s="41"/>
    </row>
    <row r="460" spans="1:8" s="2" customFormat="1" ht="16.9" customHeight="1">
      <c r="A460" s="36"/>
      <c r="B460" s="41"/>
      <c r="C460" s="273" t="s">
        <v>74</v>
      </c>
      <c r="D460" s="273" t="s">
        <v>1730</v>
      </c>
      <c r="E460" s="19" t="s">
        <v>74</v>
      </c>
      <c r="F460" s="274">
        <v>111.012</v>
      </c>
      <c r="G460" s="36"/>
      <c r="H460" s="41"/>
    </row>
    <row r="461" spans="1:8" s="2" customFormat="1" ht="16.9" customHeight="1">
      <c r="A461" s="36"/>
      <c r="B461" s="41"/>
      <c r="C461" s="273" t="s">
        <v>74</v>
      </c>
      <c r="D461" s="273" t="s">
        <v>1731</v>
      </c>
      <c r="E461" s="19" t="s">
        <v>74</v>
      </c>
      <c r="F461" s="274">
        <v>52.8</v>
      </c>
      <c r="G461" s="36"/>
      <c r="H461" s="41"/>
    </row>
    <row r="462" spans="1:8" s="2" customFormat="1" ht="16.9" customHeight="1">
      <c r="A462" s="36"/>
      <c r="B462" s="41"/>
      <c r="C462" s="273" t="s">
        <v>74</v>
      </c>
      <c r="D462" s="273" t="s">
        <v>1732</v>
      </c>
      <c r="E462" s="19" t="s">
        <v>74</v>
      </c>
      <c r="F462" s="274">
        <v>53.4</v>
      </c>
      <c r="G462" s="36"/>
      <c r="H462" s="41"/>
    </row>
    <row r="463" spans="1:8" s="2" customFormat="1" ht="16.9" customHeight="1">
      <c r="A463" s="36"/>
      <c r="B463" s="41"/>
      <c r="C463" s="273" t="s">
        <v>74</v>
      </c>
      <c r="D463" s="273" t="s">
        <v>1733</v>
      </c>
      <c r="E463" s="19" t="s">
        <v>74</v>
      </c>
      <c r="F463" s="274">
        <v>53.7</v>
      </c>
      <c r="G463" s="36"/>
      <c r="H463" s="41"/>
    </row>
    <row r="464" spans="1:8" s="2" customFormat="1" ht="16.9" customHeight="1">
      <c r="A464" s="36"/>
      <c r="B464" s="41"/>
      <c r="C464" s="273" t="s">
        <v>623</v>
      </c>
      <c r="D464" s="273" t="s">
        <v>238</v>
      </c>
      <c r="E464" s="19" t="s">
        <v>74</v>
      </c>
      <c r="F464" s="274">
        <v>270.912</v>
      </c>
      <c r="G464" s="36"/>
      <c r="H464" s="41"/>
    </row>
    <row r="465" spans="1:8" s="2" customFormat="1" ht="16.9" customHeight="1">
      <c r="A465" s="36"/>
      <c r="B465" s="41"/>
      <c r="C465" s="275" t="s">
        <v>2488</v>
      </c>
      <c r="D465" s="36"/>
      <c r="E465" s="36"/>
      <c r="F465" s="36"/>
      <c r="G465" s="36"/>
      <c r="H465" s="41"/>
    </row>
    <row r="466" spans="1:8" s="2" customFormat="1" ht="16.9" customHeight="1">
      <c r="A466" s="36"/>
      <c r="B466" s="41"/>
      <c r="C466" s="273" t="s">
        <v>1725</v>
      </c>
      <c r="D466" s="273" t="s">
        <v>1726</v>
      </c>
      <c r="E466" s="19" t="s">
        <v>117</v>
      </c>
      <c r="F466" s="274">
        <v>270.912</v>
      </c>
      <c r="G466" s="36"/>
      <c r="H466" s="41"/>
    </row>
    <row r="467" spans="1:8" s="2" customFormat="1" ht="16.9" customHeight="1">
      <c r="A467" s="36"/>
      <c r="B467" s="41"/>
      <c r="C467" s="273" t="s">
        <v>1741</v>
      </c>
      <c r="D467" s="273" t="s">
        <v>1742</v>
      </c>
      <c r="E467" s="19" t="s">
        <v>117</v>
      </c>
      <c r="F467" s="274">
        <v>270.912</v>
      </c>
      <c r="G467" s="36"/>
      <c r="H467" s="41"/>
    </row>
    <row r="468" spans="1:8" s="2" customFormat="1" ht="16.9" customHeight="1">
      <c r="A468" s="36"/>
      <c r="B468" s="41"/>
      <c r="C468" s="273" t="s">
        <v>1746</v>
      </c>
      <c r="D468" s="273" t="s">
        <v>1747</v>
      </c>
      <c r="E468" s="19" t="s">
        <v>117</v>
      </c>
      <c r="F468" s="274">
        <v>982.651</v>
      </c>
      <c r="G468" s="36"/>
      <c r="H468" s="41"/>
    </row>
    <row r="469" spans="1:8" s="2" customFormat="1" ht="16.9" customHeight="1">
      <c r="A469" s="36"/>
      <c r="B469" s="41"/>
      <c r="C469" s="269" t="s">
        <v>622</v>
      </c>
      <c r="D469" s="270" t="s">
        <v>74</v>
      </c>
      <c r="E469" s="271" t="s">
        <v>117</v>
      </c>
      <c r="F469" s="272">
        <v>194.5</v>
      </c>
      <c r="G469" s="36"/>
      <c r="H469" s="41"/>
    </row>
    <row r="470" spans="1:8" s="2" customFormat="1" ht="16.9" customHeight="1">
      <c r="A470" s="36"/>
      <c r="B470" s="41"/>
      <c r="C470" s="273" t="s">
        <v>74</v>
      </c>
      <c r="D470" s="273" t="s">
        <v>262</v>
      </c>
      <c r="E470" s="19" t="s">
        <v>74</v>
      </c>
      <c r="F470" s="274">
        <v>0</v>
      </c>
      <c r="G470" s="36"/>
      <c r="H470" s="41"/>
    </row>
    <row r="471" spans="1:8" s="2" customFormat="1" ht="16.9" customHeight="1">
      <c r="A471" s="36"/>
      <c r="B471" s="41"/>
      <c r="C471" s="273" t="s">
        <v>74</v>
      </c>
      <c r="D471" s="273" t="s">
        <v>826</v>
      </c>
      <c r="E471" s="19" t="s">
        <v>74</v>
      </c>
      <c r="F471" s="274">
        <v>63.7</v>
      </c>
      <c r="G471" s="36"/>
      <c r="H471" s="41"/>
    </row>
    <row r="472" spans="1:8" s="2" customFormat="1" ht="16.9" customHeight="1">
      <c r="A472" s="36"/>
      <c r="B472" s="41"/>
      <c r="C472" s="273" t="s">
        <v>74</v>
      </c>
      <c r="D472" s="273" t="s">
        <v>827</v>
      </c>
      <c r="E472" s="19" t="s">
        <v>74</v>
      </c>
      <c r="F472" s="274">
        <v>65</v>
      </c>
      <c r="G472" s="36"/>
      <c r="H472" s="41"/>
    </row>
    <row r="473" spans="1:8" s="2" customFormat="1" ht="16.9" customHeight="1">
      <c r="A473" s="36"/>
      <c r="B473" s="41"/>
      <c r="C473" s="273" t="s">
        <v>74</v>
      </c>
      <c r="D473" s="273" t="s">
        <v>828</v>
      </c>
      <c r="E473" s="19" t="s">
        <v>74</v>
      </c>
      <c r="F473" s="274">
        <v>65.8</v>
      </c>
      <c r="G473" s="36"/>
      <c r="H473" s="41"/>
    </row>
    <row r="474" spans="1:8" s="2" customFormat="1" ht="16.9" customHeight="1">
      <c r="A474" s="36"/>
      <c r="B474" s="41"/>
      <c r="C474" s="273" t="s">
        <v>622</v>
      </c>
      <c r="D474" s="273" t="s">
        <v>238</v>
      </c>
      <c r="E474" s="19" t="s">
        <v>74</v>
      </c>
      <c r="F474" s="274">
        <v>194.5</v>
      </c>
      <c r="G474" s="36"/>
      <c r="H474" s="41"/>
    </row>
    <row r="475" spans="1:8" s="2" customFormat="1" ht="16.9" customHeight="1">
      <c r="A475" s="36"/>
      <c r="B475" s="41"/>
      <c r="C475" s="275" t="s">
        <v>2488</v>
      </c>
      <c r="D475" s="36"/>
      <c r="E475" s="36"/>
      <c r="F475" s="36"/>
      <c r="G475" s="36"/>
      <c r="H475" s="41"/>
    </row>
    <row r="476" spans="1:8" s="2" customFormat="1" ht="16.9" customHeight="1">
      <c r="A476" s="36"/>
      <c r="B476" s="41"/>
      <c r="C476" s="273" t="s">
        <v>1010</v>
      </c>
      <c r="D476" s="273" t="s">
        <v>1011</v>
      </c>
      <c r="E476" s="19" t="s">
        <v>117</v>
      </c>
      <c r="F476" s="274">
        <v>194.5</v>
      </c>
      <c r="G476" s="36"/>
      <c r="H476" s="41"/>
    </row>
    <row r="477" spans="1:8" s="2" customFormat="1" ht="16.9" customHeight="1">
      <c r="A477" s="36"/>
      <c r="B477" s="41"/>
      <c r="C477" s="273" t="s">
        <v>1022</v>
      </c>
      <c r="D477" s="273" t="s">
        <v>1023</v>
      </c>
      <c r="E477" s="19" t="s">
        <v>117</v>
      </c>
      <c r="F477" s="274">
        <v>292.16</v>
      </c>
      <c r="G477" s="36"/>
      <c r="H477" s="41"/>
    </row>
    <row r="478" spans="1:8" s="2" customFormat="1" ht="16.9" customHeight="1">
      <c r="A478" s="36"/>
      <c r="B478" s="41"/>
      <c r="C478" s="273" t="s">
        <v>1028</v>
      </c>
      <c r="D478" s="273" t="s">
        <v>1029</v>
      </c>
      <c r="E478" s="19" t="s">
        <v>117</v>
      </c>
      <c r="F478" s="274">
        <v>292.16</v>
      </c>
      <c r="G478" s="36"/>
      <c r="H478" s="41"/>
    </row>
    <row r="479" spans="1:8" s="2" customFormat="1" ht="16.9" customHeight="1">
      <c r="A479" s="36"/>
      <c r="B479" s="41"/>
      <c r="C479" s="273" t="s">
        <v>1702</v>
      </c>
      <c r="D479" s="273" t="s">
        <v>1703</v>
      </c>
      <c r="E479" s="19" t="s">
        <v>117</v>
      </c>
      <c r="F479" s="274">
        <v>1157.063</v>
      </c>
      <c r="G479" s="36"/>
      <c r="H479" s="41"/>
    </row>
    <row r="480" spans="1:8" s="2" customFormat="1" ht="16.9" customHeight="1">
      <c r="A480" s="36"/>
      <c r="B480" s="41"/>
      <c r="C480" s="273" t="s">
        <v>1746</v>
      </c>
      <c r="D480" s="273" t="s">
        <v>1747</v>
      </c>
      <c r="E480" s="19" t="s">
        <v>117</v>
      </c>
      <c r="F480" s="274">
        <v>982.651</v>
      </c>
      <c r="G480" s="36"/>
      <c r="H480" s="41"/>
    </row>
    <row r="481" spans="1:8" s="2" customFormat="1" ht="16.9" customHeight="1">
      <c r="A481" s="36"/>
      <c r="B481" s="41"/>
      <c r="C481" s="273" t="s">
        <v>1034</v>
      </c>
      <c r="D481" s="273" t="s">
        <v>1035</v>
      </c>
      <c r="E481" s="19" t="s">
        <v>117</v>
      </c>
      <c r="F481" s="274">
        <v>306.768</v>
      </c>
      <c r="G481" s="36"/>
      <c r="H481" s="41"/>
    </row>
    <row r="482" spans="1:8" s="2" customFormat="1" ht="16.9" customHeight="1">
      <c r="A482" s="36"/>
      <c r="B482" s="41"/>
      <c r="C482" s="269" t="s">
        <v>2490</v>
      </c>
      <c r="D482" s="270" t="s">
        <v>74</v>
      </c>
      <c r="E482" s="271" t="s">
        <v>117</v>
      </c>
      <c r="F482" s="272">
        <v>170.8</v>
      </c>
      <c r="G482" s="36"/>
      <c r="H482" s="41"/>
    </row>
    <row r="483" spans="1:8" s="2" customFormat="1" ht="16.9" customHeight="1">
      <c r="A483" s="36"/>
      <c r="B483" s="41"/>
      <c r="C483" s="269" t="s">
        <v>608</v>
      </c>
      <c r="D483" s="270" t="s">
        <v>74</v>
      </c>
      <c r="E483" s="271" t="s">
        <v>117</v>
      </c>
      <c r="F483" s="272">
        <v>97.66</v>
      </c>
      <c r="G483" s="36"/>
      <c r="H483" s="41"/>
    </row>
    <row r="484" spans="1:8" s="2" customFormat="1" ht="16.9" customHeight="1">
      <c r="A484" s="36"/>
      <c r="B484" s="41"/>
      <c r="C484" s="273" t="s">
        <v>74</v>
      </c>
      <c r="D484" s="273" t="s">
        <v>262</v>
      </c>
      <c r="E484" s="19" t="s">
        <v>74</v>
      </c>
      <c r="F484" s="274">
        <v>0</v>
      </c>
      <c r="G484" s="36"/>
      <c r="H484" s="41"/>
    </row>
    <row r="485" spans="1:8" s="2" customFormat="1" ht="16.9" customHeight="1">
      <c r="A485" s="36"/>
      <c r="B485" s="41"/>
      <c r="C485" s="273" t="s">
        <v>74</v>
      </c>
      <c r="D485" s="273" t="s">
        <v>1008</v>
      </c>
      <c r="E485" s="19" t="s">
        <v>74</v>
      </c>
      <c r="F485" s="274">
        <v>97.66</v>
      </c>
      <c r="G485" s="36"/>
      <c r="H485" s="41"/>
    </row>
    <row r="486" spans="1:8" s="2" customFormat="1" ht="16.9" customHeight="1">
      <c r="A486" s="36"/>
      <c r="B486" s="41"/>
      <c r="C486" s="273" t="s">
        <v>608</v>
      </c>
      <c r="D486" s="273" t="s">
        <v>238</v>
      </c>
      <c r="E486" s="19" t="s">
        <v>74</v>
      </c>
      <c r="F486" s="274">
        <v>97.66</v>
      </c>
      <c r="G486" s="36"/>
      <c r="H486" s="41"/>
    </row>
    <row r="487" spans="1:8" s="2" customFormat="1" ht="16.9" customHeight="1">
      <c r="A487" s="36"/>
      <c r="B487" s="41"/>
      <c r="C487" s="275" t="s">
        <v>2488</v>
      </c>
      <c r="D487" s="36"/>
      <c r="E487" s="36"/>
      <c r="F487" s="36"/>
      <c r="G487" s="36"/>
      <c r="H487" s="41"/>
    </row>
    <row r="488" spans="1:8" s="2" customFormat="1" ht="16.9" customHeight="1">
      <c r="A488" s="36"/>
      <c r="B488" s="41"/>
      <c r="C488" s="273" t="s">
        <v>1003</v>
      </c>
      <c r="D488" s="273" t="s">
        <v>1004</v>
      </c>
      <c r="E488" s="19" t="s">
        <v>117</v>
      </c>
      <c r="F488" s="274">
        <v>97.66</v>
      </c>
      <c r="G488" s="36"/>
      <c r="H488" s="41"/>
    </row>
    <row r="489" spans="1:8" s="2" customFormat="1" ht="16.9" customHeight="1">
      <c r="A489" s="36"/>
      <c r="B489" s="41"/>
      <c r="C489" s="273" t="s">
        <v>1022</v>
      </c>
      <c r="D489" s="273" t="s">
        <v>1023</v>
      </c>
      <c r="E489" s="19" t="s">
        <v>117</v>
      </c>
      <c r="F489" s="274">
        <v>292.16</v>
      </c>
      <c r="G489" s="36"/>
      <c r="H489" s="41"/>
    </row>
    <row r="490" spans="1:8" s="2" customFormat="1" ht="16.9" customHeight="1">
      <c r="A490" s="36"/>
      <c r="B490" s="41"/>
      <c r="C490" s="273" t="s">
        <v>1028</v>
      </c>
      <c r="D490" s="273" t="s">
        <v>1029</v>
      </c>
      <c r="E490" s="19" t="s">
        <v>117</v>
      </c>
      <c r="F490" s="274">
        <v>292.16</v>
      </c>
      <c r="G490" s="36"/>
      <c r="H490" s="41"/>
    </row>
    <row r="491" spans="1:8" s="2" customFormat="1" ht="16.9" customHeight="1">
      <c r="A491" s="36"/>
      <c r="B491" s="41"/>
      <c r="C491" s="273" t="s">
        <v>1702</v>
      </c>
      <c r="D491" s="273" t="s">
        <v>1703</v>
      </c>
      <c r="E491" s="19" t="s">
        <v>117</v>
      </c>
      <c r="F491" s="274">
        <v>1157.063</v>
      </c>
      <c r="G491" s="36"/>
      <c r="H491" s="41"/>
    </row>
    <row r="492" spans="1:8" s="2" customFormat="1" ht="16.9" customHeight="1">
      <c r="A492" s="36"/>
      <c r="B492" s="41"/>
      <c r="C492" s="273" t="s">
        <v>1746</v>
      </c>
      <c r="D492" s="273" t="s">
        <v>1747</v>
      </c>
      <c r="E492" s="19" t="s">
        <v>117</v>
      </c>
      <c r="F492" s="274">
        <v>982.651</v>
      </c>
      <c r="G492" s="36"/>
      <c r="H492" s="41"/>
    </row>
    <row r="493" spans="1:8" s="2" customFormat="1" ht="16.9" customHeight="1">
      <c r="A493" s="36"/>
      <c r="B493" s="41"/>
      <c r="C493" s="273" t="s">
        <v>1034</v>
      </c>
      <c r="D493" s="273" t="s">
        <v>1035</v>
      </c>
      <c r="E493" s="19" t="s">
        <v>117</v>
      </c>
      <c r="F493" s="274">
        <v>306.768</v>
      </c>
      <c r="G493" s="36"/>
      <c r="H493" s="41"/>
    </row>
    <row r="494" spans="1:8" s="2" customFormat="1" ht="16.9" customHeight="1">
      <c r="A494" s="36"/>
      <c r="B494" s="41"/>
      <c r="C494" s="269" t="s">
        <v>2491</v>
      </c>
      <c r="D494" s="270" t="s">
        <v>74</v>
      </c>
      <c r="E494" s="271" t="s">
        <v>117</v>
      </c>
      <c r="F494" s="272">
        <v>128.5</v>
      </c>
      <c r="G494" s="36"/>
      <c r="H494" s="41"/>
    </row>
    <row r="495" spans="1:8" s="2" customFormat="1" ht="16.9" customHeight="1">
      <c r="A495" s="36"/>
      <c r="B495" s="41"/>
      <c r="C495" s="269" t="s">
        <v>628</v>
      </c>
      <c r="D495" s="270" t="s">
        <v>74</v>
      </c>
      <c r="E495" s="271" t="s">
        <v>117</v>
      </c>
      <c r="F495" s="272">
        <v>73.14</v>
      </c>
      <c r="G495" s="36"/>
      <c r="H495" s="41"/>
    </row>
    <row r="496" spans="1:8" s="2" customFormat="1" ht="16.9" customHeight="1">
      <c r="A496" s="36"/>
      <c r="B496" s="41"/>
      <c r="C496" s="273" t="s">
        <v>74</v>
      </c>
      <c r="D496" s="273" t="s">
        <v>1649</v>
      </c>
      <c r="E496" s="19" t="s">
        <v>74</v>
      </c>
      <c r="F496" s="274">
        <v>30.21</v>
      </c>
      <c r="G496" s="36"/>
      <c r="H496" s="41"/>
    </row>
    <row r="497" spans="1:8" s="2" customFormat="1" ht="16.9" customHeight="1">
      <c r="A497" s="36"/>
      <c r="B497" s="41"/>
      <c r="C497" s="273" t="s">
        <v>74</v>
      </c>
      <c r="D497" s="273" t="s">
        <v>1650</v>
      </c>
      <c r="E497" s="19" t="s">
        <v>74</v>
      </c>
      <c r="F497" s="274">
        <v>5.3</v>
      </c>
      <c r="G497" s="36"/>
      <c r="H497" s="41"/>
    </row>
    <row r="498" spans="1:8" s="2" customFormat="1" ht="16.9" customHeight="1">
      <c r="A498" s="36"/>
      <c r="B498" s="41"/>
      <c r="C498" s="273" t="s">
        <v>74</v>
      </c>
      <c r="D498" s="273" t="s">
        <v>1651</v>
      </c>
      <c r="E498" s="19" t="s">
        <v>74</v>
      </c>
      <c r="F498" s="274">
        <v>9.54</v>
      </c>
      <c r="G498" s="36"/>
      <c r="H498" s="41"/>
    </row>
    <row r="499" spans="1:8" s="2" customFormat="1" ht="16.9" customHeight="1">
      <c r="A499" s="36"/>
      <c r="B499" s="41"/>
      <c r="C499" s="273" t="s">
        <v>74</v>
      </c>
      <c r="D499" s="273" t="s">
        <v>1652</v>
      </c>
      <c r="E499" s="19" t="s">
        <v>74</v>
      </c>
      <c r="F499" s="274">
        <v>8.48</v>
      </c>
      <c r="G499" s="36"/>
      <c r="H499" s="41"/>
    </row>
    <row r="500" spans="1:8" s="2" customFormat="1" ht="16.9" customHeight="1">
      <c r="A500" s="36"/>
      <c r="B500" s="41"/>
      <c r="C500" s="273" t="s">
        <v>74</v>
      </c>
      <c r="D500" s="273" t="s">
        <v>1653</v>
      </c>
      <c r="E500" s="19" t="s">
        <v>74</v>
      </c>
      <c r="F500" s="274">
        <v>9.54</v>
      </c>
      <c r="G500" s="36"/>
      <c r="H500" s="41"/>
    </row>
    <row r="501" spans="1:8" s="2" customFormat="1" ht="16.9" customHeight="1">
      <c r="A501" s="36"/>
      <c r="B501" s="41"/>
      <c r="C501" s="273" t="s">
        <v>74</v>
      </c>
      <c r="D501" s="273" t="s">
        <v>1654</v>
      </c>
      <c r="E501" s="19" t="s">
        <v>74</v>
      </c>
      <c r="F501" s="274">
        <v>10.07</v>
      </c>
      <c r="G501" s="36"/>
      <c r="H501" s="41"/>
    </row>
    <row r="502" spans="1:8" s="2" customFormat="1" ht="16.9" customHeight="1">
      <c r="A502" s="36"/>
      <c r="B502" s="41"/>
      <c r="C502" s="273" t="s">
        <v>628</v>
      </c>
      <c r="D502" s="273" t="s">
        <v>238</v>
      </c>
      <c r="E502" s="19" t="s">
        <v>74</v>
      </c>
      <c r="F502" s="274">
        <v>73.14</v>
      </c>
      <c r="G502" s="36"/>
      <c r="H502" s="41"/>
    </row>
    <row r="503" spans="1:8" s="2" customFormat="1" ht="16.9" customHeight="1">
      <c r="A503" s="36"/>
      <c r="B503" s="41"/>
      <c r="C503" s="275" t="s">
        <v>2488</v>
      </c>
      <c r="D503" s="36"/>
      <c r="E503" s="36"/>
      <c r="F503" s="36"/>
      <c r="G503" s="36"/>
      <c r="H503" s="41"/>
    </row>
    <row r="504" spans="1:8" s="2" customFormat="1" ht="16.9" customHeight="1">
      <c r="A504" s="36"/>
      <c r="B504" s="41"/>
      <c r="C504" s="273" t="s">
        <v>1645</v>
      </c>
      <c r="D504" s="273" t="s">
        <v>1646</v>
      </c>
      <c r="E504" s="19" t="s">
        <v>117</v>
      </c>
      <c r="F504" s="274">
        <v>73.14</v>
      </c>
      <c r="G504" s="36"/>
      <c r="H504" s="41"/>
    </row>
    <row r="505" spans="1:8" s="2" customFormat="1" ht="16.9" customHeight="1">
      <c r="A505" s="36"/>
      <c r="B505" s="41"/>
      <c r="C505" s="273" t="s">
        <v>1610</v>
      </c>
      <c r="D505" s="273" t="s">
        <v>1611</v>
      </c>
      <c r="E505" s="19" t="s">
        <v>117</v>
      </c>
      <c r="F505" s="274">
        <v>73.14</v>
      </c>
      <c r="G505" s="36"/>
      <c r="H505" s="41"/>
    </row>
    <row r="506" spans="1:8" s="2" customFormat="1" ht="16.9" customHeight="1">
      <c r="A506" s="36"/>
      <c r="B506" s="41"/>
      <c r="C506" s="273" t="s">
        <v>1615</v>
      </c>
      <c r="D506" s="273" t="s">
        <v>1616</v>
      </c>
      <c r="E506" s="19" t="s">
        <v>117</v>
      </c>
      <c r="F506" s="274">
        <v>73.14</v>
      </c>
      <c r="G506" s="36"/>
      <c r="H506" s="41"/>
    </row>
    <row r="507" spans="1:8" s="2" customFormat="1" ht="16.9" customHeight="1">
      <c r="A507" s="36"/>
      <c r="B507" s="41"/>
      <c r="C507" s="273" t="s">
        <v>1620</v>
      </c>
      <c r="D507" s="273" t="s">
        <v>1621</v>
      </c>
      <c r="E507" s="19" t="s">
        <v>117</v>
      </c>
      <c r="F507" s="274">
        <v>73.14</v>
      </c>
      <c r="G507" s="36"/>
      <c r="H507" s="41"/>
    </row>
    <row r="508" spans="1:8" s="2" customFormat="1" ht="16.9" customHeight="1">
      <c r="A508" s="36"/>
      <c r="B508" s="41"/>
      <c r="C508" s="273" t="s">
        <v>1635</v>
      </c>
      <c r="D508" s="273" t="s">
        <v>1636</v>
      </c>
      <c r="E508" s="19" t="s">
        <v>117</v>
      </c>
      <c r="F508" s="274">
        <v>73.14</v>
      </c>
      <c r="G508" s="36"/>
      <c r="H508" s="41"/>
    </row>
    <row r="509" spans="1:8" s="2" customFormat="1" ht="16.9" customHeight="1">
      <c r="A509" s="36"/>
      <c r="B509" s="41"/>
      <c r="C509" s="269" t="s">
        <v>583</v>
      </c>
      <c r="D509" s="270" t="s">
        <v>74</v>
      </c>
      <c r="E509" s="271" t="s">
        <v>117</v>
      </c>
      <c r="F509" s="272">
        <v>194.5</v>
      </c>
      <c r="G509" s="36"/>
      <c r="H509" s="41"/>
    </row>
    <row r="510" spans="1:8" s="2" customFormat="1" ht="16.9" customHeight="1">
      <c r="A510" s="36"/>
      <c r="B510" s="41"/>
      <c r="C510" s="273" t="s">
        <v>74</v>
      </c>
      <c r="D510" s="273" t="s">
        <v>262</v>
      </c>
      <c r="E510" s="19" t="s">
        <v>74</v>
      </c>
      <c r="F510" s="274">
        <v>0</v>
      </c>
      <c r="G510" s="36"/>
      <c r="H510" s="41"/>
    </row>
    <row r="511" spans="1:8" s="2" customFormat="1" ht="16.9" customHeight="1">
      <c r="A511" s="36"/>
      <c r="B511" s="41"/>
      <c r="C511" s="273" t="s">
        <v>74</v>
      </c>
      <c r="D511" s="273" t="s">
        <v>826</v>
      </c>
      <c r="E511" s="19" t="s">
        <v>74</v>
      </c>
      <c r="F511" s="274">
        <v>63.7</v>
      </c>
      <c r="G511" s="36"/>
      <c r="H511" s="41"/>
    </row>
    <row r="512" spans="1:8" s="2" customFormat="1" ht="16.9" customHeight="1">
      <c r="A512" s="36"/>
      <c r="B512" s="41"/>
      <c r="C512" s="273" t="s">
        <v>74</v>
      </c>
      <c r="D512" s="273" t="s">
        <v>827</v>
      </c>
      <c r="E512" s="19" t="s">
        <v>74</v>
      </c>
      <c r="F512" s="274">
        <v>65</v>
      </c>
      <c r="G512" s="36"/>
      <c r="H512" s="41"/>
    </row>
    <row r="513" spans="1:8" s="2" customFormat="1" ht="16.9" customHeight="1">
      <c r="A513" s="36"/>
      <c r="B513" s="41"/>
      <c r="C513" s="273" t="s">
        <v>74</v>
      </c>
      <c r="D513" s="273" t="s">
        <v>828</v>
      </c>
      <c r="E513" s="19" t="s">
        <v>74</v>
      </c>
      <c r="F513" s="274">
        <v>65.8</v>
      </c>
      <c r="G513" s="36"/>
      <c r="H513" s="41"/>
    </row>
    <row r="514" spans="1:8" s="2" customFormat="1" ht="16.9" customHeight="1">
      <c r="A514" s="36"/>
      <c r="B514" s="41"/>
      <c r="C514" s="273" t="s">
        <v>583</v>
      </c>
      <c r="D514" s="273" t="s">
        <v>236</v>
      </c>
      <c r="E514" s="19" t="s">
        <v>74</v>
      </c>
      <c r="F514" s="274">
        <v>194.5</v>
      </c>
      <c r="G514" s="36"/>
      <c r="H514" s="41"/>
    </row>
    <row r="515" spans="1:8" s="2" customFormat="1" ht="16.9" customHeight="1">
      <c r="A515" s="36"/>
      <c r="B515" s="41"/>
      <c r="C515" s="275" t="s">
        <v>2488</v>
      </c>
      <c r="D515" s="36"/>
      <c r="E515" s="36"/>
      <c r="F515" s="36"/>
      <c r="G515" s="36"/>
      <c r="H515" s="41"/>
    </row>
    <row r="516" spans="1:8" s="2" customFormat="1" ht="16.9" customHeight="1">
      <c r="A516" s="36"/>
      <c r="B516" s="41"/>
      <c r="C516" s="273" t="s">
        <v>1418</v>
      </c>
      <c r="D516" s="273" t="s">
        <v>1419</v>
      </c>
      <c r="E516" s="19" t="s">
        <v>117</v>
      </c>
      <c r="F516" s="274">
        <v>194.5</v>
      </c>
      <c r="G516" s="36"/>
      <c r="H516" s="41"/>
    </row>
    <row r="517" spans="1:8" s="2" customFormat="1" ht="16.9" customHeight="1">
      <c r="A517" s="36"/>
      <c r="B517" s="41"/>
      <c r="C517" s="273" t="s">
        <v>1373</v>
      </c>
      <c r="D517" s="273" t="s">
        <v>1374</v>
      </c>
      <c r="E517" s="19" t="s">
        <v>117</v>
      </c>
      <c r="F517" s="274">
        <v>194.5</v>
      </c>
      <c r="G517" s="36"/>
      <c r="H517" s="41"/>
    </row>
    <row r="518" spans="1:8" s="2" customFormat="1" ht="16.9" customHeight="1">
      <c r="A518" s="36"/>
      <c r="B518" s="41"/>
      <c r="C518" s="273" t="s">
        <v>1378</v>
      </c>
      <c r="D518" s="273" t="s">
        <v>1379</v>
      </c>
      <c r="E518" s="19" t="s">
        <v>117</v>
      </c>
      <c r="F518" s="274">
        <v>389</v>
      </c>
      <c r="G518" s="36"/>
      <c r="H518" s="41"/>
    </row>
    <row r="519" spans="1:8" s="2" customFormat="1" ht="16.9" customHeight="1">
      <c r="A519" s="36"/>
      <c r="B519" s="41"/>
      <c r="C519" s="273" t="s">
        <v>1384</v>
      </c>
      <c r="D519" s="273" t="s">
        <v>1385</v>
      </c>
      <c r="E519" s="19" t="s">
        <v>117</v>
      </c>
      <c r="F519" s="274">
        <v>389</v>
      </c>
      <c r="G519" s="36"/>
      <c r="H519" s="41"/>
    </row>
    <row r="520" spans="1:8" s="2" customFormat="1" ht="16.9" customHeight="1">
      <c r="A520" s="36"/>
      <c r="B520" s="41"/>
      <c r="C520" s="273" t="s">
        <v>1390</v>
      </c>
      <c r="D520" s="273" t="s">
        <v>1391</v>
      </c>
      <c r="E520" s="19" t="s">
        <v>117</v>
      </c>
      <c r="F520" s="274">
        <v>194.5</v>
      </c>
      <c r="G520" s="36"/>
      <c r="H520" s="41"/>
    </row>
    <row r="521" spans="1:8" s="2" customFormat="1" ht="16.9" customHeight="1">
      <c r="A521" s="36"/>
      <c r="B521" s="41"/>
      <c r="C521" s="273" t="s">
        <v>1395</v>
      </c>
      <c r="D521" s="273" t="s">
        <v>1396</v>
      </c>
      <c r="E521" s="19" t="s">
        <v>117</v>
      </c>
      <c r="F521" s="274">
        <v>389</v>
      </c>
      <c r="G521" s="36"/>
      <c r="H521" s="41"/>
    </row>
    <row r="522" spans="1:8" s="2" customFormat="1" ht="16.9" customHeight="1">
      <c r="A522" s="36"/>
      <c r="B522" s="41"/>
      <c r="C522" s="273" t="s">
        <v>1413</v>
      </c>
      <c r="D522" s="273" t="s">
        <v>1414</v>
      </c>
      <c r="E522" s="19" t="s">
        <v>117</v>
      </c>
      <c r="F522" s="274">
        <v>194.5</v>
      </c>
      <c r="G522" s="36"/>
      <c r="H522" s="41"/>
    </row>
    <row r="523" spans="1:8" s="2" customFormat="1" ht="16.9" customHeight="1">
      <c r="A523" s="36"/>
      <c r="B523" s="41"/>
      <c r="C523" s="273" t="s">
        <v>1424</v>
      </c>
      <c r="D523" s="273" t="s">
        <v>1425</v>
      </c>
      <c r="E523" s="19" t="s">
        <v>123</v>
      </c>
      <c r="F523" s="274">
        <v>142.633</v>
      </c>
      <c r="G523" s="36"/>
      <c r="H523" s="41"/>
    </row>
    <row r="524" spans="1:8" s="2" customFormat="1" ht="16.9" customHeight="1">
      <c r="A524" s="36"/>
      <c r="B524" s="41"/>
      <c r="C524" s="273" t="s">
        <v>857</v>
      </c>
      <c r="D524" s="273" t="s">
        <v>858</v>
      </c>
      <c r="E524" s="19" t="s">
        <v>117</v>
      </c>
      <c r="F524" s="274">
        <v>220.16</v>
      </c>
      <c r="G524" s="36"/>
      <c r="H524" s="41"/>
    </row>
    <row r="525" spans="1:8" s="2" customFormat="1" ht="16.9" customHeight="1">
      <c r="A525" s="36"/>
      <c r="B525" s="41"/>
      <c r="C525" s="269" t="s">
        <v>1437</v>
      </c>
      <c r="D525" s="270" t="s">
        <v>74</v>
      </c>
      <c r="E525" s="271" t="s">
        <v>123</v>
      </c>
      <c r="F525" s="272">
        <v>106.6</v>
      </c>
      <c r="G525" s="36"/>
      <c r="H525" s="41"/>
    </row>
    <row r="526" spans="1:8" s="2" customFormat="1" ht="16.9" customHeight="1">
      <c r="A526" s="36"/>
      <c r="B526" s="41"/>
      <c r="C526" s="273" t="s">
        <v>74</v>
      </c>
      <c r="D526" s="273" t="s">
        <v>262</v>
      </c>
      <c r="E526" s="19" t="s">
        <v>74</v>
      </c>
      <c r="F526" s="274">
        <v>0</v>
      </c>
      <c r="G526" s="36"/>
      <c r="H526" s="41"/>
    </row>
    <row r="527" spans="1:8" s="2" customFormat="1" ht="16.9" customHeight="1">
      <c r="A527" s="36"/>
      <c r="B527" s="41"/>
      <c r="C527" s="273" t="s">
        <v>74</v>
      </c>
      <c r="D527" s="273" t="s">
        <v>1434</v>
      </c>
      <c r="E527" s="19" t="s">
        <v>74</v>
      </c>
      <c r="F527" s="274">
        <v>35.2</v>
      </c>
      <c r="G527" s="36"/>
      <c r="H527" s="41"/>
    </row>
    <row r="528" spans="1:8" s="2" customFormat="1" ht="16.9" customHeight="1">
      <c r="A528" s="36"/>
      <c r="B528" s="41"/>
      <c r="C528" s="273" t="s">
        <v>74</v>
      </c>
      <c r="D528" s="273" t="s">
        <v>1435</v>
      </c>
      <c r="E528" s="19" t="s">
        <v>74</v>
      </c>
      <c r="F528" s="274">
        <v>35.6</v>
      </c>
      <c r="G528" s="36"/>
      <c r="H528" s="41"/>
    </row>
    <row r="529" spans="1:8" s="2" customFormat="1" ht="16.9" customHeight="1">
      <c r="A529" s="36"/>
      <c r="B529" s="41"/>
      <c r="C529" s="273" t="s">
        <v>74</v>
      </c>
      <c r="D529" s="273" t="s">
        <v>1436</v>
      </c>
      <c r="E529" s="19" t="s">
        <v>74</v>
      </c>
      <c r="F529" s="274">
        <v>35.8</v>
      </c>
      <c r="G529" s="36"/>
      <c r="H529" s="41"/>
    </row>
    <row r="530" spans="1:8" s="2" customFormat="1" ht="16.9" customHeight="1">
      <c r="A530" s="36"/>
      <c r="B530" s="41"/>
      <c r="C530" s="273" t="s">
        <v>1437</v>
      </c>
      <c r="D530" s="273" t="s">
        <v>236</v>
      </c>
      <c r="E530" s="19" t="s">
        <v>74</v>
      </c>
      <c r="F530" s="274">
        <v>106.6</v>
      </c>
      <c r="G530" s="36"/>
      <c r="H530" s="41"/>
    </row>
    <row r="531" spans="1:8" s="2" customFormat="1" ht="16.9" customHeight="1">
      <c r="A531" s="36"/>
      <c r="B531" s="41"/>
      <c r="C531" s="269" t="s">
        <v>588</v>
      </c>
      <c r="D531" s="270" t="s">
        <v>74</v>
      </c>
      <c r="E531" s="271" t="s">
        <v>128</v>
      </c>
      <c r="F531" s="272">
        <v>4</v>
      </c>
      <c r="G531" s="36"/>
      <c r="H531" s="41"/>
    </row>
    <row r="532" spans="1:8" s="2" customFormat="1" ht="16.9" customHeight="1">
      <c r="A532" s="36"/>
      <c r="B532" s="41"/>
      <c r="C532" s="273" t="s">
        <v>74</v>
      </c>
      <c r="D532" s="273" t="s">
        <v>1534</v>
      </c>
      <c r="E532" s="19" t="s">
        <v>74</v>
      </c>
      <c r="F532" s="274">
        <v>4</v>
      </c>
      <c r="G532" s="36"/>
      <c r="H532" s="41"/>
    </row>
    <row r="533" spans="1:8" s="2" customFormat="1" ht="16.9" customHeight="1">
      <c r="A533" s="36"/>
      <c r="B533" s="41"/>
      <c r="C533" s="273" t="s">
        <v>588</v>
      </c>
      <c r="D533" s="273" t="s">
        <v>236</v>
      </c>
      <c r="E533" s="19" t="s">
        <v>74</v>
      </c>
      <c r="F533" s="274">
        <v>4</v>
      </c>
      <c r="G533" s="36"/>
      <c r="H533" s="41"/>
    </row>
    <row r="534" spans="1:8" s="2" customFormat="1" ht="16.9" customHeight="1">
      <c r="A534" s="36"/>
      <c r="B534" s="41"/>
      <c r="C534" s="275" t="s">
        <v>2488</v>
      </c>
      <c r="D534" s="36"/>
      <c r="E534" s="36"/>
      <c r="F534" s="36"/>
      <c r="G534" s="36"/>
      <c r="H534" s="41"/>
    </row>
    <row r="535" spans="1:8" s="2" customFormat="1" ht="16.9" customHeight="1">
      <c r="A535" s="36"/>
      <c r="B535" s="41"/>
      <c r="C535" s="273" t="s">
        <v>1531</v>
      </c>
      <c r="D535" s="273" t="s">
        <v>1532</v>
      </c>
      <c r="E535" s="19" t="s">
        <v>128</v>
      </c>
      <c r="F535" s="274">
        <v>4</v>
      </c>
      <c r="G535" s="36"/>
      <c r="H535" s="41"/>
    </row>
    <row r="536" spans="1:8" s="2" customFormat="1" ht="16.9" customHeight="1">
      <c r="A536" s="36"/>
      <c r="B536" s="41"/>
      <c r="C536" s="273" t="s">
        <v>1524</v>
      </c>
      <c r="D536" s="273" t="s">
        <v>1525</v>
      </c>
      <c r="E536" s="19" t="s">
        <v>128</v>
      </c>
      <c r="F536" s="274">
        <v>5</v>
      </c>
      <c r="G536" s="36"/>
      <c r="H536" s="41"/>
    </row>
    <row r="537" spans="1:8" s="2" customFormat="1" ht="16.9" customHeight="1">
      <c r="A537" s="36"/>
      <c r="B537" s="41"/>
      <c r="C537" s="269" t="s">
        <v>589</v>
      </c>
      <c r="D537" s="270" t="s">
        <v>74</v>
      </c>
      <c r="E537" s="271" t="s">
        <v>128</v>
      </c>
      <c r="F537" s="272">
        <v>1</v>
      </c>
      <c r="G537" s="36"/>
      <c r="H537" s="41"/>
    </row>
    <row r="538" spans="1:8" s="2" customFormat="1" ht="16.9" customHeight="1">
      <c r="A538" s="36"/>
      <c r="B538" s="41"/>
      <c r="C538" s="273" t="s">
        <v>74</v>
      </c>
      <c r="D538" s="273" t="s">
        <v>1539</v>
      </c>
      <c r="E538" s="19" t="s">
        <v>74</v>
      </c>
      <c r="F538" s="274">
        <v>1</v>
      </c>
      <c r="G538" s="36"/>
      <c r="H538" s="41"/>
    </row>
    <row r="539" spans="1:8" s="2" customFormat="1" ht="16.9" customHeight="1">
      <c r="A539" s="36"/>
      <c r="B539" s="41"/>
      <c r="C539" s="273" t="s">
        <v>589</v>
      </c>
      <c r="D539" s="273" t="s">
        <v>236</v>
      </c>
      <c r="E539" s="19" t="s">
        <v>74</v>
      </c>
      <c r="F539" s="274">
        <v>1</v>
      </c>
      <c r="G539" s="36"/>
      <c r="H539" s="41"/>
    </row>
    <row r="540" spans="1:8" s="2" customFormat="1" ht="16.9" customHeight="1">
      <c r="A540" s="36"/>
      <c r="B540" s="41"/>
      <c r="C540" s="275" t="s">
        <v>2488</v>
      </c>
      <c r="D540" s="36"/>
      <c r="E540" s="36"/>
      <c r="F540" s="36"/>
      <c r="G540" s="36"/>
      <c r="H540" s="41"/>
    </row>
    <row r="541" spans="1:8" s="2" customFormat="1" ht="16.9" customHeight="1">
      <c r="A541" s="36"/>
      <c r="B541" s="41"/>
      <c r="C541" s="273" t="s">
        <v>1536</v>
      </c>
      <c r="D541" s="273" t="s">
        <v>1537</v>
      </c>
      <c r="E541" s="19" t="s">
        <v>128</v>
      </c>
      <c r="F541" s="274">
        <v>1</v>
      </c>
      <c r="G541" s="36"/>
      <c r="H541" s="41"/>
    </row>
    <row r="542" spans="1:8" s="2" customFormat="1" ht="16.9" customHeight="1">
      <c r="A542" s="36"/>
      <c r="B542" s="41"/>
      <c r="C542" s="273" t="s">
        <v>1524</v>
      </c>
      <c r="D542" s="273" t="s">
        <v>1525</v>
      </c>
      <c r="E542" s="19" t="s">
        <v>128</v>
      </c>
      <c r="F542" s="274">
        <v>5</v>
      </c>
      <c r="G542" s="36"/>
      <c r="H542" s="41"/>
    </row>
    <row r="543" spans="1:8" s="2" customFormat="1" ht="16.9" customHeight="1">
      <c r="A543" s="36"/>
      <c r="B543" s="41"/>
      <c r="C543" s="269" t="s">
        <v>590</v>
      </c>
      <c r="D543" s="270" t="s">
        <v>74</v>
      </c>
      <c r="E543" s="271" t="s">
        <v>117</v>
      </c>
      <c r="F543" s="272">
        <v>24.563</v>
      </c>
      <c r="G543" s="36"/>
      <c r="H543" s="41"/>
    </row>
    <row r="544" spans="1:8" s="2" customFormat="1" ht="16.9" customHeight="1">
      <c r="A544" s="36"/>
      <c r="B544" s="41"/>
      <c r="C544" s="273" t="s">
        <v>74</v>
      </c>
      <c r="D544" s="273" t="s">
        <v>908</v>
      </c>
      <c r="E544" s="19" t="s">
        <v>74</v>
      </c>
      <c r="F544" s="274">
        <v>24.563</v>
      </c>
      <c r="G544" s="36"/>
      <c r="H544" s="41"/>
    </row>
    <row r="545" spans="1:8" s="2" customFormat="1" ht="16.9" customHeight="1">
      <c r="A545" s="36"/>
      <c r="B545" s="41"/>
      <c r="C545" s="273" t="s">
        <v>590</v>
      </c>
      <c r="D545" s="273" t="s">
        <v>238</v>
      </c>
      <c r="E545" s="19" t="s">
        <v>74</v>
      </c>
      <c r="F545" s="274">
        <v>24.563</v>
      </c>
      <c r="G545" s="36"/>
      <c r="H545" s="41"/>
    </row>
    <row r="546" spans="1:8" s="2" customFormat="1" ht="16.9" customHeight="1">
      <c r="A546" s="36"/>
      <c r="B546" s="41"/>
      <c r="C546" s="275" t="s">
        <v>2488</v>
      </c>
      <c r="D546" s="36"/>
      <c r="E546" s="36"/>
      <c r="F546" s="36"/>
      <c r="G546" s="36"/>
      <c r="H546" s="41"/>
    </row>
    <row r="547" spans="1:8" s="2" customFormat="1" ht="16.9" customHeight="1">
      <c r="A547" s="36"/>
      <c r="B547" s="41"/>
      <c r="C547" s="273" t="s">
        <v>903</v>
      </c>
      <c r="D547" s="273" t="s">
        <v>904</v>
      </c>
      <c r="E547" s="19" t="s">
        <v>117</v>
      </c>
      <c r="F547" s="274">
        <v>24.563</v>
      </c>
      <c r="G547" s="36"/>
      <c r="H547" s="41"/>
    </row>
    <row r="548" spans="1:8" s="2" customFormat="1" ht="16.9" customHeight="1">
      <c r="A548" s="36"/>
      <c r="B548" s="41"/>
      <c r="C548" s="273" t="s">
        <v>740</v>
      </c>
      <c r="D548" s="273" t="s">
        <v>741</v>
      </c>
      <c r="E548" s="19" t="s">
        <v>117</v>
      </c>
      <c r="F548" s="274">
        <v>598.905</v>
      </c>
      <c r="G548" s="36"/>
      <c r="H548" s="41"/>
    </row>
    <row r="549" spans="1:8" s="2" customFormat="1" ht="16.9" customHeight="1">
      <c r="A549" s="36"/>
      <c r="B549" s="41"/>
      <c r="C549" s="273" t="s">
        <v>922</v>
      </c>
      <c r="D549" s="273" t="s">
        <v>923</v>
      </c>
      <c r="E549" s="19" t="s">
        <v>117</v>
      </c>
      <c r="F549" s="274">
        <v>84.513</v>
      </c>
      <c r="G549" s="36"/>
      <c r="H549" s="41"/>
    </row>
    <row r="550" spans="1:8" s="2" customFormat="1" ht="16.9" customHeight="1">
      <c r="A550" s="36"/>
      <c r="B550" s="41"/>
      <c r="C550" s="273" t="s">
        <v>940</v>
      </c>
      <c r="D550" s="273" t="s">
        <v>941</v>
      </c>
      <c r="E550" s="19" t="s">
        <v>117</v>
      </c>
      <c r="F550" s="274">
        <v>84.513</v>
      </c>
      <c r="G550" s="36"/>
      <c r="H550" s="41"/>
    </row>
    <row r="551" spans="1:8" s="2" customFormat="1" ht="16.9" customHeight="1">
      <c r="A551" s="36"/>
      <c r="B551" s="41"/>
      <c r="C551" s="273" t="s">
        <v>1702</v>
      </c>
      <c r="D551" s="273" t="s">
        <v>1703</v>
      </c>
      <c r="E551" s="19" t="s">
        <v>117</v>
      </c>
      <c r="F551" s="274">
        <v>1157.063</v>
      </c>
      <c r="G551" s="36"/>
      <c r="H551" s="41"/>
    </row>
    <row r="552" spans="1:8" s="2" customFormat="1" ht="16.9" customHeight="1">
      <c r="A552" s="36"/>
      <c r="B552" s="41"/>
      <c r="C552" s="273" t="s">
        <v>1746</v>
      </c>
      <c r="D552" s="273" t="s">
        <v>1747</v>
      </c>
      <c r="E552" s="19" t="s">
        <v>117</v>
      </c>
      <c r="F552" s="274">
        <v>982.651</v>
      </c>
      <c r="G552" s="36"/>
      <c r="H552" s="41"/>
    </row>
    <row r="553" spans="1:8" s="2" customFormat="1" ht="16.9" customHeight="1">
      <c r="A553" s="36"/>
      <c r="B553" s="41"/>
      <c r="C553" s="269" t="s">
        <v>592</v>
      </c>
      <c r="D553" s="270" t="s">
        <v>74</v>
      </c>
      <c r="E553" s="271" t="s">
        <v>117</v>
      </c>
      <c r="F553" s="272">
        <v>24.713</v>
      </c>
      <c r="G553" s="36"/>
      <c r="H553" s="41"/>
    </row>
    <row r="554" spans="1:8" s="2" customFormat="1" ht="16.9" customHeight="1">
      <c r="A554" s="36"/>
      <c r="B554" s="41"/>
      <c r="C554" s="273" t="s">
        <v>74</v>
      </c>
      <c r="D554" s="273" t="s">
        <v>978</v>
      </c>
      <c r="E554" s="19" t="s">
        <v>74</v>
      </c>
      <c r="F554" s="274">
        <v>24.713</v>
      </c>
      <c r="G554" s="36"/>
      <c r="H554" s="41"/>
    </row>
    <row r="555" spans="1:8" s="2" customFormat="1" ht="16.9" customHeight="1">
      <c r="A555" s="36"/>
      <c r="B555" s="41"/>
      <c r="C555" s="273" t="s">
        <v>592</v>
      </c>
      <c r="D555" s="273" t="s">
        <v>238</v>
      </c>
      <c r="E555" s="19" t="s">
        <v>74</v>
      </c>
      <c r="F555" s="274">
        <v>24.713</v>
      </c>
      <c r="G555" s="36"/>
      <c r="H555" s="41"/>
    </row>
    <row r="556" spans="1:8" s="2" customFormat="1" ht="16.9" customHeight="1">
      <c r="A556" s="36"/>
      <c r="B556" s="41"/>
      <c r="C556" s="275" t="s">
        <v>2488</v>
      </c>
      <c r="D556" s="36"/>
      <c r="E556" s="36"/>
      <c r="F556" s="36"/>
      <c r="G556" s="36"/>
      <c r="H556" s="41"/>
    </row>
    <row r="557" spans="1:8" s="2" customFormat="1" ht="16.9" customHeight="1">
      <c r="A557" s="36"/>
      <c r="B557" s="41"/>
      <c r="C557" s="273" t="s">
        <v>974</v>
      </c>
      <c r="D557" s="273" t="s">
        <v>975</v>
      </c>
      <c r="E557" s="19" t="s">
        <v>117</v>
      </c>
      <c r="F557" s="274">
        <v>24.713</v>
      </c>
      <c r="G557" s="36"/>
      <c r="H557" s="41"/>
    </row>
    <row r="558" spans="1:8" s="2" customFormat="1" ht="16.9" customHeight="1">
      <c r="A558" s="36"/>
      <c r="B558" s="41"/>
      <c r="C558" s="273" t="s">
        <v>740</v>
      </c>
      <c r="D558" s="273" t="s">
        <v>741</v>
      </c>
      <c r="E558" s="19" t="s">
        <v>117</v>
      </c>
      <c r="F558" s="274">
        <v>598.905</v>
      </c>
      <c r="G558" s="36"/>
      <c r="H558" s="41"/>
    </row>
    <row r="559" spans="1:8" s="2" customFormat="1" ht="16.9" customHeight="1">
      <c r="A559" s="36"/>
      <c r="B559" s="41"/>
      <c r="C559" s="273" t="s">
        <v>980</v>
      </c>
      <c r="D559" s="273" t="s">
        <v>981</v>
      </c>
      <c r="E559" s="19" t="s">
        <v>117</v>
      </c>
      <c r="F559" s="274">
        <v>69.077</v>
      </c>
      <c r="G559" s="36"/>
      <c r="H559" s="41"/>
    </row>
    <row r="560" spans="1:8" s="2" customFormat="1" ht="16.9" customHeight="1">
      <c r="A560" s="36"/>
      <c r="B560" s="41"/>
      <c r="C560" s="273" t="s">
        <v>998</v>
      </c>
      <c r="D560" s="273" t="s">
        <v>999</v>
      </c>
      <c r="E560" s="19" t="s">
        <v>117</v>
      </c>
      <c r="F560" s="274">
        <v>69.077</v>
      </c>
      <c r="G560" s="36"/>
      <c r="H560" s="41"/>
    </row>
    <row r="561" spans="1:8" s="2" customFormat="1" ht="16.9" customHeight="1">
      <c r="A561" s="36"/>
      <c r="B561" s="41"/>
      <c r="C561" s="273" t="s">
        <v>1702</v>
      </c>
      <c r="D561" s="273" t="s">
        <v>1703</v>
      </c>
      <c r="E561" s="19" t="s">
        <v>117</v>
      </c>
      <c r="F561" s="274">
        <v>1157.063</v>
      </c>
      <c r="G561" s="36"/>
      <c r="H561" s="41"/>
    </row>
    <row r="562" spans="1:8" s="2" customFormat="1" ht="16.9" customHeight="1">
      <c r="A562" s="36"/>
      <c r="B562" s="41"/>
      <c r="C562" s="273" t="s">
        <v>1746</v>
      </c>
      <c r="D562" s="273" t="s">
        <v>1747</v>
      </c>
      <c r="E562" s="19" t="s">
        <v>117</v>
      </c>
      <c r="F562" s="274">
        <v>982.651</v>
      </c>
      <c r="G562" s="36"/>
      <c r="H562" s="41"/>
    </row>
    <row r="563" spans="1:8" s="2" customFormat="1" ht="16.9" customHeight="1">
      <c r="A563" s="36"/>
      <c r="B563" s="41"/>
      <c r="C563" s="269" t="s">
        <v>595</v>
      </c>
      <c r="D563" s="270" t="s">
        <v>74</v>
      </c>
      <c r="E563" s="271" t="s">
        <v>117</v>
      </c>
      <c r="F563" s="272">
        <v>12</v>
      </c>
      <c r="G563" s="36"/>
      <c r="H563" s="41"/>
    </row>
    <row r="564" spans="1:8" s="2" customFormat="1" ht="16.9" customHeight="1">
      <c r="A564" s="36"/>
      <c r="B564" s="41"/>
      <c r="C564" s="273" t="s">
        <v>74</v>
      </c>
      <c r="D564" s="273" t="s">
        <v>949</v>
      </c>
      <c r="E564" s="19" t="s">
        <v>74</v>
      </c>
      <c r="F564" s="274">
        <v>12</v>
      </c>
      <c r="G564" s="36"/>
      <c r="H564" s="41"/>
    </row>
    <row r="565" spans="1:8" s="2" customFormat="1" ht="16.9" customHeight="1">
      <c r="A565" s="36"/>
      <c r="B565" s="41"/>
      <c r="C565" s="273" t="s">
        <v>595</v>
      </c>
      <c r="D565" s="273" t="s">
        <v>238</v>
      </c>
      <c r="E565" s="19" t="s">
        <v>74</v>
      </c>
      <c r="F565" s="274">
        <v>12</v>
      </c>
      <c r="G565" s="36"/>
      <c r="H565" s="41"/>
    </row>
    <row r="566" spans="1:8" s="2" customFormat="1" ht="16.9" customHeight="1">
      <c r="A566" s="36"/>
      <c r="B566" s="41"/>
      <c r="C566" s="275" t="s">
        <v>2488</v>
      </c>
      <c r="D566" s="36"/>
      <c r="E566" s="36"/>
      <c r="F566" s="36"/>
      <c r="G566" s="36"/>
      <c r="H566" s="41"/>
    </row>
    <row r="567" spans="1:8" s="2" customFormat="1" ht="16.9" customHeight="1">
      <c r="A567" s="36"/>
      <c r="B567" s="41"/>
      <c r="C567" s="273" t="s">
        <v>945</v>
      </c>
      <c r="D567" s="273" t="s">
        <v>946</v>
      </c>
      <c r="E567" s="19" t="s">
        <v>117</v>
      </c>
      <c r="F567" s="274">
        <v>12</v>
      </c>
      <c r="G567" s="36"/>
      <c r="H567" s="41"/>
    </row>
    <row r="568" spans="1:8" s="2" customFormat="1" ht="16.9" customHeight="1">
      <c r="A568" s="36"/>
      <c r="B568" s="41"/>
      <c r="C568" s="273" t="s">
        <v>740</v>
      </c>
      <c r="D568" s="273" t="s">
        <v>741</v>
      </c>
      <c r="E568" s="19" t="s">
        <v>117</v>
      </c>
      <c r="F568" s="274">
        <v>598.905</v>
      </c>
      <c r="G568" s="36"/>
      <c r="H568" s="41"/>
    </row>
    <row r="569" spans="1:8" s="2" customFormat="1" ht="16.9" customHeight="1">
      <c r="A569" s="36"/>
      <c r="B569" s="41"/>
      <c r="C569" s="273" t="s">
        <v>980</v>
      </c>
      <c r="D569" s="273" t="s">
        <v>981</v>
      </c>
      <c r="E569" s="19" t="s">
        <v>117</v>
      </c>
      <c r="F569" s="274">
        <v>69.077</v>
      </c>
      <c r="G569" s="36"/>
      <c r="H569" s="41"/>
    </row>
    <row r="570" spans="1:8" s="2" customFormat="1" ht="16.9" customHeight="1">
      <c r="A570" s="36"/>
      <c r="B570" s="41"/>
      <c r="C570" s="273" t="s">
        <v>998</v>
      </c>
      <c r="D570" s="273" t="s">
        <v>999</v>
      </c>
      <c r="E570" s="19" t="s">
        <v>117</v>
      </c>
      <c r="F570" s="274">
        <v>69.077</v>
      </c>
      <c r="G570" s="36"/>
      <c r="H570" s="41"/>
    </row>
    <row r="571" spans="1:8" s="2" customFormat="1" ht="16.9" customHeight="1">
      <c r="A571" s="36"/>
      <c r="B571" s="41"/>
      <c r="C571" s="273" t="s">
        <v>1702</v>
      </c>
      <c r="D571" s="273" t="s">
        <v>1703</v>
      </c>
      <c r="E571" s="19" t="s">
        <v>117</v>
      </c>
      <c r="F571" s="274">
        <v>1157.063</v>
      </c>
      <c r="G571" s="36"/>
      <c r="H571" s="41"/>
    </row>
    <row r="572" spans="1:8" s="2" customFormat="1" ht="16.9" customHeight="1">
      <c r="A572" s="36"/>
      <c r="B572" s="41"/>
      <c r="C572" s="273" t="s">
        <v>1746</v>
      </c>
      <c r="D572" s="273" t="s">
        <v>1747</v>
      </c>
      <c r="E572" s="19" t="s">
        <v>117</v>
      </c>
      <c r="F572" s="274">
        <v>982.651</v>
      </c>
      <c r="G572" s="36"/>
      <c r="H572" s="41"/>
    </row>
    <row r="573" spans="1:8" s="2" customFormat="1" ht="16.9" customHeight="1">
      <c r="A573" s="36"/>
      <c r="B573" s="41"/>
      <c r="C573" s="269" t="s">
        <v>596</v>
      </c>
      <c r="D573" s="270" t="s">
        <v>74</v>
      </c>
      <c r="E573" s="271" t="s">
        <v>117</v>
      </c>
      <c r="F573" s="272">
        <v>6.75</v>
      </c>
      <c r="G573" s="36"/>
      <c r="H573" s="41"/>
    </row>
    <row r="574" spans="1:8" s="2" customFormat="1" ht="16.9" customHeight="1">
      <c r="A574" s="36"/>
      <c r="B574" s="41"/>
      <c r="C574" s="273" t="s">
        <v>74</v>
      </c>
      <c r="D574" s="273" t="s">
        <v>972</v>
      </c>
      <c r="E574" s="19" t="s">
        <v>74</v>
      </c>
      <c r="F574" s="274">
        <v>6.75</v>
      </c>
      <c r="G574" s="36"/>
      <c r="H574" s="41"/>
    </row>
    <row r="575" spans="1:8" s="2" customFormat="1" ht="16.9" customHeight="1">
      <c r="A575" s="36"/>
      <c r="B575" s="41"/>
      <c r="C575" s="273" t="s">
        <v>596</v>
      </c>
      <c r="D575" s="273" t="s">
        <v>238</v>
      </c>
      <c r="E575" s="19" t="s">
        <v>74</v>
      </c>
      <c r="F575" s="274">
        <v>6.75</v>
      </c>
      <c r="G575" s="36"/>
      <c r="H575" s="41"/>
    </row>
    <row r="576" spans="1:8" s="2" customFormat="1" ht="16.9" customHeight="1">
      <c r="A576" s="36"/>
      <c r="B576" s="41"/>
      <c r="C576" s="275" t="s">
        <v>2488</v>
      </c>
      <c r="D576" s="36"/>
      <c r="E576" s="36"/>
      <c r="F576" s="36"/>
      <c r="G576" s="36"/>
      <c r="H576" s="41"/>
    </row>
    <row r="577" spans="1:8" s="2" customFormat="1" ht="16.9" customHeight="1">
      <c r="A577" s="36"/>
      <c r="B577" s="41"/>
      <c r="C577" s="273" t="s">
        <v>968</v>
      </c>
      <c r="D577" s="273" t="s">
        <v>969</v>
      </c>
      <c r="E577" s="19" t="s">
        <v>117</v>
      </c>
      <c r="F577" s="274">
        <v>6.75</v>
      </c>
      <c r="G577" s="36"/>
      <c r="H577" s="41"/>
    </row>
    <row r="578" spans="1:8" s="2" customFormat="1" ht="16.9" customHeight="1">
      <c r="A578" s="36"/>
      <c r="B578" s="41"/>
      <c r="C578" s="273" t="s">
        <v>740</v>
      </c>
      <c r="D578" s="273" t="s">
        <v>741</v>
      </c>
      <c r="E578" s="19" t="s">
        <v>117</v>
      </c>
      <c r="F578" s="274">
        <v>598.905</v>
      </c>
      <c r="G578" s="36"/>
      <c r="H578" s="41"/>
    </row>
    <row r="579" spans="1:8" s="2" customFormat="1" ht="16.9" customHeight="1">
      <c r="A579" s="36"/>
      <c r="B579" s="41"/>
      <c r="C579" s="273" t="s">
        <v>980</v>
      </c>
      <c r="D579" s="273" t="s">
        <v>981</v>
      </c>
      <c r="E579" s="19" t="s">
        <v>117</v>
      </c>
      <c r="F579" s="274">
        <v>69.077</v>
      </c>
      <c r="G579" s="36"/>
      <c r="H579" s="41"/>
    </row>
    <row r="580" spans="1:8" s="2" customFormat="1" ht="16.9" customHeight="1">
      <c r="A580" s="36"/>
      <c r="B580" s="41"/>
      <c r="C580" s="273" t="s">
        <v>998</v>
      </c>
      <c r="D580" s="273" t="s">
        <v>999</v>
      </c>
      <c r="E580" s="19" t="s">
        <v>117</v>
      </c>
      <c r="F580" s="274">
        <v>69.077</v>
      </c>
      <c r="G580" s="36"/>
      <c r="H580" s="41"/>
    </row>
    <row r="581" spans="1:8" s="2" customFormat="1" ht="16.9" customHeight="1">
      <c r="A581" s="36"/>
      <c r="B581" s="41"/>
      <c r="C581" s="273" t="s">
        <v>1702</v>
      </c>
      <c r="D581" s="273" t="s">
        <v>1703</v>
      </c>
      <c r="E581" s="19" t="s">
        <v>117</v>
      </c>
      <c r="F581" s="274">
        <v>1157.063</v>
      </c>
      <c r="G581" s="36"/>
      <c r="H581" s="41"/>
    </row>
    <row r="582" spans="1:8" s="2" customFormat="1" ht="16.9" customHeight="1">
      <c r="A582" s="36"/>
      <c r="B582" s="41"/>
      <c r="C582" s="273" t="s">
        <v>1746</v>
      </c>
      <c r="D582" s="273" t="s">
        <v>1747</v>
      </c>
      <c r="E582" s="19" t="s">
        <v>117</v>
      </c>
      <c r="F582" s="274">
        <v>982.651</v>
      </c>
      <c r="G582" s="36"/>
      <c r="H582" s="41"/>
    </row>
    <row r="583" spans="1:8" s="2" customFormat="1" ht="16.9" customHeight="1">
      <c r="A583" s="36"/>
      <c r="B583" s="41"/>
      <c r="C583" s="269" t="s">
        <v>598</v>
      </c>
      <c r="D583" s="270" t="s">
        <v>74</v>
      </c>
      <c r="E583" s="271" t="s">
        <v>117</v>
      </c>
      <c r="F583" s="272">
        <v>59.95</v>
      </c>
      <c r="G583" s="36"/>
      <c r="H583" s="41"/>
    </row>
    <row r="584" spans="1:8" s="2" customFormat="1" ht="16.9" customHeight="1">
      <c r="A584" s="36"/>
      <c r="B584" s="41"/>
      <c r="C584" s="273" t="s">
        <v>74</v>
      </c>
      <c r="D584" s="273" t="s">
        <v>901</v>
      </c>
      <c r="E584" s="19" t="s">
        <v>74</v>
      </c>
      <c r="F584" s="274">
        <v>65.55</v>
      </c>
      <c r="G584" s="36"/>
      <c r="H584" s="41"/>
    </row>
    <row r="585" spans="1:8" s="2" customFormat="1" ht="16.9" customHeight="1">
      <c r="A585" s="36"/>
      <c r="B585" s="41"/>
      <c r="C585" s="273" t="s">
        <v>74</v>
      </c>
      <c r="D585" s="273" t="s">
        <v>902</v>
      </c>
      <c r="E585" s="19" t="s">
        <v>74</v>
      </c>
      <c r="F585" s="274">
        <v>-5.6</v>
      </c>
      <c r="G585" s="36"/>
      <c r="H585" s="41"/>
    </row>
    <row r="586" spans="1:8" s="2" customFormat="1" ht="16.9" customHeight="1">
      <c r="A586" s="36"/>
      <c r="B586" s="41"/>
      <c r="C586" s="273" t="s">
        <v>598</v>
      </c>
      <c r="D586" s="273" t="s">
        <v>238</v>
      </c>
      <c r="E586" s="19" t="s">
        <v>74</v>
      </c>
      <c r="F586" s="274">
        <v>59.95</v>
      </c>
      <c r="G586" s="36"/>
      <c r="H586" s="41"/>
    </row>
    <row r="587" spans="1:8" s="2" customFormat="1" ht="16.9" customHeight="1">
      <c r="A587" s="36"/>
      <c r="B587" s="41"/>
      <c r="C587" s="275" t="s">
        <v>2488</v>
      </c>
      <c r="D587" s="36"/>
      <c r="E587" s="36"/>
      <c r="F587" s="36"/>
      <c r="G587" s="36"/>
      <c r="H587" s="41"/>
    </row>
    <row r="588" spans="1:8" s="2" customFormat="1" ht="16.9" customHeight="1">
      <c r="A588" s="36"/>
      <c r="B588" s="41"/>
      <c r="C588" s="273" t="s">
        <v>897</v>
      </c>
      <c r="D588" s="273" t="s">
        <v>898</v>
      </c>
      <c r="E588" s="19" t="s">
        <v>117</v>
      </c>
      <c r="F588" s="274">
        <v>59.95</v>
      </c>
      <c r="G588" s="36"/>
      <c r="H588" s="41"/>
    </row>
    <row r="589" spans="1:8" s="2" customFormat="1" ht="16.9" customHeight="1">
      <c r="A589" s="36"/>
      <c r="B589" s="41"/>
      <c r="C589" s="273" t="s">
        <v>740</v>
      </c>
      <c r="D589" s="273" t="s">
        <v>741</v>
      </c>
      <c r="E589" s="19" t="s">
        <v>117</v>
      </c>
      <c r="F589" s="274">
        <v>598.905</v>
      </c>
      <c r="G589" s="36"/>
      <c r="H589" s="41"/>
    </row>
    <row r="590" spans="1:8" s="2" customFormat="1" ht="16.9" customHeight="1">
      <c r="A590" s="36"/>
      <c r="B590" s="41"/>
      <c r="C590" s="273" t="s">
        <v>922</v>
      </c>
      <c r="D590" s="273" t="s">
        <v>923</v>
      </c>
      <c r="E590" s="19" t="s">
        <v>117</v>
      </c>
      <c r="F590" s="274">
        <v>84.513</v>
      </c>
      <c r="G590" s="36"/>
      <c r="H590" s="41"/>
    </row>
    <row r="591" spans="1:8" s="2" customFormat="1" ht="16.9" customHeight="1">
      <c r="A591" s="36"/>
      <c r="B591" s="41"/>
      <c r="C591" s="273" t="s">
        <v>934</v>
      </c>
      <c r="D591" s="273" t="s">
        <v>935</v>
      </c>
      <c r="E591" s="19" t="s">
        <v>117</v>
      </c>
      <c r="F591" s="274">
        <v>82.144</v>
      </c>
      <c r="G591" s="36"/>
      <c r="H591" s="41"/>
    </row>
    <row r="592" spans="1:8" s="2" customFormat="1" ht="16.9" customHeight="1">
      <c r="A592" s="36"/>
      <c r="B592" s="41"/>
      <c r="C592" s="273" t="s">
        <v>940</v>
      </c>
      <c r="D592" s="273" t="s">
        <v>941</v>
      </c>
      <c r="E592" s="19" t="s">
        <v>117</v>
      </c>
      <c r="F592" s="274">
        <v>84.513</v>
      </c>
      <c r="G592" s="36"/>
      <c r="H592" s="41"/>
    </row>
    <row r="593" spans="1:8" s="2" customFormat="1" ht="16.9" customHeight="1">
      <c r="A593" s="36"/>
      <c r="B593" s="41"/>
      <c r="C593" s="273" t="s">
        <v>1702</v>
      </c>
      <c r="D593" s="273" t="s">
        <v>1703</v>
      </c>
      <c r="E593" s="19" t="s">
        <v>117</v>
      </c>
      <c r="F593" s="274">
        <v>1157.063</v>
      </c>
      <c r="G593" s="36"/>
      <c r="H593" s="41"/>
    </row>
    <row r="594" spans="1:8" s="2" customFormat="1" ht="16.9" customHeight="1">
      <c r="A594" s="36"/>
      <c r="B594" s="41"/>
      <c r="C594" s="273" t="s">
        <v>1746</v>
      </c>
      <c r="D594" s="273" t="s">
        <v>1747</v>
      </c>
      <c r="E594" s="19" t="s">
        <v>117</v>
      </c>
      <c r="F594" s="274">
        <v>982.651</v>
      </c>
      <c r="G594" s="36"/>
      <c r="H594" s="41"/>
    </row>
    <row r="595" spans="1:8" s="2" customFormat="1" ht="16.9" customHeight="1">
      <c r="A595" s="36"/>
      <c r="B595" s="41"/>
      <c r="C595" s="269" t="s">
        <v>610</v>
      </c>
      <c r="D595" s="270" t="s">
        <v>74</v>
      </c>
      <c r="E595" s="271" t="s">
        <v>117</v>
      </c>
      <c r="F595" s="272">
        <v>12.502</v>
      </c>
      <c r="G595" s="36"/>
      <c r="H595" s="41"/>
    </row>
    <row r="596" spans="1:8" s="2" customFormat="1" ht="16.9" customHeight="1">
      <c r="A596" s="36"/>
      <c r="B596" s="41"/>
      <c r="C596" s="273" t="s">
        <v>74</v>
      </c>
      <c r="D596" s="273" t="s">
        <v>961</v>
      </c>
      <c r="E596" s="19" t="s">
        <v>74</v>
      </c>
      <c r="F596" s="274">
        <v>12.502</v>
      </c>
      <c r="G596" s="36"/>
      <c r="H596" s="41"/>
    </row>
    <row r="597" spans="1:8" s="2" customFormat="1" ht="16.9" customHeight="1">
      <c r="A597" s="36"/>
      <c r="B597" s="41"/>
      <c r="C597" s="273" t="s">
        <v>610</v>
      </c>
      <c r="D597" s="273" t="s">
        <v>238</v>
      </c>
      <c r="E597" s="19" t="s">
        <v>74</v>
      </c>
      <c r="F597" s="274">
        <v>12.502</v>
      </c>
      <c r="G597" s="36"/>
      <c r="H597" s="41"/>
    </row>
    <row r="598" spans="1:8" s="2" customFormat="1" ht="16.9" customHeight="1">
      <c r="A598" s="36"/>
      <c r="B598" s="41"/>
      <c r="C598" s="275" t="s">
        <v>2488</v>
      </c>
      <c r="D598" s="36"/>
      <c r="E598" s="36"/>
      <c r="F598" s="36"/>
      <c r="G598" s="36"/>
      <c r="H598" s="41"/>
    </row>
    <row r="599" spans="1:8" s="2" customFormat="1" ht="16.9" customHeight="1">
      <c r="A599" s="36"/>
      <c r="B599" s="41"/>
      <c r="C599" s="273" t="s">
        <v>957</v>
      </c>
      <c r="D599" s="273" t="s">
        <v>958</v>
      </c>
      <c r="E599" s="19" t="s">
        <v>117</v>
      </c>
      <c r="F599" s="274">
        <v>12.502</v>
      </c>
      <c r="G599" s="36"/>
      <c r="H599" s="41"/>
    </row>
    <row r="600" spans="1:8" s="2" customFormat="1" ht="16.9" customHeight="1">
      <c r="A600" s="36"/>
      <c r="B600" s="41"/>
      <c r="C600" s="273" t="s">
        <v>740</v>
      </c>
      <c r="D600" s="273" t="s">
        <v>741</v>
      </c>
      <c r="E600" s="19" t="s">
        <v>117</v>
      </c>
      <c r="F600" s="274">
        <v>598.905</v>
      </c>
      <c r="G600" s="36"/>
      <c r="H600" s="41"/>
    </row>
    <row r="601" spans="1:8" s="2" customFormat="1" ht="16.9" customHeight="1">
      <c r="A601" s="36"/>
      <c r="B601" s="41"/>
      <c r="C601" s="273" t="s">
        <v>934</v>
      </c>
      <c r="D601" s="273" t="s">
        <v>935</v>
      </c>
      <c r="E601" s="19" t="s">
        <v>117</v>
      </c>
      <c r="F601" s="274">
        <v>82.144</v>
      </c>
      <c r="G601" s="36"/>
      <c r="H601" s="41"/>
    </row>
    <row r="602" spans="1:8" s="2" customFormat="1" ht="16.9" customHeight="1">
      <c r="A602" s="36"/>
      <c r="B602" s="41"/>
      <c r="C602" s="273" t="s">
        <v>980</v>
      </c>
      <c r="D602" s="273" t="s">
        <v>981</v>
      </c>
      <c r="E602" s="19" t="s">
        <v>117</v>
      </c>
      <c r="F602" s="274">
        <v>69.077</v>
      </c>
      <c r="G602" s="36"/>
      <c r="H602" s="41"/>
    </row>
    <row r="603" spans="1:8" s="2" customFormat="1" ht="16.9" customHeight="1">
      <c r="A603" s="36"/>
      <c r="B603" s="41"/>
      <c r="C603" s="273" t="s">
        <v>998</v>
      </c>
      <c r="D603" s="273" t="s">
        <v>999</v>
      </c>
      <c r="E603" s="19" t="s">
        <v>117</v>
      </c>
      <c r="F603" s="274">
        <v>69.077</v>
      </c>
      <c r="G603" s="36"/>
      <c r="H603" s="41"/>
    </row>
    <row r="604" spans="1:8" s="2" customFormat="1" ht="16.9" customHeight="1">
      <c r="A604" s="36"/>
      <c r="B604" s="41"/>
      <c r="C604" s="273" t="s">
        <v>1702</v>
      </c>
      <c r="D604" s="273" t="s">
        <v>1703</v>
      </c>
      <c r="E604" s="19" t="s">
        <v>117</v>
      </c>
      <c r="F604" s="274">
        <v>1157.063</v>
      </c>
      <c r="G604" s="36"/>
      <c r="H604" s="41"/>
    </row>
    <row r="605" spans="1:8" s="2" customFormat="1" ht="16.9" customHeight="1">
      <c r="A605" s="36"/>
      <c r="B605" s="41"/>
      <c r="C605" s="273" t="s">
        <v>1746</v>
      </c>
      <c r="D605" s="273" t="s">
        <v>1747</v>
      </c>
      <c r="E605" s="19" t="s">
        <v>117</v>
      </c>
      <c r="F605" s="274">
        <v>982.651</v>
      </c>
      <c r="G605" s="36"/>
      <c r="H605" s="41"/>
    </row>
    <row r="606" spans="1:8" s="2" customFormat="1" ht="16.9" customHeight="1">
      <c r="A606" s="36"/>
      <c r="B606" s="41"/>
      <c r="C606" s="269" t="s">
        <v>612</v>
      </c>
      <c r="D606" s="270" t="s">
        <v>74</v>
      </c>
      <c r="E606" s="271" t="s">
        <v>117</v>
      </c>
      <c r="F606" s="272">
        <v>9.692</v>
      </c>
      <c r="G606" s="36"/>
      <c r="H606" s="41"/>
    </row>
    <row r="607" spans="1:8" s="2" customFormat="1" ht="16.9" customHeight="1">
      <c r="A607" s="36"/>
      <c r="B607" s="41"/>
      <c r="C607" s="273" t="s">
        <v>74</v>
      </c>
      <c r="D607" s="273" t="s">
        <v>966</v>
      </c>
      <c r="E607" s="19" t="s">
        <v>74</v>
      </c>
      <c r="F607" s="274">
        <v>9.692</v>
      </c>
      <c r="G607" s="36"/>
      <c r="H607" s="41"/>
    </row>
    <row r="608" spans="1:8" s="2" customFormat="1" ht="16.9" customHeight="1">
      <c r="A608" s="36"/>
      <c r="B608" s="41"/>
      <c r="C608" s="273" t="s">
        <v>612</v>
      </c>
      <c r="D608" s="273" t="s">
        <v>238</v>
      </c>
      <c r="E608" s="19" t="s">
        <v>74</v>
      </c>
      <c r="F608" s="274">
        <v>9.692</v>
      </c>
      <c r="G608" s="36"/>
      <c r="H608" s="41"/>
    </row>
    <row r="609" spans="1:8" s="2" customFormat="1" ht="16.9" customHeight="1">
      <c r="A609" s="36"/>
      <c r="B609" s="41"/>
      <c r="C609" s="275" t="s">
        <v>2488</v>
      </c>
      <c r="D609" s="36"/>
      <c r="E609" s="36"/>
      <c r="F609" s="36"/>
      <c r="G609" s="36"/>
      <c r="H609" s="41"/>
    </row>
    <row r="610" spans="1:8" s="2" customFormat="1" ht="16.9" customHeight="1">
      <c r="A610" s="36"/>
      <c r="B610" s="41"/>
      <c r="C610" s="273" t="s">
        <v>962</v>
      </c>
      <c r="D610" s="273" t="s">
        <v>963</v>
      </c>
      <c r="E610" s="19" t="s">
        <v>117</v>
      </c>
      <c r="F610" s="274">
        <v>9.692</v>
      </c>
      <c r="G610" s="36"/>
      <c r="H610" s="41"/>
    </row>
    <row r="611" spans="1:8" s="2" customFormat="1" ht="16.9" customHeight="1">
      <c r="A611" s="36"/>
      <c r="B611" s="41"/>
      <c r="C611" s="273" t="s">
        <v>740</v>
      </c>
      <c r="D611" s="273" t="s">
        <v>741</v>
      </c>
      <c r="E611" s="19" t="s">
        <v>117</v>
      </c>
      <c r="F611" s="274">
        <v>598.905</v>
      </c>
      <c r="G611" s="36"/>
      <c r="H611" s="41"/>
    </row>
    <row r="612" spans="1:8" s="2" customFormat="1" ht="16.9" customHeight="1">
      <c r="A612" s="36"/>
      <c r="B612" s="41"/>
      <c r="C612" s="273" t="s">
        <v>934</v>
      </c>
      <c r="D612" s="273" t="s">
        <v>935</v>
      </c>
      <c r="E612" s="19" t="s">
        <v>117</v>
      </c>
      <c r="F612" s="274">
        <v>82.144</v>
      </c>
      <c r="G612" s="36"/>
      <c r="H612" s="41"/>
    </row>
    <row r="613" spans="1:8" s="2" customFormat="1" ht="16.9" customHeight="1">
      <c r="A613" s="36"/>
      <c r="B613" s="41"/>
      <c r="C613" s="273" t="s">
        <v>980</v>
      </c>
      <c r="D613" s="273" t="s">
        <v>981</v>
      </c>
      <c r="E613" s="19" t="s">
        <v>117</v>
      </c>
      <c r="F613" s="274">
        <v>69.077</v>
      </c>
      <c r="G613" s="36"/>
      <c r="H613" s="41"/>
    </row>
    <row r="614" spans="1:8" s="2" customFormat="1" ht="16.9" customHeight="1">
      <c r="A614" s="36"/>
      <c r="B614" s="41"/>
      <c r="C614" s="273" t="s">
        <v>998</v>
      </c>
      <c r="D614" s="273" t="s">
        <v>999</v>
      </c>
      <c r="E614" s="19" t="s">
        <v>117</v>
      </c>
      <c r="F614" s="274">
        <v>69.077</v>
      </c>
      <c r="G614" s="36"/>
      <c r="H614" s="41"/>
    </row>
    <row r="615" spans="1:8" s="2" customFormat="1" ht="16.9" customHeight="1">
      <c r="A615" s="36"/>
      <c r="B615" s="41"/>
      <c r="C615" s="273" t="s">
        <v>1702</v>
      </c>
      <c r="D615" s="273" t="s">
        <v>1703</v>
      </c>
      <c r="E615" s="19" t="s">
        <v>117</v>
      </c>
      <c r="F615" s="274">
        <v>1157.063</v>
      </c>
      <c r="G615" s="36"/>
      <c r="H615" s="41"/>
    </row>
    <row r="616" spans="1:8" s="2" customFormat="1" ht="16.9" customHeight="1">
      <c r="A616" s="36"/>
      <c r="B616" s="41"/>
      <c r="C616" s="273" t="s">
        <v>1746</v>
      </c>
      <c r="D616" s="273" t="s">
        <v>1747</v>
      </c>
      <c r="E616" s="19" t="s">
        <v>117</v>
      </c>
      <c r="F616" s="274">
        <v>982.651</v>
      </c>
      <c r="G616" s="36"/>
      <c r="H616" s="41"/>
    </row>
    <row r="617" spans="1:8" s="2" customFormat="1" ht="16.9" customHeight="1">
      <c r="A617" s="36"/>
      <c r="B617" s="41"/>
      <c r="C617" s="269" t="s">
        <v>614</v>
      </c>
      <c r="D617" s="270" t="s">
        <v>74</v>
      </c>
      <c r="E617" s="271" t="s">
        <v>117</v>
      </c>
      <c r="F617" s="272">
        <v>3.42</v>
      </c>
      <c r="G617" s="36"/>
      <c r="H617" s="41"/>
    </row>
    <row r="618" spans="1:8" s="2" customFormat="1" ht="16.9" customHeight="1">
      <c r="A618" s="36"/>
      <c r="B618" s="41"/>
      <c r="C618" s="273" t="s">
        <v>74</v>
      </c>
      <c r="D618" s="273" t="s">
        <v>955</v>
      </c>
      <c r="E618" s="19" t="s">
        <v>74</v>
      </c>
      <c r="F618" s="274">
        <v>3.42</v>
      </c>
      <c r="G618" s="36"/>
      <c r="H618" s="41"/>
    </row>
    <row r="619" spans="1:8" s="2" customFormat="1" ht="16.9" customHeight="1">
      <c r="A619" s="36"/>
      <c r="B619" s="41"/>
      <c r="C619" s="273" t="s">
        <v>614</v>
      </c>
      <c r="D619" s="273" t="s">
        <v>238</v>
      </c>
      <c r="E619" s="19" t="s">
        <v>74</v>
      </c>
      <c r="F619" s="274">
        <v>3.42</v>
      </c>
      <c r="G619" s="36"/>
      <c r="H619" s="41"/>
    </row>
    <row r="620" spans="1:8" s="2" customFormat="1" ht="16.9" customHeight="1">
      <c r="A620" s="36"/>
      <c r="B620" s="41"/>
      <c r="C620" s="275" t="s">
        <v>2488</v>
      </c>
      <c r="D620" s="36"/>
      <c r="E620" s="36"/>
      <c r="F620" s="36"/>
      <c r="G620" s="36"/>
      <c r="H620" s="41"/>
    </row>
    <row r="621" spans="1:8" s="2" customFormat="1" ht="16.9" customHeight="1">
      <c r="A621" s="36"/>
      <c r="B621" s="41"/>
      <c r="C621" s="273" t="s">
        <v>951</v>
      </c>
      <c r="D621" s="273" t="s">
        <v>952</v>
      </c>
      <c r="E621" s="19" t="s">
        <v>117</v>
      </c>
      <c r="F621" s="274">
        <v>3.42</v>
      </c>
      <c r="G621" s="36"/>
      <c r="H621" s="41"/>
    </row>
    <row r="622" spans="1:8" s="2" customFormat="1" ht="16.9" customHeight="1">
      <c r="A622" s="36"/>
      <c r="B622" s="41"/>
      <c r="C622" s="273" t="s">
        <v>740</v>
      </c>
      <c r="D622" s="273" t="s">
        <v>741</v>
      </c>
      <c r="E622" s="19" t="s">
        <v>117</v>
      </c>
      <c r="F622" s="274">
        <v>598.905</v>
      </c>
      <c r="G622" s="36"/>
      <c r="H622" s="41"/>
    </row>
    <row r="623" spans="1:8" s="2" customFormat="1" ht="16.9" customHeight="1">
      <c r="A623" s="36"/>
      <c r="B623" s="41"/>
      <c r="C623" s="273" t="s">
        <v>980</v>
      </c>
      <c r="D623" s="273" t="s">
        <v>981</v>
      </c>
      <c r="E623" s="19" t="s">
        <v>117</v>
      </c>
      <c r="F623" s="274">
        <v>69.077</v>
      </c>
      <c r="G623" s="36"/>
      <c r="H623" s="41"/>
    </row>
    <row r="624" spans="1:8" s="2" customFormat="1" ht="16.9" customHeight="1">
      <c r="A624" s="36"/>
      <c r="B624" s="41"/>
      <c r="C624" s="273" t="s">
        <v>998</v>
      </c>
      <c r="D624" s="273" t="s">
        <v>999</v>
      </c>
      <c r="E624" s="19" t="s">
        <v>117</v>
      </c>
      <c r="F624" s="274">
        <v>69.077</v>
      </c>
      <c r="G624" s="36"/>
      <c r="H624" s="41"/>
    </row>
    <row r="625" spans="1:8" s="2" customFormat="1" ht="16.9" customHeight="1">
      <c r="A625" s="36"/>
      <c r="B625" s="41"/>
      <c r="C625" s="273" t="s">
        <v>1702</v>
      </c>
      <c r="D625" s="273" t="s">
        <v>1703</v>
      </c>
      <c r="E625" s="19" t="s">
        <v>117</v>
      </c>
      <c r="F625" s="274">
        <v>1157.063</v>
      </c>
      <c r="G625" s="36"/>
      <c r="H625" s="41"/>
    </row>
    <row r="626" spans="1:8" s="2" customFormat="1" ht="16.9" customHeight="1">
      <c r="A626" s="36"/>
      <c r="B626" s="41"/>
      <c r="C626" s="273" t="s">
        <v>1746</v>
      </c>
      <c r="D626" s="273" t="s">
        <v>1747</v>
      </c>
      <c r="E626" s="19" t="s">
        <v>117</v>
      </c>
      <c r="F626" s="274">
        <v>982.651</v>
      </c>
      <c r="G626" s="36"/>
      <c r="H626" s="41"/>
    </row>
    <row r="627" spans="1:8" s="2" customFormat="1" ht="16.9" customHeight="1">
      <c r="A627" s="36"/>
      <c r="B627" s="41"/>
      <c r="C627" s="269" t="s">
        <v>606</v>
      </c>
      <c r="D627" s="270" t="s">
        <v>74</v>
      </c>
      <c r="E627" s="271" t="s">
        <v>117</v>
      </c>
      <c r="F627" s="272">
        <v>626.8</v>
      </c>
      <c r="G627" s="36"/>
      <c r="H627" s="41"/>
    </row>
    <row r="628" spans="1:8" s="2" customFormat="1" ht="16.9" customHeight="1">
      <c r="A628" s="36"/>
      <c r="B628" s="41"/>
      <c r="C628" s="273" t="s">
        <v>74</v>
      </c>
      <c r="D628" s="273" t="s">
        <v>262</v>
      </c>
      <c r="E628" s="19" t="s">
        <v>74</v>
      </c>
      <c r="F628" s="274">
        <v>0</v>
      </c>
      <c r="G628" s="36"/>
      <c r="H628" s="41"/>
    </row>
    <row r="629" spans="1:8" s="2" customFormat="1" ht="16.9" customHeight="1">
      <c r="A629" s="36"/>
      <c r="B629" s="41"/>
      <c r="C629" s="273" t="s">
        <v>74</v>
      </c>
      <c r="D629" s="273" t="s">
        <v>712</v>
      </c>
      <c r="E629" s="19" t="s">
        <v>74</v>
      </c>
      <c r="F629" s="274">
        <v>230.2</v>
      </c>
      <c r="G629" s="36"/>
      <c r="H629" s="41"/>
    </row>
    <row r="630" spans="1:8" s="2" customFormat="1" ht="16.9" customHeight="1">
      <c r="A630" s="36"/>
      <c r="B630" s="41"/>
      <c r="C630" s="273" t="s">
        <v>74</v>
      </c>
      <c r="D630" s="273" t="s">
        <v>713</v>
      </c>
      <c r="E630" s="19" t="s">
        <v>74</v>
      </c>
      <c r="F630" s="274">
        <v>9.9</v>
      </c>
      <c r="G630" s="36"/>
      <c r="H630" s="41"/>
    </row>
    <row r="631" spans="1:8" s="2" customFormat="1" ht="16.9" customHeight="1">
      <c r="A631" s="36"/>
      <c r="B631" s="41"/>
      <c r="C631" s="273" t="s">
        <v>74</v>
      </c>
      <c r="D631" s="273" t="s">
        <v>714</v>
      </c>
      <c r="E631" s="19" t="s">
        <v>74</v>
      </c>
      <c r="F631" s="274">
        <v>3.52</v>
      </c>
      <c r="G631" s="36"/>
      <c r="H631" s="41"/>
    </row>
    <row r="632" spans="1:8" s="2" customFormat="1" ht="16.9" customHeight="1">
      <c r="A632" s="36"/>
      <c r="B632" s="41"/>
      <c r="C632" s="273" t="s">
        <v>74</v>
      </c>
      <c r="D632" s="273" t="s">
        <v>715</v>
      </c>
      <c r="E632" s="19" t="s">
        <v>74</v>
      </c>
      <c r="F632" s="274">
        <v>0.54</v>
      </c>
      <c r="G632" s="36"/>
      <c r="H632" s="41"/>
    </row>
    <row r="633" spans="1:8" s="2" customFormat="1" ht="16.9" customHeight="1">
      <c r="A633" s="36"/>
      <c r="B633" s="41"/>
      <c r="C633" s="273" t="s">
        <v>74</v>
      </c>
      <c r="D633" s="273" t="s">
        <v>716</v>
      </c>
      <c r="E633" s="19" t="s">
        <v>74</v>
      </c>
      <c r="F633" s="274">
        <v>6.3</v>
      </c>
      <c r="G633" s="36"/>
      <c r="H633" s="41"/>
    </row>
    <row r="634" spans="1:8" s="2" customFormat="1" ht="16.9" customHeight="1">
      <c r="A634" s="36"/>
      <c r="B634" s="41"/>
      <c r="C634" s="273" t="s">
        <v>74</v>
      </c>
      <c r="D634" s="273" t="s">
        <v>717</v>
      </c>
      <c r="E634" s="19" t="s">
        <v>74</v>
      </c>
      <c r="F634" s="274">
        <v>2.7</v>
      </c>
      <c r="G634" s="36"/>
      <c r="H634" s="41"/>
    </row>
    <row r="635" spans="1:8" s="2" customFormat="1" ht="16.9" customHeight="1">
      <c r="A635" s="36"/>
      <c r="B635" s="41"/>
      <c r="C635" s="273" t="s">
        <v>74</v>
      </c>
      <c r="D635" s="273" t="s">
        <v>718</v>
      </c>
      <c r="E635" s="19" t="s">
        <v>74</v>
      </c>
      <c r="F635" s="274">
        <v>3.3</v>
      </c>
      <c r="G635" s="36"/>
      <c r="H635" s="41"/>
    </row>
    <row r="636" spans="1:8" s="2" customFormat="1" ht="16.9" customHeight="1">
      <c r="A636" s="36"/>
      <c r="B636" s="41"/>
      <c r="C636" s="273" t="s">
        <v>74</v>
      </c>
      <c r="D636" s="273" t="s">
        <v>719</v>
      </c>
      <c r="E636" s="19" t="s">
        <v>74</v>
      </c>
      <c r="F636" s="274">
        <v>5.1</v>
      </c>
      <c r="G636" s="36"/>
      <c r="H636" s="41"/>
    </row>
    <row r="637" spans="1:8" s="2" customFormat="1" ht="16.9" customHeight="1">
      <c r="A637" s="36"/>
      <c r="B637" s="41"/>
      <c r="C637" s="273" t="s">
        <v>74</v>
      </c>
      <c r="D637" s="273" t="s">
        <v>720</v>
      </c>
      <c r="E637" s="19" t="s">
        <v>74</v>
      </c>
      <c r="F637" s="274">
        <v>56.24</v>
      </c>
      <c r="G637" s="36"/>
      <c r="H637" s="41"/>
    </row>
    <row r="638" spans="1:8" s="2" customFormat="1" ht="16.9" customHeight="1">
      <c r="A638" s="36"/>
      <c r="B638" s="41"/>
      <c r="C638" s="273" t="s">
        <v>74</v>
      </c>
      <c r="D638" s="273" t="s">
        <v>721</v>
      </c>
      <c r="E638" s="19" t="s">
        <v>74</v>
      </c>
      <c r="F638" s="274">
        <v>102</v>
      </c>
      <c r="G638" s="36"/>
      <c r="H638" s="41"/>
    </row>
    <row r="639" spans="1:8" s="2" customFormat="1" ht="16.9" customHeight="1">
      <c r="A639" s="36"/>
      <c r="B639" s="41"/>
      <c r="C639" s="273" t="s">
        <v>74</v>
      </c>
      <c r="D639" s="273" t="s">
        <v>722</v>
      </c>
      <c r="E639" s="19" t="s">
        <v>74</v>
      </c>
      <c r="F639" s="274">
        <v>103</v>
      </c>
      <c r="G639" s="36"/>
      <c r="H639" s="41"/>
    </row>
    <row r="640" spans="1:8" s="2" customFormat="1" ht="16.9" customHeight="1">
      <c r="A640" s="36"/>
      <c r="B640" s="41"/>
      <c r="C640" s="273" t="s">
        <v>74</v>
      </c>
      <c r="D640" s="273" t="s">
        <v>723</v>
      </c>
      <c r="E640" s="19" t="s">
        <v>74</v>
      </c>
      <c r="F640" s="274">
        <v>104</v>
      </c>
      <c r="G640" s="36"/>
      <c r="H640" s="41"/>
    </row>
    <row r="641" spans="1:8" s="2" customFormat="1" ht="16.9" customHeight="1">
      <c r="A641" s="36"/>
      <c r="B641" s="41"/>
      <c r="C641" s="273" t="s">
        <v>606</v>
      </c>
      <c r="D641" s="273" t="s">
        <v>238</v>
      </c>
      <c r="E641" s="19" t="s">
        <v>74</v>
      </c>
      <c r="F641" s="274">
        <v>626.8</v>
      </c>
      <c r="G641" s="36"/>
      <c r="H641" s="41"/>
    </row>
    <row r="642" spans="1:8" s="2" customFormat="1" ht="16.9" customHeight="1">
      <c r="A642" s="36"/>
      <c r="B642" s="41"/>
      <c r="C642" s="275" t="s">
        <v>2488</v>
      </c>
      <c r="D642" s="36"/>
      <c r="E642" s="36"/>
      <c r="F642" s="36"/>
      <c r="G642" s="36"/>
      <c r="H642" s="41"/>
    </row>
    <row r="643" spans="1:8" s="2" customFormat="1" ht="16.9" customHeight="1">
      <c r="A643" s="36"/>
      <c r="B643" s="41"/>
      <c r="C643" s="273" t="s">
        <v>708</v>
      </c>
      <c r="D643" s="273" t="s">
        <v>709</v>
      </c>
      <c r="E643" s="19" t="s">
        <v>117</v>
      </c>
      <c r="F643" s="274">
        <v>626.8</v>
      </c>
      <c r="G643" s="36"/>
      <c r="H643" s="41"/>
    </row>
    <row r="644" spans="1:8" s="2" customFormat="1" ht="16.9" customHeight="1">
      <c r="A644" s="36"/>
      <c r="B644" s="41"/>
      <c r="C644" s="273" t="s">
        <v>695</v>
      </c>
      <c r="D644" s="273" t="s">
        <v>696</v>
      </c>
      <c r="E644" s="19" t="s">
        <v>117</v>
      </c>
      <c r="F644" s="274">
        <v>626.8</v>
      </c>
      <c r="G644" s="36"/>
      <c r="H644" s="41"/>
    </row>
    <row r="645" spans="1:8" s="2" customFormat="1" ht="16.9" customHeight="1">
      <c r="A645" s="36"/>
      <c r="B645" s="41"/>
      <c r="C645" s="273" t="s">
        <v>699</v>
      </c>
      <c r="D645" s="273" t="s">
        <v>700</v>
      </c>
      <c r="E645" s="19" t="s">
        <v>117</v>
      </c>
      <c r="F645" s="274">
        <v>626.8</v>
      </c>
      <c r="G645" s="36"/>
      <c r="H645" s="41"/>
    </row>
    <row r="646" spans="1:8" s="2" customFormat="1" ht="16.9" customHeight="1">
      <c r="A646" s="36"/>
      <c r="B646" s="41"/>
      <c r="C646" s="273" t="s">
        <v>1702</v>
      </c>
      <c r="D646" s="273" t="s">
        <v>1703</v>
      </c>
      <c r="E646" s="19" t="s">
        <v>117</v>
      </c>
      <c r="F646" s="274">
        <v>1157.063</v>
      </c>
      <c r="G646" s="36"/>
      <c r="H646" s="41"/>
    </row>
    <row r="647" spans="1:8" s="2" customFormat="1" ht="16.9" customHeight="1">
      <c r="A647" s="36"/>
      <c r="B647" s="41"/>
      <c r="C647" s="273" t="s">
        <v>1746</v>
      </c>
      <c r="D647" s="273" t="s">
        <v>1747</v>
      </c>
      <c r="E647" s="19" t="s">
        <v>117</v>
      </c>
      <c r="F647" s="274">
        <v>982.651</v>
      </c>
      <c r="G647" s="36"/>
      <c r="H647" s="41"/>
    </row>
    <row r="648" spans="1:8" s="2" customFormat="1" ht="16.9" customHeight="1">
      <c r="A648" s="36"/>
      <c r="B648" s="41"/>
      <c r="C648" s="269" t="s">
        <v>627</v>
      </c>
      <c r="D648" s="270" t="s">
        <v>74</v>
      </c>
      <c r="E648" s="271" t="s">
        <v>117</v>
      </c>
      <c r="F648" s="272">
        <v>96.5</v>
      </c>
      <c r="G648" s="36"/>
      <c r="H648" s="41"/>
    </row>
    <row r="649" spans="1:8" s="2" customFormat="1" ht="16.9" customHeight="1">
      <c r="A649" s="36"/>
      <c r="B649" s="41"/>
      <c r="C649" s="273" t="s">
        <v>74</v>
      </c>
      <c r="D649" s="273" t="s">
        <v>262</v>
      </c>
      <c r="E649" s="19" t="s">
        <v>74</v>
      </c>
      <c r="F649" s="274">
        <v>0</v>
      </c>
      <c r="G649" s="36"/>
      <c r="H649" s="41"/>
    </row>
    <row r="650" spans="1:8" s="2" customFormat="1" ht="16.9" customHeight="1">
      <c r="A650" s="36"/>
      <c r="B650" s="41"/>
      <c r="C650" s="273" t="s">
        <v>74</v>
      </c>
      <c r="D650" s="273" t="s">
        <v>694</v>
      </c>
      <c r="E650" s="19" t="s">
        <v>74</v>
      </c>
      <c r="F650" s="274">
        <v>96.5</v>
      </c>
      <c r="G650" s="36"/>
      <c r="H650" s="41"/>
    </row>
    <row r="651" spans="1:8" s="2" customFormat="1" ht="16.9" customHeight="1">
      <c r="A651" s="36"/>
      <c r="B651" s="41"/>
      <c r="C651" s="273" t="s">
        <v>627</v>
      </c>
      <c r="D651" s="273" t="s">
        <v>238</v>
      </c>
      <c r="E651" s="19" t="s">
        <v>74</v>
      </c>
      <c r="F651" s="274">
        <v>96.5</v>
      </c>
      <c r="G651" s="36"/>
      <c r="H651" s="41"/>
    </row>
    <row r="652" spans="1:8" s="2" customFormat="1" ht="16.9" customHeight="1">
      <c r="A652" s="36"/>
      <c r="B652" s="41"/>
      <c r="C652" s="275" t="s">
        <v>2488</v>
      </c>
      <c r="D652" s="36"/>
      <c r="E652" s="36"/>
      <c r="F652" s="36"/>
      <c r="G652" s="36"/>
      <c r="H652" s="41"/>
    </row>
    <row r="653" spans="1:8" s="2" customFormat="1" ht="16.9" customHeight="1">
      <c r="A653" s="36"/>
      <c r="B653" s="41"/>
      <c r="C653" s="273" t="s">
        <v>690</v>
      </c>
      <c r="D653" s="273" t="s">
        <v>691</v>
      </c>
      <c r="E653" s="19" t="s">
        <v>117</v>
      </c>
      <c r="F653" s="274">
        <v>96.5</v>
      </c>
      <c r="G653" s="36"/>
      <c r="H653" s="41"/>
    </row>
    <row r="654" spans="1:8" s="2" customFormat="1" ht="16.9" customHeight="1">
      <c r="A654" s="36"/>
      <c r="B654" s="41"/>
      <c r="C654" s="273" t="s">
        <v>686</v>
      </c>
      <c r="D654" s="273" t="s">
        <v>687</v>
      </c>
      <c r="E654" s="19" t="s">
        <v>117</v>
      </c>
      <c r="F654" s="274">
        <v>96.5</v>
      </c>
      <c r="G654" s="36"/>
      <c r="H654" s="41"/>
    </row>
    <row r="655" spans="1:8" s="2" customFormat="1" ht="16.9" customHeight="1">
      <c r="A655" s="36"/>
      <c r="B655" s="41"/>
      <c r="C655" s="273" t="s">
        <v>1746</v>
      </c>
      <c r="D655" s="273" t="s">
        <v>1747</v>
      </c>
      <c r="E655" s="19" t="s">
        <v>117</v>
      </c>
      <c r="F655" s="274">
        <v>982.651</v>
      </c>
      <c r="G655" s="36"/>
      <c r="H655" s="41"/>
    </row>
    <row r="656" spans="1:8" s="2" customFormat="1" ht="26.45" customHeight="1">
      <c r="A656" s="36"/>
      <c r="B656" s="41"/>
      <c r="C656" s="268" t="s">
        <v>2492</v>
      </c>
      <c r="D656" s="268" t="s">
        <v>95</v>
      </c>
      <c r="E656" s="36"/>
      <c r="F656" s="36"/>
      <c r="G656" s="36"/>
      <c r="H656" s="41"/>
    </row>
    <row r="657" spans="1:8" s="2" customFormat="1" ht="16.9" customHeight="1">
      <c r="A657" s="36"/>
      <c r="B657" s="41"/>
      <c r="C657" s="269" t="s">
        <v>1753</v>
      </c>
      <c r="D657" s="270" t="s">
        <v>74</v>
      </c>
      <c r="E657" s="271" t="s">
        <v>349</v>
      </c>
      <c r="F657" s="272">
        <v>0.162</v>
      </c>
      <c r="G657" s="36"/>
      <c r="H657" s="41"/>
    </row>
    <row r="658" spans="1:8" s="2" customFormat="1" ht="16.9" customHeight="1">
      <c r="A658" s="36"/>
      <c r="B658" s="41"/>
      <c r="C658" s="273" t="s">
        <v>74</v>
      </c>
      <c r="D658" s="273" t="s">
        <v>262</v>
      </c>
      <c r="E658" s="19" t="s">
        <v>74</v>
      </c>
      <c r="F658" s="274">
        <v>0</v>
      </c>
      <c r="G658" s="36"/>
      <c r="H658" s="41"/>
    </row>
    <row r="659" spans="1:8" s="2" customFormat="1" ht="16.9" customHeight="1">
      <c r="A659" s="36"/>
      <c r="B659" s="41"/>
      <c r="C659" s="273" t="s">
        <v>74</v>
      </c>
      <c r="D659" s="273" t="s">
        <v>1780</v>
      </c>
      <c r="E659" s="19" t="s">
        <v>74</v>
      </c>
      <c r="F659" s="274">
        <v>0.042</v>
      </c>
      <c r="G659" s="36"/>
      <c r="H659" s="41"/>
    </row>
    <row r="660" spans="1:8" s="2" customFormat="1" ht="16.9" customHeight="1">
      <c r="A660" s="36"/>
      <c r="B660" s="41"/>
      <c r="C660" s="273" t="s">
        <v>74</v>
      </c>
      <c r="D660" s="273" t="s">
        <v>1781</v>
      </c>
      <c r="E660" s="19" t="s">
        <v>74</v>
      </c>
      <c r="F660" s="274">
        <v>0.036</v>
      </c>
      <c r="G660" s="36"/>
      <c r="H660" s="41"/>
    </row>
    <row r="661" spans="1:8" s="2" customFormat="1" ht="16.9" customHeight="1">
      <c r="A661" s="36"/>
      <c r="B661" s="41"/>
      <c r="C661" s="273" t="s">
        <v>74</v>
      </c>
      <c r="D661" s="273" t="s">
        <v>1782</v>
      </c>
      <c r="E661" s="19" t="s">
        <v>74</v>
      </c>
      <c r="F661" s="274">
        <v>0.084</v>
      </c>
      <c r="G661" s="36"/>
      <c r="H661" s="41"/>
    </row>
    <row r="662" spans="1:8" s="2" customFormat="1" ht="16.9" customHeight="1">
      <c r="A662" s="36"/>
      <c r="B662" s="41"/>
      <c r="C662" s="273" t="s">
        <v>1753</v>
      </c>
      <c r="D662" s="273" t="s">
        <v>236</v>
      </c>
      <c r="E662" s="19" t="s">
        <v>74</v>
      </c>
      <c r="F662" s="274">
        <v>0.162</v>
      </c>
      <c r="G662" s="36"/>
      <c r="H662" s="41"/>
    </row>
    <row r="663" spans="1:8" s="2" customFormat="1" ht="16.9" customHeight="1">
      <c r="A663" s="36"/>
      <c r="B663" s="41"/>
      <c r="C663" s="275" t="s">
        <v>2488</v>
      </c>
      <c r="D663" s="36"/>
      <c r="E663" s="36"/>
      <c r="F663" s="36"/>
      <c r="G663" s="36"/>
      <c r="H663" s="41"/>
    </row>
    <row r="664" spans="1:8" s="2" customFormat="1" ht="16.9" customHeight="1">
      <c r="A664" s="36"/>
      <c r="B664" s="41"/>
      <c r="C664" s="273" t="s">
        <v>1775</v>
      </c>
      <c r="D664" s="273" t="s">
        <v>1776</v>
      </c>
      <c r="E664" s="19" t="s">
        <v>349</v>
      </c>
      <c r="F664" s="274">
        <v>0.186</v>
      </c>
      <c r="G664" s="36"/>
      <c r="H664" s="41"/>
    </row>
    <row r="665" spans="1:8" s="2" customFormat="1" ht="16.9" customHeight="1">
      <c r="A665" s="36"/>
      <c r="B665" s="41"/>
      <c r="C665" s="269" t="s">
        <v>1755</v>
      </c>
      <c r="D665" s="270" t="s">
        <v>74</v>
      </c>
      <c r="E665" s="271" t="s">
        <v>123</v>
      </c>
      <c r="F665" s="272">
        <v>11.6</v>
      </c>
      <c r="G665" s="36"/>
      <c r="H665" s="41"/>
    </row>
    <row r="666" spans="1:8" s="2" customFormat="1" ht="16.9" customHeight="1">
      <c r="A666" s="36"/>
      <c r="B666" s="41"/>
      <c r="C666" s="273" t="s">
        <v>74</v>
      </c>
      <c r="D666" s="273" t="s">
        <v>262</v>
      </c>
      <c r="E666" s="19" t="s">
        <v>74</v>
      </c>
      <c r="F666" s="274">
        <v>0</v>
      </c>
      <c r="G666" s="36"/>
      <c r="H666" s="41"/>
    </row>
    <row r="667" spans="1:8" s="2" customFormat="1" ht="16.9" customHeight="1">
      <c r="A667" s="36"/>
      <c r="B667" s="41"/>
      <c r="C667" s="273" t="s">
        <v>74</v>
      </c>
      <c r="D667" s="273" t="s">
        <v>1803</v>
      </c>
      <c r="E667" s="19" t="s">
        <v>74</v>
      </c>
      <c r="F667" s="274">
        <v>3.4</v>
      </c>
      <c r="G667" s="36"/>
      <c r="H667" s="41"/>
    </row>
    <row r="668" spans="1:8" s="2" customFormat="1" ht="16.9" customHeight="1">
      <c r="A668" s="36"/>
      <c r="B668" s="41"/>
      <c r="C668" s="273" t="s">
        <v>74</v>
      </c>
      <c r="D668" s="273" t="s">
        <v>1804</v>
      </c>
      <c r="E668" s="19" t="s">
        <v>74</v>
      </c>
      <c r="F668" s="274">
        <v>2.8</v>
      </c>
      <c r="G668" s="36"/>
      <c r="H668" s="41"/>
    </row>
    <row r="669" spans="1:8" s="2" customFormat="1" ht="16.9" customHeight="1">
      <c r="A669" s="36"/>
      <c r="B669" s="41"/>
      <c r="C669" s="273" t="s">
        <v>74</v>
      </c>
      <c r="D669" s="273" t="s">
        <v>1805</v>
      </c>
      <c r="E669" s="19" t="s">
        <v>74</v>
      </c>
      <c r="F669" s="274">
        <v>5.4</v>
      </c>
      <c r="G669" s="36"/>
      <c r="H669" s="41"/>
    </row>
    <row r="670" spans="1:8" s="2" customFormat="1" ht="16.9" customHeight="1">
      <c r="A670" s="36"/>
      <c r="B670" s="41"/>
      <c r="C670" s="273" t="s">
        <v>1755</v>
      </c>
      <c r="D670" s="273" t="s">
        <v>238</v>
      </c>
      <c r="E670" s="19" t="s">
        <v>74</v>
      </c>
      <c r="F670" s="274">
        <v>11.6</v>
      </c>
      <c r="G670" s="36"/>
      <c r="H670" s="41"/>
    </row>
    <row r="671" spans="1:8" s="2" customFormat="1" ht="16.9" customHeight="1">
      <c r="A671" s="36"/>
      <c r="B671" s="41"/>
      <c r="C671" s="275" t="s">
        <v>2488</v>
      </c>
      <c r="D671" s="36"/>
      <c r="E671" s="36"/>
      <c r="F671" s="36"/>
      <c r="G671" s="36"/>
      <c r="H671" s="41"/>
    </row>
    <row r="672" spans="1:8" s="2" customFormat="1" ht="16.9" customHeight="1">
      <c r="A672" s="36"/>
      <c r="B672" s="41"/>
      <c r="C672" s="273" t="s">
        <v>1799</v>
      </c>
      <c r="D672" s="273" t="s">
        <v>1800</v>
      </c>
      <c r="E672" s="19" t="s">
        <v>123</v>
      </c>
      <c r="F672" s="274">
        <v>11.6</v>
      </c>
      <c r="G672" s="36"/>
      <c r="H672" s="41"/>
    </row>
    <row r="673" spans="1:8" s="2" customFormat="1" ht="16.9" customHeight="1">
      <c r="A673" s="36"/>
      <c r="B673" s="41"/>
      <c r="C673" s="273" t="s">
        <v>364</v>
      </c>
      <c r="D673" s="273" t="s">
        <v>365</v>
      </c>
      <c r="E673" s="19" t="s">
        <v>349</v>
      </c>
      <c r="F673" s="274">
        <v>0.94</v>
      </c>
      <c r="G673" s="36"/>
      <c r="H673" s="41"/>
    </row>
    <row r="674" spans="1:8" s="2" customFormat="1" ht="7.35" customHeight="1">
      <c r="A674" s="36"/>
      <c r="B674" s="136"/>
      <c r="C674" s="137"/>
      <c r="D674" s="137"/>
      <c r="E674" s="137"/>
      <c r="F674" s="137"/>
      <c r="G674" s="137"/>
      <c r="H674" s="41"/>
    </row>
    <row r="675" spans="1:8" s="2" customFormat="1" ht="11.25">
      <c r="A675" s="36"/>
      <c r="B675" s="36"/>
      <c r="C675" s="36"/>
      <c r="D675" s="36"/>
      <c r="E675" s="36"/>
      <c r="F675" s="36"/>
      <c r="G675" s="36"/>
      <c r="H675" s="36"/>
    </row>
  </sheetData>
  <sheetProtection algorithmName="SHA-512" hashValue="2WcltdeHzblGWcRtfv+KD3UQw8+bB0rre3KrTB5jtA6Dwe3LyTERvEeDXM0jQdcyk8XaOGrY0cBQMw3LH27yDw==" saltValue="XEMZJG0XDAGEY8CYeBdeMAXx6S4ehlDI91CJ+2rafMPb/OCnyCerog66qZ6kdx6mmiSZoHGpsUvrVh9N8XPOF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13" t="s">
        <v>2493</v>
      </c>
      <c r="D3" s="413"/>
      <c r="E3" s="413"/>
      <c r="F3" s="413"/>
      <c r="G3" s="413"/>
      <c r="H3" s="413"/>
      <c r="I3" s="413"/>
      <c r="J3" s="413"/>
      <c r="K3" s="281"/>
    </row>
    <row r="4" spans="2:11" s="1" customFormat="1" ht="25.5" customHeight="1">
      <c r="B4" s="282"/>
      <c r="C4" s="418" t="s">
        <v>2494</v>
      </c>
      <c r="D4" s="418"/>
      <c r="E4" s="418"/>
      <c r="F4" s="418"/>
      <c r="G4" s="418"/>
      <c r="H4" s="418"/>
      <c r="I4" s="418"/>
      <c r="J4" s="418"/>
      <c r="K4" s="283"/>
    </row>
    <row r="5" spans="2:11" s="1" customFormat="1" ht="5.25" customHeight="1">
      <c r="B5" s="282"/>
      <c r="C5" s="284"/>
      <c r="D5" s="284"/>
      <c r="E5" s="284"/>
      <c r="F5" s="284"/>
      <c r="G5" s="284"/>
      <c r="H5" s="284"/>
      <c r="I5" s="284"/>
      <c r="J5" s="284"/>
      <c r="K5" s="283"/>
    </row>
    <row r="6" spans="2:11" s="1" customFormat="1" ht="15" customHeight="1">
      <c r="B6" s="282"/>
      <c r="C6" s="417" t="s">
        <v>2495</v>
      </c>
      <c r="D6" s="417"/>
      <c r="E6" s="417"/>
      <c r="F6" s="417"/>
      <c r="G6" s="417"/>
      <c r="H6" s="417"/>
      <c r="I6" s="417"/>
      <c r="J6" s="417"/>
      <c r="K6" s="283"/>
    </row>
    <row r="7" spans="2:11" s="1" customFormat="1" ht="15" customHeight="1">
      <c r="B7" s="286"/>
      <c r="C7" s="417" t="s">
        <v>2496</v>
      </c>
      <c r="D7" s="417"/>
      <c r="E7" s="417"/>
      <c r="F7" s="417"/>
      <c r="G7" s="417"/>
      <c r="H7" s="417"/>
      <c r="I7" s="417"/>
      <c r="J7" s="417"/>
      <c r="K7" s="283"/>
    </row>
    <row r="8" spans="2:11" s="1" customFormat="1" ht="12.75" customHeight="1">
      <c r="B8" s="286"/>
      <c r="C8" s="285"/>
      <c r="D8" s="285"/>
      <c r="E8" s="285"/>
      <c r="F8" s="285"/>
      <c r="G8" s="285"/>
      <c r="H8" s="285"/>
      <c r="I8" s="285"/>
      <c r="J8" s="285"/>
      <c r="K8" s="283"/>
    </row>
    <row r="9" spans="2:11" s="1" customFormat="1" ht="15" customHeight="1">
      <c r="B9" s="286"/>
      <c r="C9" s="417" t="s">
        <v>2497</v>
      </c>
      <c r="D9" s="417"/>
      <c r="E9" s="417"/>
      <c r="F9" s="417"/>
      <c r="G9" s="417"/>
      <c r="H9" s="417"/>
      <c r="I9" s="417"/>
      <c r="J9" s="417"/>
      <c r="K9" s="283"/>
    </row>
    <row r="10" spans="2:11" s="1" customFormat="1" ht="15" customHeight="1">
      <c r="B10" s="286"/>
      <c r="C10" s="285"/>
      <c r="D10" s="417" t="s">
        <v>2498</v>
      </c>
      <c r="E10" s="417"/>
      <c r="F10" s="417"/>
      <c r="G10" s="417"/>
      <c r="H10" s="417"/>
      <c r="I10" s="417"/>
      <c r="J10" s="417"/>
      <c r="K10" s="283"/>
    </row>
    <row r="11" spans="2:11" s="1" customFormat="1" ht="15" customHeight="1">
      <c r="B11" s="286"/>
      <c r="C11" s="287"/>
      <c r="D11" s="417" t="s">
        <v>2499</v>
      </c>
      <c r="E11" s="417"/>
      <c r="F11" s="417"/>
      <c r="G11" s="417"/>
      <c r="H11" s="417"/>
      <c r="I11" s="417"/>
      <c r="J11" s="417"/>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2500</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7" t="s">
        <v>2501</v>
      </c>
      <c r="E15" s="417"/>
      <c r="F15" s="417"/>
      <c r="G15" s="417"/>
      <c r="H15" s="417"/>
      <c r="I15" s="417"/>
      <c r="J15" s="417"/>
      <c r="K15" s="283"/>
    </row>
    <row r="16" spans="2:11" s="1" customFormat="1" ht="15" customHeight="1">
      <c r="B16" s="286"/>
      <c r="C16" s="287"/>
      <c r="D16" s="417" t="s">
        <v>2502</v>
      </c>
      <c r="E16" s="417"/>
      <c r="F16" s="417"/>
      <c r="G16" s="417"/>
      <c r="H16" s="417"/>
      <c r="I16" s="417"/>
      <c r="J16" s="417"/>
      <c r="K16" s="283"/>
    </row>
    <row r="17" spans="2:11" s="1" customFormat="1" ht="15" customHeight="1">
      <c r="B17" s="286"/>
      <c r="C17" s="287"/>
      <c r="D17" s="417" t="s">
        <v>2503</v>
      </c>
      <c r="E17" s="417"/>
      <c r="F17" s="417"/>
      <c r="G17" s="417"/>
      <c r="H17" s="417"/>
      <c r="I17" s="417"/>
      <c r="J17" s="417"/>
      <c r="K17" s="283"/>
    </row>
    <row r="18" spans="2:11" s="1" customFormat="1" ht="15" customHeight="1">
      <c r="B18" s="286"/>
      <c r="C18" s="287"/>
      <c r="D18" s="287"/>
      <c r="E18" s="289" t="s">
        <v>82</v>
      </c>
      <c r="F18" s="417" t="s">
        <v>2504</v>
      </c>
      <c r="G18" s="417"/>
      <c r="H18" s="417"/>
      <c r="I18" s="417"/>
      <c r="J18" s="417"/>
      <c r="K18" s="283"/>
    </row>
    <row r="19" spans="2:11" s="1" customFormat="1" ht="15" customHeight="1">
      <c r="B19" s="286"/>
      <c r="C19" s="287"/>
      <c r="D19" s="287"/>
      <c r="E19" s="289" t="s">
        <v>2505</v>
      </c>
      <c r="F19" s="417" t="s">
        <v>2506</v>
      </c>
      <c r="G19" s="417"/>
      <c r="H19" s="417"/>
      <c r="I19" s="417"/>
      <c r="J19" s="417"/>
      <c r="K19" s="283"/>
    </row>
    <row r="20" spans="2:11" s="1" customFormat="1" ht="15" customHeight="1">
      <c r="B20" s="286"/>
      <c r="C20" s="287"/>
      <c r="D20" s="287"/>
      <c r="E20" s="289" t="s">
        <v>2507</v>
      </c>
      <c r="F20" s="417" t="s">
        <v>2508</v>
      </c>
      <c r="G20" s="417"/>
      <c r="H20" s="417"/>
      <c r="I20" s="417"/>
      <c r="J20" s="417"/>
      <c r="K20" s="283"/>
    </row>
    <row r="21" spans="2:11" s="1" customFormat="1" ht="15" customHeight="1">
      <c r="B21" s="286"/>
      <c r="C21" s="287"/>
      <c r="D21" s="287"/>
      <c r="E21" s="289" t="s">
        <v>114</v>
      </c>
      <c r="F21" s="417" t="s">
        <v>113</v>
      </c>
      <c r="G21" s="417"/>
      <c r="H21" s="417"/>
      <c r="I21" s="417"/>
      <c r="J21" s="417"/>
      <c r="K21" s="283"/>
    </row>
    <row r="22" spans="2:11" s="1" customFormat="1" ht="15" customHeight="1">
      <c r="B22" s="286"/>
      <c r="C22" s="287"/>
      <c r="D22" s="287"/>
      <c r="E22" s="289" t="s">
        <v>2509</v>
      </c>
      <c r="F22" s="417" t="s">
        <v>2183</v>
      </c>
      <c r="G22" s="417"/>
      <c r="H22" s="417"/>
      <c r="I22" s="417"/>
      <c r="J22" s="417"/>
      <c r="K22" s="283"/>
    </row>
    <row r="23" spans="2:11" s="1" customFormat="1" ht="15" customHeight="1">
      <c r="B23" s="286"/>
      <c r="C23" s="287"/>
      <c r="D23" s="287"/>
      <c r="E23" s="289" t="s">
        <v>89</v>
      </c>
      <c r="F23" s="417" t="s">
        <v>2510</v>
      </c>
      <c r="G23" s="417"/>
      <c r="H23" s="417"/>
      <c r="I23" s="417"/>
      <c r="J23" s="417"/>
      <c r="K23" s="283"/>
    </row>
    <row r="24" spans="2:11" s="1" customFormat="1" ht="12.75" customHeight="1">
      <c r="B24" s="286"/>
      <c r="C24" s="287"/>
      <c r="D24" s="287"/>
      <c r="E24" s="287"/>
      <c r="F24" s="287"/>
      <c r="G24" s="287"/>
      <c r="H24" s="287"/>
      <c r="I24" s="287"/>
      <c r="J24" s="287"/>
      <c r="K24" s="283"/>
    </row>
    <row r="25" spans="2:11" s="1" customFormat="1" ht="15" customHeight="1">
      <c r="B25" s="286"/>
      <c r="C25" s="417" t="s">
        <v>2511</v>
      </c>
      <c r="D25" s="417"/>
      <c r="E25" s="417"/>
      <c r="F25" s="417"/>
      <c r="G25" s="417"/>
      <c r="H25" s="417"/>
      <c r="I25" s="417"/>
      <c r="J25" s="417"/>
      <c r="K25" s="283"/>
    </row>
    <row r="26" spans="2:11" s="1" customFormat="1" ht="15" customHeight="1">
      <c r="B26" s="286"/>
      <c r="C26" s="417" t="s">
        <v>2512</v>
      </c>
      <c r="D26" s="417"/>
      <c r="E26" s="417"/>
      <c r="F26" s="417"/>
      <c r="G26" s="417"/>
      <c r="H26" s="417"/>
      <c r="I26" s="417"/>
      <c r="J26" s="417"/>
      <c r="K26" s="283"/>
    </row>
    <row r="27" spans="2:11" s="1" customFormat="1" ht="15" customHeight="1">
      <c r="B27" s="286"/>
      <c r="C27" s="285"/>
      <c r="D27" s="417" t="s">
        <v>2513</v>
      </c>
      <c r="E27" s="417"/>
      <c r="F27" s="417"/>
      <c r="G27" s="417"/>
      <c r="H27" s="417"/>
      <c r="I27" s="417"/>
      <c r="J27" s="417"/>
      <c r="K27" s="283"/>
    </row>
    <row r="28" spans="2:11" s="1" customFormat="1" ht="15" customHeight="1">
      <c r="B28" s="286"/>
      <c r="C28" s="287"/>
      <c r="D28" s="417" t="s">
        <v>2514</v>
      </c>
      <c r="E28" s="417"/>
      <c r="F28" s="417"/>
      <c r="G28" s="417"/>
      <c r="H28" s="417"/>
      <c r="I28" s="417"/>
      <c r="J28" s="417"/>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7" t="s">
        <v>2515</v>
      </c>
      <c r="E30" s="417"/>
      <c r="F30" s="417"/>
      <c r="G30" s="417"/>
      <c r="H30" s="417"/>
      <c r="I30" s="417"/>
      <c r="J30" s="417"/>
      <c r="K30" s="283"/>
    </row>
    <row r="31" spans="2:11" s="1" customFormat="1" ht="15" customHeight="1">
      <c r="B31" s="286"/>
      <c r="C31" s="287"/>
      <c r="D31" s="417" t="s">
        <v>2516</v>
      </c>
      <c r="E31" s="417"/>
      <c r="F31" s="417"/>
      <c r="G31" s="417"/>
      <c r="H31" s="417"/>
      <c r="I31" s="417"/>
      <c r="J31" s="417"/>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7" t="s">
        <v>2517</v>
      </c>
      <c r="E33" s="417"/>
      <c r="F33" s="417"/>
      <c r="G33" s="417"/>
      <c r="H33" s="417"/>
      <c r="I33" s="417"/>
      <c r="J33" s="417"/>
      <c r="K33" s="283"/>
    </row>
    <row r="34" spans="2:11" s="1" customFormat="1" ht="15" customHeight="1">
      <c r="B34" s="286"/>
      <c r="C34" s="287"/>
      <c r="D34" s="417" t="s">
        <v>2518</v>
      </c>
      <c r="E34" s="417"/>
      <c r="F34" s="417"/>
      <c r="G34" s="417"/>
      <c r="H34" s="417"/>
      <c r="I34" s="417"/>
      <c r="J34" s="417"/>
      <c r="K34" s="283"/>
    </row>
    <row r="35" spans="2:11" s="1" customFormat="1" ht="15" customHeight="1">
      <c r="B35" s="286"/>
      <c r="C35" s="287"/>
      <c r="D35" s="417" t="s">
        <v>2519</v>
      </c>
      <c r="E35" s="417"/>
      <c r="F35" s="417"/>
      <c r="G35" s="417"/>
      <c r="H35" s="417"/>
      <c r="I35" s="417"/>
      <c r="J35" s="417"/>
      <c r="K35" s="283"/>
    </row>
    <row r="36" spans="2:11" s="1" customFormat="1" ht="15" customHeight="1">
      <c r="B36" s="286"/>
      <c r="C36" s="287"/>
      <c r="D36" s="285"/>
      <c r="E36" s="288" t="s">
        <v>209</v>
      </c>
      <c r="F36" s="285"/>
      <c r="G36" s="417" t="s">
        <v>2520</v>
      </c>
      <c r="H36" s="417"/>
      <c r="I36" s="417"/>
      <c r="J36" s="417"/>
      <c r="K36" s="283"/>
    </row>
    <row r="37" spans="2:11" s="1" customFormat="1" ht="30.75" customHeight="1">
      <c r="B37" s="286"/>
      <c r="C37" s="287"/>
      <c r="D37" s="285"/>
      <c r="E37" s="288" t="s">
        <v>2521</v>
      </c>
      <c r="F37" s="285"/>
      <c r="G37" s="417" t="s">
        <v>2522</v>
      </c>
      <c r="H37" s="417"/>
      <c r="I37" s="417"/>
      <c r="J37" s="417"/>
      <c r="K37" s="283"/>
    </row>
    <row r="38" spans="2:11" s="1" customFormat="1" ht="15" customHeight="1">
      <c r="B38" s="286"/>
      <c r="C38" s="287"/>
      <c r="D38" s="285"/>
      <c r="E38" s="288" t="s">
        <v>56</v>
      </c>
      <c r="F38" s="285"/>
      <c r="G38" s="417" t="s">
        <v>2523</v>
      </c>
      <c r="H38" s="417"/>
      <c r="I38" s="417"/>
      <c r="J38" s="417"/>
      <c r="K38" s="283"/>
    </row>
    <row r="39" spans="2:11" s="1" customFormat="1" ht="15" customHeight="1">
      <c r="B39" s="286"/>
      <c r="C39" s="287"/>
      <c r="D39" s="285"/>
      <c r="E39" s="288" t="s">
        <v>57</v>
      </c>
      <c r="F39" s="285"/>
      <c r="G39" s="417" t="s">
        <v>2524</v>
      </c>
      <c r="H39" s="417"/>
      <c r="I39" s="417"/>
      <c r="J39" s="417"/>
      <c r="K39" s="283"/>
    </row>
    <row r="40" spans="2:11" s="1" customFormat="1" ht="15" customHeight="1">
      <c r="B40" s="286"/>
      <c r="C40" s="287"/>
      <c r="D40" s="285"/>
      <c r="E40" s="288" t="s">
        <v>210</v>
      </c>
      <c r="F40" s="285"/>
      <c r="G40" s="417" t="s">
        <v>2525</v>
      </c>
      <c r="H40" s="417"/>
      <c r="I40" s="417"/>
      <c r="J40" s="417"/>
      <c r="K40" s="283"/>
    </row>
    <row r="41" spans="2:11" s="1" customFormat="1" ht="15" customHeight="1">
      <c r="B41" s="286"/>
      <c r="C41" s="287"/>
      <c r="D41" s="285"/>
      <c r="E41" s="288" t="s">
        <v>211</v>
      </c>
      <c r="F41" s="285"/>
      <c r="G41" s="417" t="s">
        <v>2526</v>
      </c>
      <c r="H41" s="417"/>
      <c r="I41" s="417"/>
      <c r="J41" s="417"/>
      <c r="K41" s="283"/>
    </row>
    <row r="42" spans="2:11" s="1" customFormat="1" ht="15" customHeight="1">
      <c r="B42" s="286"/>
      <c r="C42" s="287"/>
      <c r="D42" s="285"/>
      <c r="E42" s="288" t="s">
        <v>2527</v>
      </c>
      <c r="F42" s="285"/>
      <c r="G42" s="417" t="s">
        <v>2528</v>
      </c>
      <c r="H42" s="417"/>
      <c r="I42" s="417"/>
      <c r="J42" s="417"/>
      <c r="K42" s="283"/>
    </row>
    <row r="43" spans="2:11" s="1" customFormat="1" ht="15" customHeight="1">
      <c r="B43" s="286"/>
      <c r="C43" s="287"/>
      <c r="D43" s="285"/>
      <c r="E43" s="288"/>
      <c r="F43" s="285"/>
      <c r="G43" s="417" t="s">
        <v>2529</v>
      </c>
      <c r="H43" s="417"/>
      <c r="I43" s="417"/>
      <c r="J43" s="417"/>
      <c r="K43" s="283"/>
    </row>
    <row r="44" spans="2:11" s="1" customFormat="1" ht="15" customHeight="1">
      <c r="B44" s="286"/>
      <c r="C44" s="287"/>
      <c r="D44" s="285"/>
      <c r="E44" s="288" t="s">
        <v>2530</v>
      </c>
      <c r="F44" s="285"/>
      <c r="G44" s="417" t="s">
        <v>2531</v>
      </c>
      <c r="H44" s="417"/>
      <c r="I44" s="417"/>
      <c r="J44" s="417"/>
      <c r="K44" s="283"/>
    </row>
    <row r="45" spans="2:11" s="1" customFormat="1" ht="15" customHeight="1">
      <c r="B45" s="286"/>
      <c r="C45" s="287"/>
      <c r="D45" s="285"/>
      <c r="E45" s="288" t="s">
        <v>213</v>
      </c>
      <c r="F45" s="285"/>
      <c r="G45" s="417" t="s">
        <v>2532</v>
      </c>
      <c r="H45" s="417"/>
      <c r="I45" s="417"/>
      <c r="J45" s="417"/>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7" t="s">
        <v>2533</v>
      </c>
      <c r="E47" s="417"/>
      <c r="F47" s="417"/>
      <c r="G47" s="417"/>
      <c r="H47" s="417"/>
      <c r="I47" s="417"/>
      <c r="J47" s="417"/>
      <c r="K47" s="283"/>
    </row>
    <row r="48" spans="2:11" s="1" customFormat="1" ht="15" customHeight="1">
      <c r="B48" s="286"/>
      <c r="C48" s="287"/>
      <c r="D48" s="287"/>
      <c r="E48" s="417" t="s">
        <v>2534</v>
      </c>
      <c r="F48" s="417"/>
      <c r="G48" s="417"/>
      <c r="H48" s="417"/>
      <c r="I48" s="417"/>
      <c r="J48" s="417"/>
      <c r="K48" s="283"/>
    </row>
    <row r="49" spans="2:11" s="1" customFormat="1" ht="15" customHeight="1">
      <c r="B49" s="286"/>
      <c r="C49" s="287"/>
      <c r="D49" s="287"/>
      <c r="E49" s="417" t="s">
        <v>2535</v>
      </c>
      <c r="F49" s="417"/>
      <c r="G49" s="417"/>
      <c r="H49" s="417"/>
      <c r="I49" s="417"/>
      <c r="J49" s="417"/>
      <c r="K49" s="283"/>
    </row>
    <row r="50" spans="2:11" s="1" customFormat="1" ht="15" customHeight="1">
      <c r="B50" s="286"/>
      <c r="C50" s="287"/>
      <c r="D50" s="287"/>
      <c r="E50" s="417" t="s">
        <v>2536</v>
      </c>
      <c r="F50" s="417"/>
      <c r="G50" s="417"/>
      <c r="H50" s="417"/>
      <c r="I50" s="417"/>
      <c r="J50" s="417"/>
      <c r="K50" s="283"/>
    </row>
    <row r="51" spans="2:11" s="1" customFormat="1" ht="15" customHeight="1">
      <c r="B51" s="286"/>
      <c r="C51" s="287"/>
      <c r="D51" s="417" t="s">
        <v>2537</v>
      </c>
      <c r="E51" s="417"/>
      <c r="F51" s="417"/>
      <c r="G51" s="417"/>
      <c r="H51" s="417"/>
      <c r="I51" s="417"/>
      <c r="J51" s="417"/>
      <c r="K51" s="283"/>
    </row>
    <row r="52" spans="2:11" s="1" customFormat="1" ht="25.5" customHeight="1">
      <c r="B52" s="282"/>
      <c r="C52" s="418" t="s">
        <v>2538</v>
      </c>
      <c r="D52" s="418"/>
      <c r="E52" s="418"/>
      <c r="F52" s="418"/>
      <c r="G52" s="418"/>
      <c r="H52" s="418"/>
      <c r="I52" s="418"/>
      <c r="J52" s="418"/>
      <c r="K52" s="283"/>
    </row>
    <row r="53" spans="2:11" s="1" customFormat="1" ht="5.25" customHeight="1">
      <c r="B53" s="282"/>
      <c r="C53" s="284"/>
      <c r="D53" s="284"/>
      <c r="E53" s="284"/>
      <c r="F53" s="284"/>
      <c r="G53" s="284"/>
      <c r="H53" s="284"/>
      <c r="I53" s="284"/>
      <c r="J53" s="284"/>
      <c r="K53" s="283"/>
    </row>
    <row r="54" spans="2:11" s="1" customFormat="1" ht="15" customHeight="1">
      <c r="B54" s="282"/>
      <c r="C54" s="417" t="s">
        <v>2539</v>
      </c>
      <c r="D54" s="417"/>
      <c r="E54" s="417"/>
      <c r="F54" s="417"/>
      <c r="G54" s="417"/>
      <c r="H54" s="417"/>
      <c r="I54" s="417"/>
      <c r="J54" s="417"/>
      <c r="K54" s="283"/>
    </row>
    <row r="55" spans="2:11" s="1" customFormat="1" ht="15" customHeight="1">
      <c r="B55" s="282"/>
      <c r="C55" s="417" t="s">
        <v>2540</v>
      </c>
      <c r="D55" s="417"/>
      <c r="E55" s="417"/>
      <c r="F55" s="417"/>
      <c r="G55" s="417"/>
      <c r="H55" s="417"/>
      <c r="I55" s="417"/>
      <c r="J55" s="417"/>
      <c r="K55" s="283"/>
    </row>
    <row r="56" spans="2:11" s="1" customFormat="1" ht="12.75" customHeight="1">
      <c r="B56" s="282"/>
      <c r="C56" s="285"/>
      <c r="D56" s="285"/>
      <c r="E56" s="285"/>
      <c r="F56" s="285"/>
      <c r="G56" s="285"/>
      <c r="H56" s="285"/>
      <c r="I56" s="285"/>
      <c r="J56" s="285"/>
      <c r="K56" s="283"/>
    </row>
    <row r="57" spans="2:11" s="1" customFormat="1" ht="15" customHeight="1">
      <c r="B57" s="282"/>
      <c r="C57" s="417" t="s">
        <v>2541</v>
      </c>
      <c r="D57" s="417"/>
      <c r="E57" s="417"/>
      <c r="F57" s="417"/>
      <c r="G57" s="417"/>
      <c r="H57" s="417"/>
      <c r="I57" s="417"/>
      <c r="J57" s="417"/>
      <c r="K57" s="283"/>
    </row>
    <row r="58" spans="2:11" s="1" customFormat="1" ht="15" customHeight="1">
      <c r="B58" s="282"/>
      <c r="C58" s="287"/>
      <c r="D58" s="417" t="s">
        <v>2542</v>
      </c>
      <c r="E58" s="417"/>
      <c r="F58" s="417"/>
      <c r="G58" s="417"/>
      <c r="H58" s="417"/>
      <c r="I58" s="417"/>
      <c r="J58" s="417"/>
      <c r="K58" s="283"/>
    </row>
    <row r="59" spans="2:11" s="1" customFormat="1" ht="15" customHeight="1">
      <c r="B59" s="282"/>
      <c r="C59" s="287"/>
      <c r="D59" s="417" t="s">
        <v>2543</v>
      </c>
      <c r="E59" s="417"/>
      <c r="F59" s="417"/>
      <c r="G59" s="417"/>
      <c r="H59" s="417"/>
      <c r="I59" s="417"/>
      <c r="J59" s="417"/>
      <c r="K59" s="283"/>
    </row>
    <row r="60" spans="2:11" s="1" customFormat="1" ht="15" customHeight="1">
      <c r="B60" s="282"/>
      <c r="C60" s="287"/>
      <c r="D60" s="417" t="s">
        <v>2544</v>
      </c>
      <c r="E60" s="417"/>
      <c r="F60" s="417"/>
      <c r="G60" s="417"/>
      <c r="H60" s="417"/>
      <c r="I60" s="417"/>
      <c r="J60" s="417"/>
      <c r="K60" s="283"/>
    </row>
    <row r="61" spans="2:11" s="1" customFormat="1" ht="15" customHeight="1">
      <c r="B61" s="282"/>
      <c r="C61" s="287"/>
      <c r="D61" s="417" t="s">
        <v>2545</v>
      </c>
      <c r="E61" s="417"/>
      <c r="F61" s="417"/>
      <c r="G61" s="417"/>
      <c r="H61" s="417"/>
      <c r="I61" s="417"/>
      <c r="J61" s="417"/>
      <c r="K61" s="283"/>
    </row>
    <row r="62" spans="2:11" s="1" customFormat="1" ht="15" customHeight="1">
      <c r="B62" s="282"/>
      <c r="C62" s="287"/>
      <c r="D62" s="419" t="s">
        <v>2546</v>
      </c>
      <c r="E62" s="419"/>
      <c r="F62" s="419"/>
      <c r="G62" s="419"/>
      <c r="H62" s="419"/>
      <c r="I62" s="419"/>
      <c r="J62" s="419"/>
      <c r="K62" s="283"/>
    </row>
    <row r="63" spans="2:11" s="1" customFormat="1" ht="15" customHeight="1">
      <c r="B63" s="282"/>
      <c r="C63" s="287"/>
      <c r="D63" s="417" t="s">
        <v>2547</v>
      </c>
      <c r="E63" s="417"/>
      <c r="F63" s="417"/>
      <c r="G63" s="417"/>
      <c r="H63" s="417"/>
      <c r="I63" s="417"/>
      <c r="J63" s="417"/>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7" t="s">
        <v>2548</v>
      </c>
      <c r="E65" s="417"/>
      <c r="F65" s="417"/>
      <c r="G65" s="417"/>
      <c r="H65" s="417"/>
      <c r="I65" s="417"/>
      <c r="J65" s="417"/>
      <c r="K65" s="283"/>
    </row>
    <row r="66" spans="2:11" s="1" customFormat="1" ht="15" customHeight="1">
      <c r="B66" s="282"/>
      <c r="C66" s="287"/>
      <c r="D66" s="419" t="s">
        <v>2549</v>
      </c>
      <c r="E66" s="419"/>
      <c r="F66" s="419"/>
      <c r="G66" s="419"/>
      <c r="H66" s="419"/>
      <c r="I66" s="419"/>
      <c r="J66" s="419"/>
      <c r="K66" s="283"/>
    </row>
    <row r="67" spans="2:11" s="1" customFormat="1" ht="15" customHeight="1">
      <c r="B67" s="282"/>
      <c r="C67" s="287"/>
      <c r="D67" s="417" t="s">
        <v>2550</v>
      </c>
      <c r="E67" s="417"/>
      <c r="F67" s="417"/>
      <c r="G67" s="417"/>
      <c r="H67" s="417"/>
      <c r="I67" s="417"/>
      <c r="J67" s="417"/>
      <c r="K67" s="283"/>
    </row>
    <row r="68" spans="2:11" s="1" customFormat="1" ht="15" customHeight="1">
      <c r="B68" s="282"/>
      <c r="C68" s="287"/>
      <c r="D68" s="417" t="s">
        <v>2551</v>
      </c>
      <c r="E68" s="417"/>
      <c r="F68" s="417"/>
      <c r="G68" s="417"/>
      <c r="H68" s="417"/>
      <c r="I68" s="417"/>
      <c r="J68" s="417"/>
      <c r="K68" s="283"/>
    </row>
    <row r="69" spans="2:11" s="1" customFormat="1" ht="15" customHeight="1">
      <c r="B69" s="282"/>
      <c r="C69" s="287"/>
      <c r="D69" s="417" t="s">
        <v>2552</v>
      </c>
      <c r="E69" s="417"/>
      <c r="F69" s="417"/>
      <c r="G69" s="417"/>
      <c r="H69" s="417"/>
      <c r="I69" s="417"/>
      <c r="J69" s="417"/>
      <c r="K69" s="283"/>
    </row>
    <row r="70" spans="2:11" s="1" customFormat="1" ht="15" customHeight="1">
      <c r="B70" s="282"/>
      <c r="C70" s="287"/>
      <c r="D70" s="417" t="s">
        <v>2553</v>
      </c>
      <c r="E70" s="417"/>
      <c r="F70" s="417"/>
      <c r="G70" s="417"/>
      <c r="H70" s="417"/>
      <c r="I70" s="417"/>
      <c r="J70" s="417"/>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12" t="s">
        <v>2554</v>
      </c>
      <c r="D75" s="412"/>
      <c r="E75" s="412"/>
      <c r="F75" s="412"/>
      <c r="G75" s="412"/>
      <c r="H75" s="412"/>
      <c r="I75" s="412"/>
      <c r="J75" s="412"/>
      <c r="K75" s="300"/>
    </row>
    <row r="76" spans="2:11" s="1" customFormat="1" ht="17.25" customHeight="1">
      <c r="B76" s="299"/>
      <c r="C76" s="301" t="s">
        <v>2555</v>
      </c>
      <c r="D76" s="301"/>
      <c r="E76" s="301"/>
      <c r="F76" s="301" t="s">
        <v>2556</v>
      </c>
      <c r="G76" s="302"/>
      <c r="H76" s="301" t="s">
        <v>57</v>
      </c>
      <c r="I76" s="301" t="s">
        <v>60</v>
      </c>
      <c r="J76" s="301" t="s">
        <v>2557</v>
      </c>
      <c r="K76" s="300"/>
    </row>
    <row r="77" spans="2:11" s="1" customFormat="1" ht="17.25" customHeight="1">
      <c r="B77" s="299"/>
      <c r="C77" s="303" t="s">
        <v>2558</v>
      </c>
      <c r="D77" s="303"/>
      <c r="E77" s="303"/>
      <c r="F77" s="304" t="s">
        <v>2559</v>
      </c>
      <c r="G77" s="305"/>
      <c r="H77" s="303"/>
      <c r="I77" s="303"/>
      <c r="J77" s="303" t="s">
        <v>2560</v>
      </c>
      <c r="K77" s="300"/>
    </row>
    <row r="78" spans="2:11" s="1" customFormat="1" ht="5.25" customHeight="1">
      <c r="B78" s="299"/>
      <c r="C78" s="306"/>
      <c r="D78" s="306"/>
      <c r="E78" s="306"/>
      <c r="F78" s="306"/>
      <c r="G78" s="307"/>
      <c r="H78" s="306"/>
      <c r="I78" s="306"/>
      <c r="J78" s="306"/>
      <c r="K78" s="300"/>
    </row>
    <row r="79" spans="2:11" s="1" customFormat="1" ht="15" customHeight="1">
      <c r="B79" s="299"/>
      <c r="C79" s="288" t="s">
        <v>56</v>
      </c>
      <c r="D79" s="308"/>
      <c r="E79" s="308"/>
      <c r="F79" s="309" t="s">
        <v>2561</v>
      </c>
      <c r="G79" s="310"/>
      <c r="H79" s="288" t="s">
        <v>2562</v>
      </c>
      <c r="I79" s="288" t="s">
        <v>2563</v>
      </c>
      <c r="J79" s="288">
        <v>20</v>
      </c>
      <c r="K79" s="300"/>
    </row>
    <row r="80" spans="2:11" s="1" customFormat="1" ht="15" customHeight="1">
      <c r="B80" s="299"/>
      <c r="C80" s="288" t="s">
        <v>2564</v>
      </c>
      <c r="D80" s="288"/>
      <c r="E80" s="288"/>
      <c r="F80" s="309" t="s">
        <v>2561</v>
      </c>
      <c r="G80" s="310"/>
      <c r="H80" s="288" t="s">
        <v>2565</v>
      </c>
      <c r="I80" s="288" t="s">
        <v>2563</v>
      </c>
      <c r="J80" s="288">
        <v>120</v>
      </c>
      <c r="K80" s="300"/>
    </row>
    <row r="81" spans="2:11" s="1" customFormat="1" ht="15" customHeight="1">
      <c r="B81" s="311"/>
      <c r="C81" s="288" t="s">
        <v>2566</v>
      </c>
      <c r="D81" s="288"/>
      <c r="E81" s="288"/>
      <c r="F81" s="309" t="s">
        <v>2567</v>
      </c>
      <c r="G81" s="310"/>
      <c r="H81" s="288" t="s">
        <v>2568</v>
      </c>
      <c r="I81" s="288" t="s">
        <v>2563</v>
      </c>
      <c r="J81" s="288">
        <v>50</v>
      </c>
      <c r="K81" s="300"/>
    </row>
    <row r="82" spans="2:11" s="1" customFormat="1" ht="15" customHeight="1">
      <c r="B82" s="311"/>
      <c r="C82" s="288" t="s">
        <v>2569</v>
      </c>
      <c r="D82" s="288"/>
      <c r="E82" s="288"/>
      <c r="F82" s="309" t="s">
        <v>2561</v>
      </c>
      <c r="G82" s="310"/>
      <c r="H82" s="288" t="s">
        <v>2570</v>
      </c>
      <c r="I82" s="288" t="s">
        <v>2571</v>
      </c>
      <c r="J82" s="288"/>
      <c r="K82" s="300"/>
    </row>
    <row r="83" spans="2:11" s="1" customFormat="1" ht="15" customHeight="1">
      <c r="B83" s="311"/>
      <c r="C83" s="312" t="s">
        <v>2572</v>
      </c>
      <c r="D83" s="312"/>
      <c r="E83" s="312"/>
      <c r="F83" s="313" t="s">
        <v>2567</v>
      </c>
      <c r="G83" s="312"/>
      <c r="H83" s="312" t="s">
        <v>2573</v>
      </c>
      <c r="I83" s="312" t="s">
        <v>2563</v>
      </c>
      <c r="J83" s="312">
        <v>15</v>
      </c>
      <c r="K83" s="300"/>
    </row>
    <row r="84" spans="2:11" s="1" customFormat="1" ht="15" customHeight="1">
      <c r="B84" s="311"/>
      <c r="C84" s="312" t="s">
        <v>2574</v>
      </c>
      <c r="D84" s="312"/>
      <c r="E84" s="312"/>
      <c r="F84" s="313" t="s">
        <v>2567</v>
      </c>
      <c r="G84" s="312"/>
      <c r="H84" s="312" t="s">
        <v>2575</v>
      </c>
      <c r="I84" s="312" t="s">
        <v>2563</v>
      </c>
      <c r="J84" s="312">
        <v>15</v>
      </c>
      <c r="K84" s="300"/>
    </row>
    <row r="85" spans="2:11" s="1" customFormat="1" ht="15" customHeight="1">
      <c r="B85" s="311"/>
      <c r="C85" s="312" t="s">
        <v>2576</v>
      </c>
      <c r="D85" s="312"/>
      <c r="E85" s="312"/>
      <c r="F85" s="313" t="s">
        <v>2567</v>
      </c>
      <c r="G85" s="312"/>
      <c r="H85" s="312" t="s">
        <v>2577</v>
      </c>
      <c r="I85" s="312" t="s">
        <v>2563</v>
      </c>
      <c r="J85" s="312">
        <v>20</v>
      </c>
      <c r="K85" s="300"/>
    </row>
    <row r="86" spans="2:11" s="1" customFormat="1" ht="15" customHeight="1">
      <c r="B86" s="311"/>
      <c r="C86" s="312" t="s">
        <v>2578</v>
      </c>
      <c r="D86" s="312"/>
      <c r="E86" s="312"/>
      <c r="F86" s="313" t="s">
        <v>2567</v>
      </c>
      <c r="G86" s="312"/>
      <c r="H86" s="312" t="s">
        <v>2579</v>
      </c>
      <c r="I86" s="312" t="s">
        <v>2563</v>
      </c>
      <c r="J86" s="312">
        <v>20</v>
      </c>
      <c r="K86" s="300"/>
    </row>
    <row r="87" spans="2:11" s="1" customFormat="1" ht="15" customHeight="1">
      <c r="B87" s="311"/>
      <c r="C87" s="288" t="s">
        <v>2580</v>
      </c>
      <c r="D87" s="288"/>
      <c r="E87" s="288"/>
      <c r="F87" s="309" t="s">
        <v>2567</v>
      </c>
      <c r="G87" s="310"/>
      <c r="H87" s="288" t="s">
        <v>2581</v>
      </c>
      <c r="I87" s="288" t="s">
        <v>2563</v>
      </c>
      <c r="J87" s="288">
        <v>50</v>
      </c>
      <c r="K87" s="300"/>
    </row>
    <row r="88" spans="2:11" s="1" customFormat="1" ht="15" customHeight="1">
      <c r="B88" s="311"/>
      <c r="C88" s="288" t="s">
        <v>2582</v>
      </c>
      <c r="D88" s="288"/>
      <c r="E88" s="288"/>
      <c r="F88" s="309" t="s">
        <v>2567</v>
      </c>
      <c r="G88" s="310"/>
      <c r="H88" s="288" t="s">
        <v>2583</v>
      </c>
      <c r="I88" s="288" t="s">
        <v>2563</v>
      </c>
      <c r="J88" s="288">
        <v>20</v>
      </c>
      <c r="K88" s="300"/>
    </row>
    <row r="89" spans="2:11" s="1" customFormat="1" ht="15" customHeight="1">
      <c r="B89" s="311"/>
      <c r="C89" s="288" t="s">
        <v>2584</v>
      </c>
      <c r="D89" s="288"/>
      <c r="E89" s="288"/>
      <c r="F89" s="309" t="s">
        <v>2567</v>
      </c>
      <c r="G89" s="310"/>
      <c r="H89" s="288" t="s">
        <v>2585</v>
      </c>
      <c r="I89" s="288" t="s">
        <v>2563</v>
      </c>
      <c r="J89" s="288">
        <v>20</v>
      </c>
      <c r="K89" s="300"/>
    </row>
    <row r="90" spans="2:11" s="1" customFormat="1" ht="15" customHeight="1">
      <c r="B90" s="311"/>
      <c r="C90" s="288" t="s">
        <v>2586</v>
      </c>
      <c r="D90" s="288"/>
      <c r="E90" s="288"/>
      <c r="F90" s="309" t="s">
        <v>2567</v>
      </c>
      <c r="G90" s="310"/>
      <c r="H90" s="288" t="s">
        <v>2587</v>
      </c>
      <c r="I90" s="288" t="s">
        <v>2563</v>
      </c>
      <c r="J90" s="288">
        <v>50</v>
      </c>
      <c r="K90" s="300"/>
    </row>
    <row r="91" spans="2:11" s="1" customFormat="1" ht="15" customHeight="1">
      <c r="B91" s="311"/>
      <c r="C91" s="288" t="s">
        <v>2588</v>
      </c>
      <c r="D91" s="288"/>
      <c r="E91" s="288"/>
      <c r="F91" s="309" t="s">
        <v>2567</v>
      </c>
      <c r="G91" s="310"/>
      <c r="H91" s="288" t="s">
        <v>2588</v>
      </c>
      <c r="I91" s="288" t="s">
        <v>2563</v>
      </c>
      <c r="J91" s="288">
        <v>50</v>
      </c>
      <c r="K91" s="300"/>
    </row>
    <row r="92" spans="2:11" s="1" customFormat="1" ht="15" customHeight="1">
      <c r="B92" s="311"/>
      <c r="C92" s="288" t="s">
        <v>2589</v>
      </c>
      <c r="D92" s="288"/>
      <c r="E92" s="288"/>
      <c r="F92" s="309" t="s">
        <v>2567</v>
      </c>
      <c r="G92" s="310"/>
      <c r="H92" s="288" t="s">
        <v>2590</v>
      </c>
      <c r="I92" s="288" t="s">
        <v>2563</v>
      </c>
      <c r="J92" s="288">
        <v>255</v>
      </c>
      <c r="K92" s="300"/>
    </row>
    <row r="93" spans="2:11" s="1" customFormat="1" ht="15" customHeight="1">
      <c r="B93" s="311"/>
      <c r="C93" s="288" t="s">
        <v>2591</v>
      </c>
      <c r="D93" s="288"/>
      <c r="E93" s="288"/>
      <c r="F93" s="309" t="s">
        <v>2561</v>
      </c>
      <c r="G93" s="310"/>
      <c r="H93" s="288" t="s">
        <v>2592</v>
      </c>
      <c r="I93" s="288" t="s">
        <v>2593</v>
      </c>
      <c r="J93" s="288"/>
      <c r="K93" s="300"/>
    </row>
    <row r="94" spans="2:11" s="1" customFormat="1" ht="15" customHeight="1">
      <c r="B94" s="311"/>
      <c r="C94" s="288" t="s">
        <v>2594</v>
      </c>
      <c r="D94" s="288"/>
      <c r="E94" s="288"/>
      <c r="F94" s="309" t="s">
        <v>2561</v>
      </c>
      <c r="G94" s="310"/>
      <c r="H94" s="288" t="s">
        <v>2595</v>
      </c>
      <c r="I94" s="288" t="s">
        <v>2596</v>
      </c>
      <c r="J94" s="288"/>
      <c r="K94" s="300"/>
    </row>
    <row r="95" spans="2:11" s="1" customFormat="1" ht="15" customHeight="1">
      <c r="B95" s="311"/>
      <c r="C95" s="288" t="s">
        <v>2597</v>
      </c>
      <c r="D95" s="288"/>
      <c r="E95" s="288"/>
      <c r="F95" s="309" t="s">
        <v>2561</v>
      </c>
      <c r="G95" s="310"/>
      <c r="H95" s="288" t="s">
        <v>2597</v>
      </c>
      <c r="I95" s="288" t="s">
        <v>2596</v>
      </c>
      <c r="J95" s="288"/>
      <c r="K95" s="300"/>
    </row>
    <row r="96" spans="2:11" s="1" customFormat="1" ht="15" customHeight="1">
      <c r="B96" s="311"/>
      <c r="C96" s="288" t="s">
        <v>41</v>
      </c>
      <c r="D96" s="288"/>
      <c r="E96" s="288"/>
      <c r="F96" s="309" t="s">
        <v>2561</v>
      </c>
      <c r="G96" s="310"/>
      <c r="H96" s="288" t="s">
        <v>2598</v>
      </c>
      <c r="I96" s="288" t="s">
        <v>2596</v>
      </c>
      <c r="J96" s="288"/>
      <c r="K96" s="300"/>
    </row>
    <row r="97" spans="2:11" s="1" customFormat="1" ht="15" customHeight="1">
      <c r="B97" s="311"/>
      <c r="C97" s="288" t="s">
        <v>51</v>
      </c>
      <c r="D97" s="288"/>
      <c r="E97" s="288"/>
      <c r="F97" s="309" t="s">
        <v>2561</v>
      </c>
      <c r="G97" s="310"/>
      <c r="H97" s="288" t="s">
        <v>2599</v>
      </c>
      <c r="I97" s="288" t="s">
        <v>2596</v>
      </c>
      <c r="J97" s="288"/>
      <c r="K97" s="300"/>
    </row>
    <row r="98" spans="2:11" s="1" customFormat="1" ht="15" customHeight="1">
      <c r="B98" s="314"/>
      <c r="C98" s="315"/>
      <c r="D98" s="315"/>
      <c r="E98" s="315"/>
      <c r="F98" s="315"/>
      <c r="G98" s="315"/>
      <c r="H98" s="315"/>
      <c r="I98" s="315"/>
      <c r="J98" s="315"/>
      <c r="K98" s="316"/>
    </row>
    <row r="99" spans="2:11" s="1" customFormat="1" ht="18.75" customHeight="1">
      <c r="B99" s="317"/>
      <c r="C99" s="318"/>
      <c r="D99" s="318"/>
      <c r="E99" s="318"/>
      <c r="F99" s="318"/>
      <c r="G99" s="318"/>
      <c r="H99" s="318"/>
      <c r="I99" s="318"/>
      <c r="J99" s="318"/>
      <c r="K99" s="317"/>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12" t="s">
        <v>2600</v>
      </c>
      <c r="D102" s="412"/>
      <c r="E102" s="412"/>
      <c r="F102" s="412"/>
      <c r="G102" s="412"/>
      <c r="H102" s="412"/>
      <c r="I102" s="412"/>
      <c r="J102" s="412"/>
      <c r="K102" s="300"/>
    </row>
    <row r="103" spans="2:11" s="1" customFormat="1" ht="17.25" customHeight="1">
      <c r="B103" s="299"/>
      <c r="C103" s="301" t="s">
        <v>2555</v>
      </c>
      <c r="D103" s="301"/>
      <c r="E103" s="301"/>
      <c r="F103" s="301" t="s">
        <v>2556</v>
      </c>
      <c r="G103" s="302"/>
      <c r="H103" s="301" t="s">
        <v>57</v>
      </c>
      <c r="I103" s="301" t="s">
        <v>60</v>
      </c>
      <c r="J103" s="301" t="s">
        <v>2557</v>
      </c>
      <c r="K103" s="300"/>
    </row>
    <row r="104" spans="2:11" s="1" customFormat="1" ht="17.25" customHeight="1">
      <c r="B104" s="299"/>
      <c r="C104" s="303" t="s">
        <v>2558</v>
      </c>
      <c r="D104" s="303"/>
      <c r="E104" s="303"/>
      <c r="F104" s="304" t="s">
        <v>2559</v>
      </c>
      <c r="G104" s="305"/>
      <c r="H104" s="303"/>
      <c r="I104" s="303"/>
      <c r="J104" s="303" t="s">
        <v>2560</v>
      </c>
      <c r="K104" s="300"/>
    </row>
    <row r="105" spans="2:11" s="1" customFormat="1" ht="5.25" customHeight="1">
      <c r="B105" s="299"/>
      <c r="C105" s="301"/>
      <c r="D105" s="301"/>
      <c r="E105" s="301"/>
      <c r="F105" s="301"/>
      <c r="G105" s="319"/>
      <c r="H105" s="301"/>
      <c r="I105" s="301"/>
      <c r="J105" s="301"/>
      <c r="K105" s="300"/>
    </row>
    <row r="106" spans="2:11" s="1" customFormat="1" ht="15" customHeight="1">
      <c r="B106" s="299"/>
      <c r="C106" s="288" t="s">
        <v>56</v>
      </c>
      <c r="D106" s="308"/>
      <c r="E106" s="308"/>
      <c r="F106" s="309" t="s">
        <v>2561</v>
      </c>
      <c r="G106" s="288"/>
      <c r="H106" s="288" t="s">
        <v>2601</v>
      </c>
      <c r="I106" s="288" t="s">
        <v>2563</v>
      </c>
      <c r="J106" s="288">
        <v>20</v>
      </c>
      <c r="K106" s="300"/>
    </row>
    <row r="107" spans="2:11" s="1" customFormat="1" ht="15" customHeight="1">
      <c r="B107" s="299"/>
      <c r="C107" s="288" t="s">
        <v>2564</v>
      </c>
      <c r="D107" s="288"/>
      <c r="E107" s="288"/>
      <c r="F107" s="309" t="s">
        <v>2561</v>
      </c>
      <c r="G107" s="288"/>
      <c r="H107" s="288" t="s">
        <v>2601</v>
      </c>
      <c r="I107" s="288" t="s">
        <v>2563</v>
      </c>
      <c r="J107" s="288">
        <v>120</v>
      </c>
      <c r="K107" s="300"/>
    </row>
    <row r="108" spans="2:11" s="1" customFormat="1" ht="15" customHeight="1">
      <c r="B108" s="311"/>
      <c r="C108" s="288" t="s">
        <v>2566</v>
      </c>
      <c r="D108" s="288"/>
      <c r="E108" s="288"/>
      <c r="F108" s="309" t="s">
        <v>2567</v>
      </c>
      <c r="G108" s="288"/>
      <c r="H108" s="288" t="s">
        <v>2601</v>
      </c>
      <c r="I108" s="288" t="s">
        <v>2563</v>
      </c>
      <c r="J108" s="288">
        <v>50</v>
      </c>
      <c r="K108" s="300"/>
    </row>
    <row r="109" spans="2:11" s="1" customFormat="1" ht="15" customHeight="1">
      <c r="B109" s="311"/>
      <c r="C109" s="288" t="s">
        <v>2569</v>
      </c>
      <c r="D109" s="288"/>
      <c r="E109" s="288"/>
      <c r="F109" s="309" t="s">
        <v>2561</v>
      </c>
      <c r="G109" s="288"/>
      <c r="H109" s="288" t="s">
        <v>2601</v>
      </c>
      <c r="I109" s="288" t="s">
        <v>2571</v>
      </c>
      <c r="J109" s="288"/>
      <c r="K109" s="300"/>
    </row>
    <row r="110" spans="2:11" s="1" customFormat="1" ht="15" customHeight="1">
      <c r="B110" s="311"/>
      <c r="C110" s="288" t="s">
        <v>2580</v>
      </c>
      <c r="D110" s="288"/>
      <c r="E110" s="288"/>
      <c r="F110" s="309" t="s">
        <v>2567</v>
      </c>
      <c r="G110" s="288"/>
      <c r="H110" s="288" t="s">
        <v>2601</v>
      </c>
      <c r="I110" s="288" t="s">
        <v>2563</v>
      </c>
      <c r="J110" s="288">
        <v>50</v>
      </c>
      <c r="K110" s="300"/>
    </row>
    <row r="111" spans="2:11" s="1" customFormat="1" ht="15" customHeight="1">
      <c r="B111" s="311"/>
      <c r="C111" s="288" t="s">
        <v>2588</v>
      </c>
      <c r="D111" s="288"/>
      <c r="E111" s="288"/>
      <c r="F111" s="309" t="s">
        <v>2567</v>
      </c>
      <c r="G111" s="288"/>
      <c r="H111" s="288" t="s">
        <v>2601</v>
      </c>
      <c r="I111" s="288" t="s">
        <v>2563</v>
      </c>
      <c r="J111" s="288">
        <v>50</v>
      </c>
      <c r="K111" s="300"/>
    </row>
    <row r="112" spans="2:11" s="1" customFormat="1" ht="15" customHeight="1">
      <c r="B112" s="311"/>
      <c r="C112" s="288" t="s">
        <v>2586</v>
      </c>
      <c r="D112" s="288"/>
      <c r="E112" s="288"/>
      <c r="F112" s="309" t="s">
        <v>2567</v>
      </c>
      <c r="G112" s="288"/>
      <c r="H112" s="288" t="s">
        <v>2601</v>
      </c>
      <c r="I112" s="288" t="s">
        <v>2563</v>
      </c>
      <c r="J112" s="288">
        <v>50</v>
      </c>
      <c r="K112" s="300"/>
    </row>
    <row r="113" spans="2:11" s="1" customFormat="1" ht="15" customHeight="1">
      <c r="B113" s="311"/>
      <c r="C113" s="288" t="s">
        <v>56</v>
      </c>
      <c r="D113" s="288"/>
      <c r="E113" s="288"/>
      <c r="F113" s="309" t="s">
        <v>2561</v>
      </c>
      <c r="G113" s="288"/>
      <c r="H113" s="288" t="s">
        <v>2602</v>
      </c>
      <c r="I113" s="288" t="s">
        <v>2563</v>
      </c>
      <c r="J113" s="288">
        <v>20</v>
      </c>
      <c r="K113" s="300"/>
    </row>
    <row r="114" spans="2:11" s="1" customFormat="1" ht="15" customHeight="1">
      <c r="B114" s="311"/>
      <c r="C114" s="288" t="s">
        <v>2603</v>
      </c>
      <c r="D114" s="288"/>
      <c r="E114" s="288"/>
      <c r="F114" s="309" t="s">
        <v>2561</v>
      </c>
      <c r="G114" s="288"/>
      <c r="H114" s="288" t="s">
        <v>2604</v>
      </c>
      <c r="I114" s="288" t="s">
        <v>2563</v>
      </c>
      <c r="J114" s="288">
        <v>120</v>
      </c>
      <c r="K114" s="300"/>
    </row>
    <row r="115" spans="2:11" s="1" customFormat="1" ht="15" customHeight="1">
      <c r="B115" s="311"/>
      <c r="C115" s="288" t="s">
        <v>41</v>
      </c>
      <c r="D115" s="288"/>
      <c r="E115" s="288"/>
      <c r="F115" s="309" t="s">
        <v>2561</v>
      </c>
      <c r="G115" s="288"/>
      <c r="H115" s="288" t="s">
        <v>2605</v>
      </c>
      <c r="I115" s="288" t="s">
        <v>2596</v>
      </c>
      <c r="J115" s="288"/>
      <c r="K115" s="300"/>
    </row>
    <row r="116" spans="2:11" s="1" customFormat="1" ht="15" customHeight="1">
      <c r="B116" s="311"/>
      <c r="C116" s="288" t="s">
        <v>51</v>
      </c>
      <c r="D116" s="288"/>
      <c r="E116" s="288"/>
      <c r="F116" s="309" t="s">
        <v>2561</v>
      </c>
      <c r="G116" s="288"/>
      <c r="H116" s="288" t="s">
        <v>2606</v>
      </c>
      <c r="I116" s="288" t="s">
        <v>2596</v>
      </c>
      <c r="J116" s="288"/>
      <c r="K116" s="300"/>
    </row>
    <row r="117" spans="2:11" s="1" customFormat="1" ht="15" customHeight="1">
      <c r="B117" s="311"/>
      <c r="C117" s="288" t="s">
        <v>60</v>
      </c>
      <c r="D117" s="288"/>
      <c r="E117" s="288"/>
      <c r="F117" s="309" t="s">
        <v>2561</v>
      </c>
      <c r="G117" s="288"/>
      <c r="H117" s="288" t="s">
        <v>2607</v>
      </c>
      <c r="I117" s="288" t="s">
        <v>2608</v>
      </c>
      <c r="J117" s="288"/>
      <c r="K117" s="300"/>
    </row>
    <row r="118" spans="2:11" s="1" customFormat="1" ht="15" customHeight="1">
      <c r="B118" s="314"/>
      <c r="C118" s="320"/>
      <c r="D118" s="320"/>
      <c r="E118" s="320"/>
      <c r="F118" s="320"/>
      <c r="G118" s="320"/>
      <c r="H118" s="320"/>
      <c r="I118" s="320"/>
      <c r="J118" s="320"/>
      <c r="K118" s="316"/>
    </row>
    <row r="119" spans="2:11" s="1" customFormat="1" ht="18.75" customHeight="1">
      <c r="B119" s="321"/>
      <c r="C119" s="322"/>
      <c r="D119" s="322"/>
      <c r="E119" s="322"/>
      <c r="F119" s="323"/>
      <c r="G119" s="322"/>
      <c r="H119" s="322"/>
      <c r="I119" s="322"/>
      <c r="J119" s="322"/>
      <c r="K119" s="321"/>
    </row>
    <row r="120" spans="2:11" s="1" customFormat="1" ht="18.75" customHeight="1">
      <c r="B120" s="295"/>
      <c r="C120" s="295"/>
      <c r="D120" s="295"/>
      <c r="E120" s="295"/>
      <c r="F120" s="295"/>
      <c r="G120" s="295"/>
      <c r="H120" s="295"/>
      <c r="I120" s="295"/>
      <c r="J120" s="295"/>
      <c r="K120" s="295"/>
    </row>
    <row r="121" spans="2:11" s="1" customFormat="1" ht="7.5" customHeight="1">
      <c r="B121" s="324"/>
      <c r="C121" s="325"/>
      <c r="D121" s="325"/>
      <c r="E121" s="325"/>
      <c r="F121" s="325"/>
      <c r="G121" s="325"/>
      <c r="H121" s="325"/>
      <c r="I121" s="325"/>
      <c r="J121" s="325"/>
      <c r="K121" s="326"/>
    </row>
    <row r="122" spans="2:11" s="1" customFormat="1" ht="45" customHeight="1">
      <c r="B122" s="327"/>
      <c r="C122" s="413" t="s">
        <v>2609</v>
      </c>
      <c r="D122" s="413"/>
      <c r="E122" s="413"/>
      <c r="F122" s="413"/>
      <c r="G122" s="413"/>
      <c r="H122" s="413"/>
      <c r="I122" s="413"/>
      <c r="J122" s="413"/>
      <c r="K122" s="328"/>
    </row>
    <row r="123" spans="2:11" s="1" customFormat="1" ht="17.25" customHeight="1">
      <c r="B123" s="329"/>
      <c r="C123" s="301" t="s">
        <v>2555</v>
      </c>
      <c r="D123" s="301"/>
      <c r="E123" s="301"/>
      <c r="F123" s="301" t="s">
        <v>2556</v>
      </c>
      <c r="G123" s="302"/>
      <c r="H123" s="301" t="s">
        <v>57</v>
      </c>
      <c r="I123" s="301" t="s">
        <v>60</v>
      </c>
      <c r="J123" s="301" t="s">
        <v>2557</v>
      </c>
      <c r="K123" s="330"/>
    </row>
    <row r="124" spans="2:11" s="1" customFormat="1" ht="17.25" customHeight="1">
      <c r="B124" s="329"/>
      <c r="C124" s="303" t="s">
        <v>2558</v>
      </c>
      <c r="D124" s="303"/>
      <c r="E124" s="303"/>
      <c r="F124" s="304" t="s">
        <v>2559</v>
      </c>
      <c r="G124" s="305"/>
      <c r="H124" s="303"/>
      <c r="I124" s="303"/>
      <c r="J124" s="303" t="s">
        <v>2560</v>
      </c>
      <c r="K124" s="330"/>
    </row>
    <row r="125" spans="2:11" s="1" customFormat="1" ht="5.25" customHeight="1">
      <c r="B125" s="331"/>
      <c r="C125" s="306"/>
      <c r="D125" s="306"/>
      <c r="E125" s="306"/>
      <c r="F125" s="306"/>
      <c r="G125" s="332"/>
      <c r="H125" s="306"/>
      <c r="I125" s="306"/>
      <c r="J125" s="306"/>
      <c r="K125" s="333"/>
    </row>
    <row r="126" spans="2:11" s="1" customFormat="1" ht="15" customHeight="1">
      <c r="B126" s="331"/>
      <c r="C126" s="288" t="s">
        <v>2564</v>
      </c>
      <c r="D126" s="308"/>
      <c r="E126" s="308"/>
      <c r="F126" s="309" t="s">
        <v>2561</v>
      </c>
      <c r="G126" s="288"/>
      <c r="H126" s="288" t="s">
        <v>2601</v>
      </c>
      <c r="I126" s="288" t="s">
        <v>2563</v>
      </c>
      <c r="J126" s="288">
        <v>120</v>
      </c>
      <c r="K126" s="334"/>
    </row>
    <row r="127" spans="2:11" s="1" customFormat="1" ht="15" customHeight="1">
      <c r="B127" s="331"/>
      <c r="C127" s="288" t="s">
        <v>2610</v>
      </c>
      <c r="D127" s="288"/>
      <c r="E127" s="288"/>
      <c r="F127" s="309" t="s">
        <v>2561</v>
      </c>
      <c r="G127" s="288"/>
      <c r="H127" s="288" t="s">
        <v>2611</v>
      </c>
      <c r="I127" s="288" t="s">
        <v>2563</v>
      </c>
      <c r="J127" s="288" t="s">
        <v>2612</v>
      </c>
      <c r="K127" s="334"/>
    </row>
    <row r="128" spans="2:11" s="1" customFormat="1" ht="15" customHeight="1">
      <c r="B128" s="331"/>
      <c r="C128" s="288" t="s">
        <v>89</v>
      </c>
      <c r="D128" s="288"/>
      <c r="E128" s="288"/>
      <c r="F128" s="309" t="s">
        <v>2561</v>
      </c>
      <c r="G128" s="288"/>
      <c r="H128" s="288" t="s">
        <v>2613</v>
      </c>
      <c r="I128" s="288" t="s">
        <v>2563</v>
      </c>
      <c r="J128" s="288" t="s">
        <v>2612</v>
      </c>
      <c r="K128" s="334"/>
    </row>
    <row r="129" spans="2:11" s="1" customFormat="1" ht="15" customHeight="1">
      <c r="B129" s="331"/>
      <c r="C129" s="288" t="s">
        <v>2572</v>
      </c>
      <c r="D129" s="288"/>
      <c r="E129" s="288"/>
      <c r="F129" s="309" t="s">
        <v>2567</v>
      </c>
      <c r="G129" s="288"/>
      <c r="H129" s="288" t="s">
        <v>2573</v>
      </c>
      <c r="I129" s="288" t="s">
        <v>2563</v>
      </c>
      <c r="J129" s="288">
        <v>15</v>
      </c>
      <c r="K129" s="334"/>
    </row>
    <row r="130" spans="2:11" s="1" customFormat="1" ht="15" customHeight="1">
      <c r="B130" s="331"/>
      <c r="C130" s="312" t="s">
        <v>2574</v>
      </c>
      <c r="D130" s="312"/>
      <c r="E130" s="312"/>
      <c r="F130" s="313" t="s">
        <v>2567</v>
      </c>
      <c r="G130" s="312"/>
      <c r="H130" s="312" t="s">
        <v>2575</v>
      </c>
      <c r="I130" s="312" t="s">
        <v>2563</v>
      </c>
      <c r="J130" s="312">
        <v>15</v>
      </c>
      <c r="K130" s="334"/>
    </row>
    <row r="131" spans="2:11" s="1" customFormat="1" ht="15" customHeight="1">
      <c r="B131" s="331"/>
      <c r="C131" s="312" t="s">
        <v>2576</v>
      </c>
      <c r="D131" s="312"/>
      <c r="E131" s="312"/>
      <c r="F131" s="313" t="s">
        <v>2567</v>
      </c>
      <c r="G131" s="312"/>
      <c r="H131" s="312" t="s">
        <v>2577</v>
      </c>
      <c r="I131" s="312" t="s">
        <v>2563</v>
      </c>
      <c r="J131" s="312">
        <v>20</v>
      </c>
      <c r="K131" s="334"/>
    </row>
    <row r="132" spans="2:11" s="1" customFormat="1" ht="15" customHeight="1">
      <c r="B132" s="331"/>
      <c r="C132" s="312" t="s">
        <v>2578</v>
      </c>
      <c r="D132" s="312"/>
      <c r="E132" s="312"/>
      <c r="F132" s="313" t="s">
        <v>2567</v>
      </c>
      <c r="G132" s="312"/>
      <c r="H132" s="312" t="s">
        <v>2579</v>
      </c>
      <c r="I132" s="312" t="s">
        <v>2563</v>
      </c>
      <c r="J132" s="312">
        <v>20</v>
      </c>
      <c r="K132" s="334"/>
    </row>
    <row r="133" spans="2:11" s="1" customFormat="1" ht="15" customHeight="1">
      <c r="B133" s="331"/>
      <c r="C133" s="288" t="s">
        <v>2566</v>
      </c>
      <c r="D133" s="288"/>
      <c r="E133" s="288"/>
      <c r="F133" s="309" t="s">
        <v>2567</v>
      </c>
      <c r="G133" s="288"/>
      <c r="H133" s="288" t="s">
        <v>2601</v>
      </c>
      <c r="I133" s="288" t="s">
        <v>2563</v>
      </c>
      <c r="J133" s="288">
        <v>50</v>
      </c>
      <c r="K133" s="334"/>
    </row>
    <row r="134" spans="2:11" s="1" customFormat="1" ht="15" customHeight="1">
      <c r="B134" s="331"/>
      <c r="C134" s="288" t="s">
        <v>2580</v>
      </c>
      <c r="D134" s="288"/>
      <c r="E134" s="288"/>
      <c r="F134" s="309" t="s">
        <v>2567</v>
      </c>
      <c r="G134" s="288"/>
      <c r="H134" s="288" t="s">
        <v>2601</v>
      </c>
      <c r="I134" s="288" t="s">
        <v>2563</v>
      </c>
      <c r="J134" s="288">
        <v>50</v>
      </c>
      <c r="K134" s="334"/>
    </row>
    <row r="135" spans="2:11" s="1" customFormat="1" ht="15" customHeight="1">
      <c r="B135" s="331"/>
      <c r="C135" s="288" t="s">
        <v>2586</v>
      </c>
      <c r="D135" s="288"/>
      <c r="E135" s="288"/>
      <c r="F135" s="309" t="s">
        <v>2567</v>
      </c>
      <c r="G135" s="288"/>
      <c r="H135" s="288" t="s">
        <v>2601</v>
      </c>
      <c r="I135" s="288" t="s">
        <v>2563</v>
      </c>
      <c r="J135" s="288">
        <v>50</v>
      </c>
      <c r="K135" s="334"/>
    </row>
    <row r="136" spans="2:11" s="1" customFormat="1" ht="15" customHeight="1">
      <c r="B136" s="331"/>
      <c r="C136" s="288" t="s">
        <v>2588</v>
      </c>
      <c r="D136" s="288"/>
      <c r="E136" s="288"/>
      <c r="F136" s="309" t="s">
        <v>2567</v>
      </c>
      <c r="G136" s="288"/>
      <c r="H136" s="288" t="s">
        <v>2601</v>
      </c>
      <c r="I136" s="288" t="s">
        <v>2563</v>
      </c>
      <c r="J136" s="288">
        <v>50</v>
      </c>
      <c r="K136" s="334"/>
    </row>
    <row r="137" spans="2:11" s="1" customFormat="1" ht="15" customHeight="1">
      <c r="B137" s="331"/>
      <c r="C137" s="288" t="s">
        <v>2589</v>
      </c>
      <c r="D137" s="288"/>
      <c r="E137" s="288"/>
      <c r="F137" s="309" t="s">
        <v>2567</v>
      </c>
      <c r="G137" s="288"/>
      <c r="H137" s="288" t="s">
        <v>2614</v>
      </c>
      <c r="I137" s="288" t="s">
        <v>2563</v>
      </c>
      <c r="J137" s="288">
        <v>255</v>
      </c>
      <c r="K137" s="334"/>
    </row>
    <row r="138" spans="2:11" s="1" customFormat="1" ht="15" customHeight="1">
      <c r="B138" s="331"/>
      <c r="C138" s="288" t="s">
        <v>2591</v>
      </c>
      <c r="D138" s="288"/>
      <c r="E138" s="288"/>
      <c r="F138" s="309" t="s">
        <v>2561</v>
      </c>
      <c r="G138" s="288"/>
      <c r="H138" s="288" t="s">
        <v>2615</v>
      </c>
      <c r="I138" s="288" t="s">
        <v>2593</v>
      </c>
      <c r="J138" s="288"/>
      <c r="K138" s="334"/>
    </row>
    <row r="139" spans="2:11" s="1" customFormat="1" ht="15" customHeight="1">
      <c r="B139" s="331"/>
      <c r="C139" s="288" t="s">
        <v>2594</v>
      </c>
      <c r="D139" s="288"/>
      <c r="E139" s="288"/>
      <c r="F139" s="309" t="s">
        <v>2561</v>
      </c>
      <c r="G139" s="288"/>
      <c r="H139" s="288" t="s">
        <v>2616</v>
      </c>
      <c r="I139" s="288" t="s">
        <v>2596</v>
      </c>
      <c r="J139" s="288"/>
      <c r="K139" s="334"/>
    </row>
    <row r="140" spans="2:11" s="1" customFormat="1" ht="15" customHeight="1">
      <c r="B140" s="331"/>
      <c r="C140" s="288" t="s">
        <v>2597</v>
      </c>
      <c r="D140" s="288"/>
      <c r="E140" s="288"/>
      <c r="F140" s="309" t="s">
        <v>2561</v>
      </c>
      <c r="G140" s="288"/>
      <c r="H140" s="288" t="s">
        <v>2597</v>
      </c>
      <c r="I140" s="288" t="s">
        <v>2596</v>
      </c>
      <c r="J140" s="288"/>
      <c r="K140" s="334"/>
    </row>
    <row r="141" spans="2:11" s="1" customFormat="1" ht="15" customHeight="1">
      <c r="B141" s="331"/>
      <c r="C141" s="288" t="s">
        <v>41</v>
      </c>
      <c r="D141" s="288"/>
      <c r="E141" s="288"/>
      <c r="F141" s="309" t="s">
        <v>2561</v>
      </c>
      <c r="G141" s="288"/>
      <c r="H141" s="288" t="s">
        <v>2617</v>
      </c>
      <c r="I141" s="288" t="s">
        <v>2596</v>
      </c>
      <c r="J141" s="288"/>
      <c r="K141" s="334"/>
    </row>
    <row r="142" spans="2:11" s="1" customFormat="1" ht="15" customHeight="1">
      <c r="B142" s="331"/>
      <c r="C142" s="288" t="s">
        <v>2618</v>
      </c>
      <c r="D142" s="288"/>
      <c r="E142" s="288"/>
      <c r="F142" s="309" t="s">
        <v>2561</v>
      </c>
      <c r="G142" s="288"/>
      <c r="H142" s="288" t="s">
        <v>2619</v>
      </c>
      <c r="I142" s="288" t="s">
        <v>2596</v>
      </c>
      <c r="J142" s="288"/>
      <c r="K142" s="334"/>
    </row>
    <row r="143" spans="2:11" s="1" customFormat="1" ht="15" customHeight="1">
      <c r="B143" s="335"/>
      <c r="C143" s="336"/>
      <c r="D143" s="336"/>
      <c r="E143" s="336"/>
      <c r="F143" s="336"/>
      <c r="G143" s="336"/>
      <c r="H143" s="336"/>
      <c r="I143" s="336"/>
      <c r="J143" s="336"/>
      <c r="K143" s="337"/>
    </row>
    <row r="144" spans="2:11" s="1" customFormat="1" ht="18.75" customHeight="1">
      <c r="B144" s="322"/>
      <c r="C144" s="322"/>
      <c r="D144" s="322"/>
      <c r="E144" s="322"/>
      <c r="F144" s="323"/>
      <c r="G144" s="322"/>
      <c r="H144" s="322"/>
      <c r="I144" s="322"/>
      <c r="J144" s="322"/>
      <c r="K144" s="322"/>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12" t="s">
        <v>2620</v>
      </c>
      <c r="D147" s="412"/>
      <c r="E147" s="412"/>
      <c r="F147" s="412"/>
      <c r="G147" s="412"/>
      <c r="H147" s="412"/>
      <c r="I147" s="412"/>
      <c r="J147" s="412"/>
      <c r="K147" s="300"/>
    </row>
    <row r="148" spans="2:11" s="1" customFormat="1" ht="17.25" customHeight="1">
      <c r="B148" s="299"/>
      <c r="C148" s="301" t="s">
        <v>2555</v>
      </c>
      <c r="D148" s="301"/>
      <c r="E148" s="301"/>
      <c r="F148" s="301" t="s">
        <v>2556</v>
      </c>
      <c r="G148" s="302"/>
      <c r="H148" s="301" t="s">
        <v>57</v>
      </c>
      <c r="I148" s="301" t="s">
        <v>60</v>
      </c>
      <c r="J148" s="301" t="s">
        <v>2557</v>
      </c>
      <c r="K148" s="300"/>
    </row>
    <row r="149" spans="2:11" s="1" customFormat="1" ht="17.25" customHeight="1">
      <c r="B149" s="299"/>
      <c r="C149" s="303" t="s">
        <v>2558</v>
      </c>
      <c r="D149" s="303"/>
      <c r="E149" s="303"/>
      <c r="F149" s="304" t="s">
        <v>2559</v>
      </c>
      <c r="G149" s="305"/>
      <c r="H149" s="303"/>
      <c r="I149" s="303"/>
      <c r="J149" s="303" t="s">
        <v>2560</v>
      </c>
      <c r="K149" s="300"/>
    </row>
    <row r="150" spans="2:11" s="1" customFormat="1" ht="5.25" customHeight="1">
      <c r="B150" s="311"/>
      <c r="C150" s="306"/>
      <c r="D150" s="306"/>
      <c r="E150" s="306"/>
      <c r="F150" s="306"/>
      <c r="G150" s="307"/>
      <c r="H150" s="306"/>
      <c r="I150" s="306"/>
      <c r="J150" s="306"/>
      <c r="K150" s="334"/>
    </row>
    <row r="151" spans="2:11" s="1" customFormat="1" ht="15" customHeight="1">
      <c r="B151" s="311"/>
      <c r="C151" s="338" t="s">
        <v>2564</v>
      </c>
      <c r="D151" s="288"/>
      <c r="E151" s="288"/>
      <c r="F151" s="339" t="s">
        <v>2561</v>
      </c>
      <c r="G151" s="288"/>
      <c r="H151" s="338" t="s">
        <v>2601</v>
      </c>
      <c r="I151" s="338" t="s">
        <v>2563</v>
      </c>
      <c r="J151" s="338">
        <v>120</v>
      </c>
      <c r="K151" s="334"/>
    </row>
    <row r="152" spans="2:11" s="1" customFormat="1" ht="15" customHeight="1">
      <c r="B152" s="311"/>
      <c r="C152" s="338" t="s">
        <v>2610</v>
      </c>
      <c r="D152" s="288"/>
      <c r="E152" s="288"/>
      <c r="F152" s="339" t="s">
        <v>2561</v>
      </c>
      <c r="G152" s="288"/>
      <c r="H152" s="338" t="s">
        <v>2621</v>
      </c>
      <c r="I152" s="338" t="s">
        <v>2563</v>
      </c>
      <c r="J152" s="338" t="s">
        <v>2612</v>
      </c>
      <c r="K152" s="334"/>
    </row>
    <row r="153" spans="2:11" s="1" customFormat="1" ht="15" customHeight="1">
      <c r="B153" s="311"/>
      <c r="C153" s="338" t="s">
        <v>89</v>
      </c>
      <c r="D153" s="288"/>
      <c r="E153" s="288"/>
      <c r="F153" s="339" t="s">
        <v>2561</v>
      </c>
      <c r="G153" s="288"/>
      <c r="H153" s="338" t="s">
        <v>2622</v>
      </c>
      <c r="I153" s="338" t="s">
        <v>2563</v>
      </c>
      <c r="J153" s="338" t="s">
        <v>2612</v>
      </c>
      <c r="K153" s="334"/>
    </row>
    <row r="154" spans="2:11" s="1" customFormat="1" ht="15" customHeight="1">
      <c r="B154" s="311"/>
      <c r="C154" s="338" t="s">
        <v>2566</v>
      </c>
      <c r="D154" s="288"/>
      <c r="E154" s="288"/>
      <c r="F154" s="339" t="s">
        <v>2567</v>
      </c>
      <c r="G154" s="288"/>
      <c r="H154" s="338" t="s">
        <v>2601</v>
      </c>
      <c r="I154" s="338" t="s">
        <v>2563</v>
      </c>
      <c r="J154" s="338">
        <v>50</v>
      </c>
      <c r="K154" s="334"/>
    </row>
    <row r="155" spans="2:11" s="1" customFormat="1" ht="15" customHeight="1">
      <c r="B155" s="311"/>
      <c r="C155" s="338" t="s">
        <v>2569</v>
      </c>
      <c r="D155" s="288"/>
      <c r="E155" s="288"/>
      <c r="F155" s="339" t="s">
        <v>2561</v>
      </c>
      <c r="G155" s="288"/>
      <c r="H155" s="338" t="s">
        <v>2601</v>
      </c>
      <c r="I155" s="338" t="s">
        <v>2571</v>
      </c>
      <c r="J155" s="338"/>
      <c r="K155" s="334"/>
    </row>
    <row r="156" spans="2:11" s="1" customFormat="1" ht="15" customHeight="1">
      <c r="B156" s="311"/>
      <c r="C156" s="338" t="s">
        <v>2580</v>
      </c>
      <c r="D156" s="288"/>
      <c r="E156" s="288"/>
      <c r="F156" s="339" t="s">
        <v>2567</v>
      </c>
      <c r="G156" s="288"/>
      <c r="H156" s="338" t="s">
        <v>2601</v>
      </c>
      <c r="I156" s="338" t="s">
        <v>2563</v>
      </c>
      <c r="J156" s="338">
        <v>50</v>
      </c>
      <c r="K156" s="334"/>
    </row>
    <row r="157" spans="2:11" s="1" customFormat="1" ht="15" customHeight="1">
      <c r="B157" s="311"/>
      <c r="C157" s="338" t="s">
        <v>2588</v>
      </c>
      <c r="D157" s="288"/>
      <c r="E157" s="288"/>
      <c r="F157" s="339" t="s">
        <v>2567</v>
      </c>
      <c r="G157" s="288"/>
      <c r="H157" s="338" t="s">
        <v>2601</v>
      </c>
      <c r="I157" s="338" t="s">
        <v>2563</v>
      </c>
      <c r="J157" s="338">
        <v>50</v>
      </c>
      <c r="K157" s="334"/>
    </row>
    <row r="158" spans="2:11" s="1" customFormat="1" ht="15" customHeight="1">
      <c r="B158" s="311"/>
      <c r="C158" s="338" t="s">
        <v>2586</v>
      </c>
      <c r="D158" s="288"/>
      <c r="E158" s="288"/>
      <c r="F158" s="339" t="s">
        <v>2567</v>
      </c>
      <c r="G158" s="288"/>
      <c r="H158" s="338" t="s">
        <v>2601</v>
      </c>
      <c r="I158" s="338" t="s">
        <v>2563</v>
      </c>
      <c r="J158" s="338">
        <v>50</v>
      </c>
      <c r="K158" s="334"/>
    </row>
    <row r="159" spans="2:11" s="1" customFormat="1" ht="15" customHeight="1">
      <c r="B159" s="311"/>
      <c r="C159" s="338" t="s">
        <v>191</v>
      </c>
      <c r="D159" s="288"/>
      <c r="E159" s="288"/>
      <c r="F159" s="339" t="s">
        <v>2561</v>
      </c>
      <c r="G159" s="288"/>
      <c r="H159" s="338" t="s">
        <v>2623</v>
      </c>
      <c r="I159" s="338" t="s">
        <v>2563</v>
      </c>
      <c r="J159" s="338" t="s">
        <v>2624</v>
      </c>
      <c r="K159" s="334"/>
    </row>
    <row r="160" spans="2:11" s="1" customFormat="1" ht="15" customHeight="1">
      <c r="B160" s="311"/>
      <c r="C160" s="338" t="s">
        <v>2625</v>
      </c>
      <c r="D160" s="288"/>
      <c r="E160" s="288"/>
      <c r="F160" s="339" t="s">
        <v>2561</v>
      </c>
      <c r="G160" s="288"/>
      <c r="H160" s="338" t="s">
        <v>2626</v>
      </c>
      <c r="I160" s="338" t="s">
        <v>2596</v>
      </c>
      <c r="J160" s="338"/>
      <c r="K160" s="334"/>
    </row>
    <row r="161" spans="2:11" s="1" customFormat="1" ht="15" customHeight="1">
      <c r="B161" s="340"/>
      <c r="C161" s="320"/>
      <c r="D161" s="320"/>
      <c r="E161" s="320"/>
      <c r="F161" s="320"/>
      <c r="G161" s="320"/>
      <c r="H161" s="320"/>
      <c r="I161" s="320"/>
      <c r="J161" s="320"/>
      <c r="K161" s="341"/>
    </row>
    <row r="162" spans="2:11" s="1" customFormat="1" ht="18.75" customHeight="1">
      <c r="B162" s="322"/>
      <c r="C162" s="332"/>
      <c r="D162" s="332"/>
      <c r="E162" s="332"/>
      <c r="F162" s="342"/>
      <c r="G162" s="332"/>
      <c r="H162" s="332"/>
      <c r="I162" s="332"/>
      <c r="J162" s="332"/>
      <c r="K162" s="322"/>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13" t="s">
        <v>2627</v>
      </c>
      <c r="D165" s="413"/>
      <c r="E165" s="413"/>
      <c r="F165" s="413"/>
      <c r="G165" s="413"/>
      <c r="H165" s="413"/>
      <c r="I165" s="413"/>
      <c r="J165" s="413"/>
      <c r="K165" s="281"/>
    </row>
    <row r="166" spans="2:11" s="1" customFormat="1" ht="17.25" customHeight="1">
      <c r="B166" s="280"/>
      <c r="C166" s="301" t="s">
        <v>2555</v>
      </c>
      <c r="D166" s="301"/>
      <c r="E166" s="301"/>
      <c r="F166" s="301" t="s">
        <v>2556</v>
      </c>
      <c r="G166" s="343"/>
      <c r="H166" s="344" t="s">
        <v>57</v>
      </c>
      <c r="I166" s="344" t="s">
        <v>60</v>
      </c>
      <c r="J166" s="301" t="s">
        <v>2557</v>
      </c>
      <c r="K166" s="281"/>
    </row>
    <row r="167" spans="2:11" s="1" customFormat="1" ht="17.25" customHeight="1">
      <c r="B167" s="282"/>
      <c r="C167" s="303" t="s">
        <v>2558</v>
      </c>
      <c r="D167" s="303"/>
      <c r="E167" s="303"/>
      <c r="F167" s="304" t="s">
        <v>2559</v>
      </c>
      <c r="G167" s="345"/>
      <c r="H167" s="346"/>
      <c r="I167" s="346"/>
      <c r="J167" s="303" t="s">
        <v>2560</v>
      </c>
      <c r="K167" s="283"/>
    </row>
    <row r="168" spans="2:11" s="1" customFormat="1" ht="5.25" customHeight="1">
      <c r="B168" s="311"/>
      <c r="C168" s="306"/>
      <c r="D168" s="306"/>
      <c r="E168" s="306"/>
      <c r="F168" s="306"/>
      <c r="G168" s="307"/>
      <c r="H168" s="306"/>
      <c r="I168" s="306"/>
      <c r="J168" s="306"/>
      <c r="K168" s="334"/>
    </row>
    <row r="169" spans="2:11" s="1" customFormat="1" ht="15" customHeight="1">
      <c r="B169" s="311"/>
      <c r="C169" s="288" t="s">
        <v>2564</v>
      </c>
      <c r="D169" s="288"/>
      <c r="E169" s="288"/>
      <c r="F169" s="309" t="s">
        <v>2561</v>
      </c>
      <c r="G169" s="288"/>
      <c r="H169" s="288" t="s">
        <v>2601</v>
      </c>
      <c r="I169" s="288" t="s">
        <v>2563</v>
      </c>
      <c r="J169" s="288">
        <v>120</v>
      </c>
      <c r="K169" s="334"/>
    </row>
    <row r="170" spans="2:11" s="1" customFormat="1" ht="15" customHeight="1">
      <c r="B170" s="311"/>
      <c r="C170" s="288" t="s">
        <v>2610</v>
      </c>
      <c r="D170" s="288"/>
      <c r="E170" s="288"/>
      <c r="F170" s="309" t="s">
        <v>2561</v>
      </c>
      <c r="G170" s="288"/>
      <c r="H170" s="288" t="s">
        <v>2611</v>
      </c>
      <c r="I170" s="288" t="s">
        <v>2563</v>
      </c>
      <c r="J170" s="288" t="s">
        <v>2612</v>
      </c>
      <c r="K170" s="334"/>
    </row>
    <row r="171" spans="2:11" s="1" customFormat="1" ht="15" customHeight="1">
      <c r="B171" s="311"/>
      <c r="C171" s="288" t="s">
        <v>89</v>
      </c>
      <c r="D171" s="288"/>
      <c r="E171" s="288"/>
      <c r="F171" s="309" t="s">
        <v>2561</v>
      </c>
      <c r="G171" s="288"/>
      <c r="H171" s="288" t="s">
        <v>2628</v>
      </c>
      <c r="I171" s="288" t="s">
        <v>2563</v>
      </c>
      <c r="J171" s="288" t="s">
        <v>2612</v>
      </c>
      <c r="K171" s="334"/>
    </row>
    <row r="172" spans="2:11" s="1" customFormat="1" ht="15" customHeight="1">
      <c r="B172" s="311"/>
      <c r="C172" s="288" t="s">
        <v>2566</v>
      </c>
      <c r="D172" s="288"/>
      <c r="E172" s="288"/>
      <c r="F172" s="309" t="s">
        <v>2567</v>
      </c>
      <c r="G172" s="288"/>
      <c r="H172" s="288" t="s">
        <v>2628</v>
      </c>
      <c r="I172" s="288" t="s">
        <v>2563</v>
      </c>
      <c r="J172" s="288">
        <v>50</v>
      </c>
      <c r="K172" s="334"/>
    </row>
    <row r="173" spans="2:11" s="1" customFormat="1" ht="15" customHeight="1">
      <c r="B173" s="311"/>
      <c r="C173" s="288" t="s">
        <v>2569</v>
      </c>
      <c r="D173" s="288"/>
      <c r="E173" s="288"/>
      <c r="F173" s="309" t="s">
        <v>2561</v>
      </c>
      <c r="G173" s="288"/>
      <c r="H173" s="288" t="s">
        <v>2628</v>
      </c>
      <c r="I173" s="288" t="s">
        <v>2571</v>
      </c>
      <c r="J173" s="288"/>
      <c r="K173" s="334"/>
    </row>
    <row r="174" spans="2:11" s="1" customFormat="1" ht="15" customHeight="1">
      <c r="B174" s="311"/>
      <c r="C174" s="288" t="s">
        <v>2580</v>
      </c>
      <c r="D174" s="288"/>
      <c r="E174" s="288"/>
      <c r="F174" s="309" t="s">
        <v>2567</v>
      </c>
      <c r="G174" s="288"/>
      <c r="H174" s="288" t="s">
        <v>2628</v>
      </c>
      <c r="I174" s="288" t="s">
        <v>2563</v>
      </c>
      <c r="J174" s="288">
        <v>50</v>
      </c>
      <c r="K174" s="334"/>
    </row>
    <row r="175" spans="2:11" s="1" customFormat="1" ht="15" customHeight="1">
      <c r="B175" s="311"/>
      <c r="C175" s="288" t="s">
        <v>2588</v>
      </c>
      <c r="D175" s="288"/>
      <c r="E175" s="288"/>
      <c r="F175" s="309" t="s">
        <v>2567</v>
      </c>
      <c r="G175" s="288"/>
      <c r="H175" s="288" t="s">
        <v>2628</v>
      </c>
      <c r="I175" s="288" t="s">
        <v>2563</v>
      </c>
      <c r="J175" s="288">
        <v>50</v>
      </c>
      <c r="K175" s="334"/>
    </row>
    <row r="176" spans="2:11" s="1" customFormat="1" ht="15" customHeight="1">
      <c r="B176" s="311"/>
      <c r="C176" s="288" t="s">
        <v>2586</v>
      </c>
      <c r="D176" s="288"/>
      <c r="E176" s="288"/>
      <c r="F176" s="309" t="s">
        <v>2567</v>
      </c>
      <c r="G176" s="288"/>
      <c r="H176" s="288" t="s">
        <v>2628</v>
      </c>
      <c r="I176" s="288" t="s">
        <v>2563</v>
      </c>
      <c r="J176" s="288">
        <v>50</v>
      </c>
      <c r="K176" s="334"/>
    </row>
    <row r="177" spans="2:11" s="1" customFormat="1" ht="15" customHeight="1">
      <c r="B177" s="311"/>
      <c r="C177" s="288" t="s">
        <v>209</v>
      </c>
      <c r="D177" s="288"/>
      <c r="E177" s="288"/>
      <c r="F177" s="309" t="s">
        <v>2561</v>
      </c>
      <c r="G177" s="288"/>
      <c r="H177" s="288" t="s">
        <v>2629</v>
      </c>
      <c r="I177" s="288" t="s">
        <v>2630</v>
      </c>
      <c r="J177" s="288"/>
      <c r="K177" s="334"/>
    </row>
    <row r="178" spans="2:11" s="1" customFormat="1" ht="15" customHeight="1">
      <c r="B178" s="311"/>
      <c r="C178" s="288" t="s">
        <v>60</v>
      </c>
      <c r="D178" s="288"/>
      <c r="E178" s="288"/>
      <c r="F178" s="309" t="s">
        <v>2561</v>
      </c>
      <c r="G178" s="288"/>
      <c r="H178" s="288" t="s">
        <v>2631</v>
      </c>
      <c r="I178" s="288" t="s">
        <v>2632</v>
      </c>
      <c r="J178" s="288">
        <v>1</v>
      </c>
      <c r="K178" s="334"/>
    </row>
    <row r="179" spans="2:11" s="1" customFormat="1" ht="15" customHeight="1">
      <c r="B179" s="311"/>
      <c r="C179" s="288" t="s">
        <v>56</v>
      </c>
      <c r="D179" s="288"/>
      <c r="E179" s="288"/>
      <c r="F179" s="309" t="s">
        <v>2561</v>
      </c>
      <c r="G179" s="288"/>
      <c r="H179" s="288" t="s">
        <v>2633</v>
      </c>
      <c r="I179" s="288" t="s">
        <v>2563</v>
      </c>
      <c r="J179" s="288">
        <v>20</v>
      </c>
      <c r="K179" s="334"/>
    </row>
    <row r="180" spans="2:11" s="1" customFormat="1" ht="15" customHeight="1">
      <c r="B180" s="311"/>
      <c r="C180" s="288" t="s">
        <v>57</v>
      </c>
      <c r="D180" s="288"/>
      <c r="E180" s="288"/>
      <c r="F180" s="309" t="s">
        <v>2561</v>
      </c>
      <c r="G180" s="288"/>
      <c r="H180" s="288" t="s">
        <v>2634</v>
      </c>
      <c r="I180" s="288" t="s">
        <v>2563</v>
      </c>
      <c r="J180" s="288">
        <v>255</v>
      </c>
      <c r="K180" s="334"/>
    </row>
    <row r="181" spans="2:11" s="1" customFormat="1" ht="15" customHeight="1">
      <c r="B181" s="311"/>
      <c r="C181" s="288" t="s">
        <v>210</v>
      </c>
      <c r="D181" s="288"/>
      <c r="E181" s="288"/>
      <c r="F181" s="309" t="s">
        <v>2561</v>
      </c>
      <c r="G181" s="288"/>
      <c r="H181" s="288" t="s">
        <v>2525</v>
      </c>
      <c r="I181" s="288" t="s">
        <v>2563</v>
      </c>
      <c r="J181" s="288">
        <v>10</v>
      </c>
      <c r="K181" s="334"/>
    </row>
    <row r="182" spans="2:11" s="1" customFormat="1" ht="15" customHeight="1">
      <c r="B182" s="311"/>
      <c r="C182" s="288" t="s">
        <v>211</v>
      </c>
      <c r="D182" s="288"/>
      <c r="E182" s="288"/>
      <c r="F182" s="309" t="s">
        <v>2561</v>
      </c>
      <c r="G182" s="288"/>
      <c r="H182" s="288" t="s">
        <v>2635</v>
      </c>
      <c r="I182" s="288" t="s">
        <v>2596</v>
      </c>
      <c r="J182" s="288"/>
      <c r="K182" s="334"/>
    </row>
    <row r="183" spans="2:11" s="1" customFormat="1" ht="15" customHeight="1">
      <c r="B183" s="311"/>
      <c r="C183" s="288" t="s">
        <v>2636</v>
      </c>
      <c r="D183" s="288"/>
      <c r="E183" s="288"/>
      <c r="F183" s="309" t="s">
        <v>2561</v>
      </c>
      <c r="G183" s="288"/>
      <c r="H183" s="288" t="s">
        <v>2637</v>
      </c>
      <c r="I183" s="288" t="s">
        <v>2596</v>
      </c>
      <c r="J183" s="288"/>
      <c r="K183" s="334"/>
    </row>
    <row r="184" spans="2:11" s="1" customFormat="1" ht="15" customHeight="1">
      <c r="B184" s="311"/>
      <c r="C184" s="288" t="s">
        <v>2625</v>
      </c>
      <c r="D184" s="288"/>
      <c r="E184" s="288"/>
      <c r="F184" s="309" t="s">
        <v>2561</v>
      </c>
      <c r="G184" s="288"/>
      <c r="H184" s="288" t="s">
        <v>2638</v>
      </c>
      <c r="I184" s="288" t="s">
        <v>2596</v>
      </c>
      <c r="J184" s="288"/>
      <c r="K184" s="334"/>
    </row>
    <row r="185" spans="2:11" s="1" customFormat="1" ht="15" customHeight="1">
      <c r="B185" s="311"/>
      <c r="C185" s="288" t="s">
        <v>213</v>
      </c>
      <c r="D185" s="288"/>
      <c r="E185" s="288"/>
      <c r="F185" s="309" t="s">
        <v>2567</v>
      </c>
      <c r="G185" s="288"/>
      <c r="H185" s="288" t="s">
        <v>2639</v>
      </c>
      <c r="I185" s="288" t="s">
        <v>2563</v>
      </c>
      <c r="J185" s="288">
        <v>50</v>
      </c>
      <c r="K185" s="334"/>
    </row>
    <row r="186" spans="2:11" s="1" customFormat="1" ht="15" customHeight="1">
      <c r="B186" s="311"/>
      <c r="C186" s="288" t="s">
        <v>2640</v>
      </c>
      <c r="D186" s="288"/>
      <c r="E186" s="288"/>
      <c r="F186" s="309" t="s">
        <v>2567</v>
      </c>
      <c r="G186" s="288"/>
      <c r="H186" s="288" t="s">
        <v>2641</v>
      </c>
      <c r="I186" s="288" t="s">
        <v>2642</v>
      </c>
      <c r="J186" s="288"/>
      <c r="K186" s="334"/>
    </row>
    <row r="187" spans="2:11" s="1" customFormat="1" ht="15" customHeight="1">
      <c r="B187" s="311"/>
      <c r="C187" s="288" t="s">
        <v>2643</v>
      </c>
      <c r="D187" s="288"/>
      <c r="E187" s="288"/>
      <c r="F187" s="309" t="s">
        <v>2567</v>
      </c>
      <c r="G187" s="288"/>
      <c r="H187" s="288" t="s">
        <v>2644</v>
      </c>
      <c r="I187" s="288" t="s">
        <v>2642</v>
      </c>
      <c r="J187" s="288"/>
      <c r="K187" s="334"/>
    </row>
    <row r="188" spans="2:11" s="1" customFormat="1" ht="15" customHeight="1">
      <c r="B188" s="311"/>
      <c r="C188" s="288" t="s">
        <v>2645</v>
      </c>
      <c r="D188" s="288"/>
      <c r="E188" s="288"/>
      <c r="F188" s="309" t="s">
        <v>2567</v>
      </c>
      <c r="G188" s="288"/>
      <c r="H188" s="288" t="s">
        <v>2646</v>
      </c>
      <c r="I188" s="288" t="s">
        <v>2642</v>
      </c>
      <c r="J188" s="288"/>
      <c r="K188" s="334"/>
    </row>
    <row r="189" spans="2:11" s="1" customFormat="1" ht="15" customHeight="1">
      <c r="B189" s="311"/>
      <c r="C189" s="347" t="s">
        <v>2647</v>
      </c>
      <c r="D189" s="288"/>
      <c r="E189" s="288"/>
      <c r="F189" s="309" t="s">
        <v>2567</v>
      </c>
      <c r="G189" s="288"/>
      <c r="H189" s="288" t="s">
        <v>2648</v>
      </c>
      <c r="I189" s="288" t="s">
        <v>2649</v>
      </c>
      <c r="J189" s="348" t="s">
        <v>2650</v>
      </c>
      <c r="K189" s="334"/>
    </row>
    <row r="190" spans="2:11" s="1" customFormat="1" ht="15" customHeight="1">
      <c r="B190" s="311"/>
      <c r="C190" s="347" t="s">
        <v>45</v>
      </c>
      <c r="D190" s="288"/>
      <c r="E190" s="288"/>
      <c r="F190" s="309" t="s">
        <v>2561</v>
      </c>
      <c r="G190" s="288"/>
      <c r="H190" s="285" t="s">
        <v>2651</v>
      </c>
      <c r="I190" s="288" t="s">
        <v>2652</v>
      </c>
      <c r="J190" s="288"/>
      <c r="K190" s="334"/>
    </row>
    <row r="191" spans="2:11" s="1" customFormat="1" ht="15" customHeight="1">
      <c r="B191" s="311"/>
      <c r="C191" s="347" t="s">
        <v>2653</v>
      </c>
      <c r="D191" s="288"/>
      <c r="E191" s="288"/>
      <c r="F191" s="309" t="s">
        <v>2561</v>
      </c>
      <c r="G191" s="288"/>
      <c r="H191" s="288" t="s">
        <v>2654</v>
      </c>
      <c r="I191" s="288" t="s">
        <v>2596</v>
      </c>
      <c r="J191" s="288"/>
      <c r="K191" s="334"/>
    </row>
    <row r="192" spans="2:11" s="1" customFormat="1" ht="15" customHeight="1">
      <c r="B192" s="311"/>
      <c r="C192" s="347" t="s">
        <v>2655</v>
      </c>
      <c r="D192" s="288"/>
      <c r="E192" s="288"/>
      <c r="F192" s="309" t="s">
        <v>2561</v>
      </c>
      <c r="G192" s="288"/>
      <c r="H192" s="288" t="s">
        <v>2656</v>
      </c>
      <c r="I192" s="288" t="s">
        <v>2596</v>
      </c>
      <c r="J192" s="288"/>
      <c r="K192" s="334"/>
    </row>
    <row r="193" spans="2:11" s="1" customFormat="1" ht="15" customHeight="1">
      <c r="B193" s="311"/>
      <c r="C193" s="347" t="s">
        <v>2657</v>
      </c>
      <c r="D193" s="288"/>
      <c r="E193" s="288"/>
      <c r="F193" s="309" t="s">
        <v>2567</v>
      </c>
      <c r="G193" s="288"/>
      <c r="H193" s="288" t="s">
        <v>2658</v>
      </c>
      <c r="I193" s="288" t="s">
        <v>2596</v>
      </c>
      <c r="J193" s="288"/>
      <c r="K193" s="334"/>
    </row>
    <row r="194" spans="2:11" s="1" customFormat="1" ht="15" customHeight="1">
      <c r="B194" s="340"/>
      <c r="C194" s="349"/>
      <c r="D194" s="320"/>
      <c r="E194" s="320"/>
      <c r="F194" s="320"/>
      <c r="G194" s="320"/>
      <c r="H194" s="320"/>
      <c r="I194" s="320"/>
      <c r="J194" s="320"/>
      <c r="K194" s="341"/>
    </row>
    <row r="195" spans="2:11" s="1" customFormat="1" ht="18.75" customHeight="1">
      <c r="B195" s="322"/>
      <c r="C195" s="332"/>
      <c r="D195" s="332"/>
      <c r="E195" s="332"/>
      <c r="F195" s="342"/>
      <c r="G195" s="332"/>
      <c r="H195" s="332"/>
      <c r="I195" s="332"/>
      <c r="J195" s="332"/>
      <c r="K195" s="322"/>
    </row>
    <row r="196" spans="2:11" s="1" customFormat="1" ht="18.75" customHeight="1">
      <c r="B196" s="322"/>
      <c r="C196" s="332"/>
      <c r="D196" s="332"/>
      <c r="E196" s="332"/>
      <c r="F196" s="342"/>
      <c r="G196" s="332"/>
      <c r="H196" s="332"/>
      <c r="I196" s="332"/>
      <c r="J196" s="332"/>
      <c r="K196" s="322"/>
    </row>
    <row r="197" spans="2:11" s="1" customFormat="1" ht="18.75" customHeight="1">
      <c r="B197" s="295"/>
      <c r="C197" s="295"/>
      <c r="D197" s="295"/>
      <c r="E197" s="295"/>
      <c r="F197" s="295"/>
      <c r="G197" s="295"/>
      <c r="H197" s="295"/>
      <c r="I197" s="295"/>
      <c r="J197" s="295"/>
      <c r="K197" s="295"/>
    </row>
    <row r="198" spans="2:11" s="1" customFormat="1" ht="13.5">
      <c r="B198" s="277"/>
      <c r="C198" s="278"/>
      <c r="D198" s="278"/>
      <c r="E198" s="278"/>
      <c r="F198" s="278"/>
      <c r="G198" s="278"/>
      <c r="H198" s="278"/>
      <c r="I198" s="278"/>
      <c r="J198" s="278"/>
      <c r="K198" s="279"/>
    </row>
    <row r="199" spans="2:11" s="1" customFormat="1" ht="21">
      <c r="B199" s="280"/>
      <c r="C199" s="413" t="s">
        <v>2659</v>
      </c>
      <c r="D199" s="413"/>
      <c r="E199" s="413"/>
      <c r="F199" s="413"/>
      <c r="G199" s="413"/>
      <c r="H199" s="413"/>
      <c r="I199" s="413"/>
      <c r="J199" s="413"/>
      <c r="K199" s="281"/>
    </row>
    <row r="200" spans="2:11" s="1" customFormat="1" ht="25.5" customHeight="1">
      <c r="B200" s="280"/>
      <c r="C200" s="350" t="s">
        <v>2660</v>
      </c>
      <c r="D200" s="350"/>
      <c r="E200" s="350"/>
      <c r="F200" s="350" t="s">
        <v>2661</v>
      </c>
      <c r="G200" s="351"/>
      <c r="H200" s="414" t="s">
        <v>2662</v>
      </c>
      <c r="I200" s="414"/>
      <c r="J200" s="414"/>
      <c r="K200" s="281"/>
    </row>
    <row r="201" spans="2:11" s="1" customFormat="1" ht="5.25" customHeight="1">
      <c r="B201" s="311"/>
      <c r="C201" s="306"/>
      <c r="D201" s="306"/>
      <c r="E201" s="306"/>
      <c r="F201" s="306"/>
      <c r="G201" s="332"/>
      <c r="H201" s="306"/>
      <c r="I201" s="306"/>
      <c r="J201" s="306"/>
      <c r="K201" s="334"/>
    </row>
    <row r="202" spans="2:11" s="1" customFormat="1" ht="15" customHeight="1">
      <c r="B202" s="311"/>
      <c r="C202" s="288" t="s">
        <v>2652</v>
      </c>
      <c r="D202" s="288"/>
      <c r="E202" s="288"/>
      <c r="F202" s="309" t="s">
        <v>46</v>
      </c>
      <c r="G202" s="288"/>
      <c r="H202" s="415" t="s">
        <v>2663</v>
      </c>
      <c r="I202" s="415"/>
      <c r="J202" s="415"/>
      <c r="K202" s="334"/>
    </row>
    <row r="203" spans="2:11" s="1" customFormat="1" ht="15" customHeight="1">
      <c r="B203" s="311"/>
      <c r="C203" s="288"/>
      <c r="D203" s="288"/>
      <c r="E203" s="288"/>
      <c r="F203" s="309" t="s">
        <v>47</v>
      </c>
      <c r="G203" s="288"/>
      <c r="H203" s="415" t="s">
        <v>2664</v>
      </c>
      <c r="I203" s="415"/>
      <c r="J203" s="415"/>
      <c r="K203" s="334"/>
    </row>
    <row r="204" spans="2:11" s="1" customFormat="1" ht="15" customHeight="1">
      <c r="B204" s="311"/>
      <c r="C204" s="288"/>
      <c r="D204" s="288"/>
      <c r="E204" s="288"/>
      <c r="F204" s="309" t="s">
        <v>50</v>
      </c>
      <c r="G204" s="288"/>
      <c r="H204" s="415" t="s">
        <v>2665</v>
      </c>
      <c r="I204" s="415"/>
      <c r="J204" s="415"/>
      <c r="K204" s="334"/>
    </row>
    <row r="205" spans="2:11" s="1" customFormat="1" ht="15" customHeight="1">
      <c r="B205" s="311"/>
      <c r="C205" s="288"/>
      <c r="D205" s="288"/>
      <c r="E205" s="288"/>
      <c r="F205" s="309" t="s">
        <v>48</v>
      </c>
      <c r="G205" s="288"/>
      <c r="H205" s="415" t="s">
        <v>2666</v>
      </c>
      <c r="I205" s="415"/>
      <c r="J205" s="415"/>
      <c r="K205" s="334"/>
    </row>
    <row r="206" spans="2:11" s="1" customFormat="1" ht="15" customHeight="1">
      <c r="B206" s="311"/>
      <c r="C206" s="288"/>
      <c r="D206" s="288"/>
      <c r="E206" s="288"/>
      <c r="F206" s="309" t="s">
        <v>49</v>
      </c>
      <c r="G206" s="288"/>
      <c r="H206" s="415" t="s">
        <v>2667</v>
      </c>
      <c r="I206" s="415"/>
      <c r="J206" s="415"/>
      <c r="K206" s="334"/>
    </row>
    <row r="207" spans="2:11" s="1" customFormat="1" ht="15" customHeight="1">
      <c r="B207" s="311"/>
      <c r="C207" s="288"/>
      <c r="D207" s="288"/>
      <c r="E207" s="288"/>
      <c r="F207" s="309"/>
      <c r="G207" s="288"/>
      <c r="H207" s="288"/>
      <c r="I207" s="288"/>
      <c r="J207" s="288"/>
      <c r="K207" s="334"/>
    </row>
    <row r="208" spans="2:11" s="1" customFormat="1" ht="15" customHeight="1">
      <c r="B208" s="311"/>
      <c r="C208" s="288" t="s">
        <v>2608</v>
      </c>
      <c r="D208" s="288"/>
      <c r="E208" s="288"/>
      <c r="F208" s="309" t="s">
        <v>82</v>
      </c>
      <c r="G208" s="288"/>
      <c r="H208" s="415" t="s">
        <v>2668</v>
      </c>
      <c r="I208" s="415"/>
      <c r="J208" s="415"/>
      <c r="K208" s="334"/>
    </row>
    <row r="209" spans="2:11" s="1" customFormat="1" ht="15" customHeight="1">
      <c r="B209" s="311"/>
      <c r="C209" s="288"/>
      <c r="D209" s="288"/>
      <c r="E209" s="288"/>
      <c r="F209" s="309" t="s">
        <v>2507</v>
      </c>
      <c r="G209" s="288"/>
      <c r="H209" s="415" t="s">
        <v>2508</v>
      </c>
      <c r="I209" s="415"/>
      <c r="J209" s="415"/>
      <c r="K209" s="334"/>
    </row>
    <row r="210" spans="2:11" s="1" customFormat="1" ht="15" customHeight="1">
      <c r="B210" s="311"/>
      <c r="C210" s="288"/>
      <c r="D210" s="288"/>
      <c r="E210" s="288"/>
      <c r="F210" s="309" t="s">
        <v>2505</v>
      </c>
      <c r="G210" s="288"/>
      <c r="H210" s="415" t="s">
        <v>2669</v>
      </c>
      <c r="I210" s="415"/>
      <c r="J210" s="415"/>
      <c r="K210" s="334"/>
    </row>
    <row r="211" spans="2:11" s="1" customFormat="1" ht="15" customHeight="1">
      <c r="B211" s="352"/>
      <c r="C211" s="288"/>
      <c r="D211" s="288"/>
      <c r="E211" s="288"/>
      <c r="F211" s="309" t="s">
        <v>114</v>
      </c>
      <c r="G211" s="347"/>
      <c r="H211" s="416" t="s">
        <v>113</v>
      </c>
      <c r="I211" s="416"/>
      <c r="J211" s="416"/>
      <c r="K211" s="353"/>
    </row>
    <row r="212" spans="2:11" s="1" customFormat="1" ht="15" customHeight="1">
      <c r="B212" s="352"/>
      <c r="C212" s="288"/>
      <c r="D212" s="288"/>
      <c r="E212" s="288"/>
      <c r="F212" s="309" t="s">
        <v>2509</v>
      </c>
      <c r="G212" s="347"/>
      <c r="H212" s="416" t="s">
        <v>2670</v>
      </c>
      <c r="I212" s="416"/>
      <c r="J212" s="416"/>
      <c r="K212" s="353"/>
    </row>
    <row r="213" spans="2:11" s="1" customFormat="1" ht="15" customHeight="1">
      <c r="B213" s="352"/>
      <c r="C213" s="288"/>
      <c r="D213" s="288"/>
      <c r="E213" s="288"/>
      <c r="F213" s="309"/>
      <c r="G213" s="347"/>
      <c r="H213" s="338"/>
      <c r="I213" s="338"/>
      <c r="J213" s="338"/>
      <c r="K213" s="353"/>
    </row>
    <row r="214" spans="2:11" s="1" customFormat="1" ht="15" customHeight="1">
      <c r="B214" s="352"/>
      <c r="C214" s="288" t="s">
        <v>2632</v>
      </c>
      <c r="D214" s="288"/>
      <c r="E214" s="288"/>
      <c r="F214" s="309">
        <v>1</v>
      </c>
      <c r="G214" s="347"/>
      <c r="H214" s="416" t="s">
        <v>2671</v>
      </c>
      <c r="I214" s="416"/>
      <c r="J214" s="416"/>
      <c r="K214" s="353"/>
    </row>
    <row r="215" spans="2:11" s="1" customFormat="1" ht="15" customHeight="1">
      <c r="B215" s="352"/>
      <c r="C215" s="288"/>
      <c r="D215" s="288"/>
      <c r="E215" s="288"/>
      <c r="F215" s="309">
        <v>2</v>
      </c>
      <c r="G215" s="347"/>
      <c r="H215" s="416" t="s">
        <v>2672</v>
      </c>
      <c r="I215" s="416"/>
      <c r="J215" s="416"/>
      <c r="K215" s="353"/>
    </row>
    <row r="216" spans="2:11" s="1" customFormat="1" ht="15" customHeight="1">
      <c r="B216" s="352"/>
      <c r="C216" s="288"/>
      <c r="D216" s="288"/>
      <c r="E216" s="288"/>
      <c r="F216" s="309">
        <v>3</v>
      </c>
      <c r="G216" s="347"/>
      <c r="H216" s="416" t="s">
        <v>2673</v>
      </c>
      <c r="I216" s="416"/>
      <c r="J216" s="416"/>
      <c r="K216" s="353"/>
    </row>
    <row r="217" spans="2:11" s="1" customFormat="1" ht="15" customHeight="1">
      <c r="B217" s="352"/>
      <c r="C217" s="288"/>
      <c r="D217" s="288"/>
      <c r="E217" s="288"/>
      <c r="F217" s="309">
        <v>4</v>
      </c>
      <c r="G217" s="347"/>
      <c r="H217" s="416" t="s">
        <v>2674</v>
      </c>
      <c r="I217" s="416"/>
      <c r="J217" s="416"/>
      <c r="K217" s="353"/>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4"/>
      <c r="M2" s="384"/>
      <c r="N2" s="384"/>
      <c r="O2" s="384"/>
      <c r="P2" s="384"/>
      <c r="Q2" s="384"/>
      <c r="R2" s="384"/>
      <c r="S2" s="384"/>
      <c r="T2" s="384"/>
      <c r="U2" s="384"/>
      <c r="V2" s="384"/>
      <c r="AT2" s="19" t="s">
        <v>90</v>
      </c>
      <c r="AZ2" s="110" t="s">
        <v>116</v>
      </c>
      <c r="BA2" s="110" t="s">
        <v>74</v>
      </c>
      <c r="BB2" s="110" t="s">
        <v>117</v>
      </c>
      <c r="BC2" s="110" t="s">
        <v>118</v>
      </c>
      <c r="BD2" s="110" t="s">
        <v>85</v>
      </c>
    </row>
    <row r="3" spans="2:56" s="1" customFormat="1" ht="6.95" customHeight="1">
      <c r="B3" s="111"/>
      <c r="C3" s="112"/>
      <c r="D3" s="112"/>
      <c r="E3" s="112"/>
      <c r="F3" s="112"/>
      <c r="G3" s="112"/>
      <c r="H3" s="112"/>
      <c r="I3" s="112"/>
      <c r="J3" s="112"/>
      <c r="K3" s="112"/>
      <c r="L3" s="22"/>
      <c r="AT3" s="19" t="s">
        <v>85</v>
      </c>
      <c r="AZ3" s="110" t="s">
        <v>119</v>
      </c>
      <c r="BA3" s="110" t="s">
        <v>74</v>
      </c>
      <c r="BB3" s="110" t="s">
        <v>117</v>
      </c>
      <c r="BC3" s="110" t="s">
        <v>120</v>
      </c>
      <c r="BD3" s="110" t="s">
        <v>85</v>
      </c>
    </row>
    <row r="4" spans="2:56" s="1" customFormat="1" ht="24.95" customHeight="1">
      <c r="B4" s="22"/>
      <c r="D4" s="113" t="s">
        <v>121</v>
      </c>
      <c r="L4" s="22"/>
      <c r="M4" s="114" t="s">
        <v>10</v>
      </c>
      <c r="AT4" s="19" t="s">
        <v>4</v>
      </c>
      <c r="AZ4" s="110" t="s">
        <v>122</v>
      </c>
      <c r="BA4" s="110" t="s">
        <v>74</v>
      </c>
      <c r="BB4" s="110" t="s">
        <v>123</v>
      </c>
      <c r="BC4" s="110" t="s">
        <v>124</v>
      </c>
      <c r="BD4" s="110" t="s">
        <v>85</v>
      </c>
    </row>
    <row r="5" spans="2:56" s="1" customFormat="1" ht="6.95" customHeight="1">
      <c r="B5" s="22"/>
      <c r="L5" s="22"/>
      <c r="AZ5" s="110" t="s">
        <v>125</v>
      </c>
      <c r="BA5" s="110" t="s">
        <v>74</v>
      </c>
      <c r="BB5" s="110" t="s">
        <v>123</v>
      </c>
      <c r="BC5" s="110" t="s">
        <v>126</v>
      </c>
      <c r="BD5" s="110" t="s">
        <v>85</v>
      </c>
    </row>
    <row r="6" spans="2:56" s="1" customFormat="1" ht="12" customHeight="1">
      <c r="B6" s="22"/>
      <c r="D6" s="115" t="s">
        <v>16</v>
      </c>
      <c r="L6" s="22"/>
      <c r="AZ6" s="110" t="s">
        <v>127</v>
      </c>
      <c r="BA6" s="110" t="s">
        <v>74</v>
      </c>
      <c r="BB6" s="110" t="s">
        <v>128</v>
      </c>
      <c r="BC6" s="110" t="s">
        <v>129</v>
      </c>
      <c r="BD6" s="110" t="s">
        <v>85</v>
      </c>
    </row>
    <row r="7" spans="2:56" s="1" customFormat="1" ht="16.5" customHeight="1">
      <c r="B7" s="22"/>
      <c r="E7" s="401" t="str">
        <f>'Rekapitulace stavby'!K6</f>
        <v>Rekonstrukce objektu - 3 etapa 2.NP</v>
      </c>
      <c r="F7" s="402"/>
      <c r="G7" s="402"/>
      <c r="H7" s="402"/>
      <c r="L7" s="22"/>
      <c r="AZ7" s="110" t="s">
        <v>130</v>
      </c>
      <c r="BA7" s="110" t="s">
        <v>74</v>
      </c>
      <c r="BB7" s="110" t="s">
        <v>117</v>
      </c>
      <c r="BC7" s="110" t="s">
        <v>131</v>
      </c>
      <c r="BD7" s="110" t="s">
        <v>85</v>
      </c>
    </row>
    <row r="8" spans="2:56" s="1" customFormat="1" ht="12" customHeight="1">
      <c r="B8" s="22"/>
      <c r="D8" s="115" t="s">
        <v>132</v>
      </c>
      <c r="L8" s="22"/>
      <c r="AZ8" s="110" t="s">
        <v>133</v>
      </c>
      <c r="BA8" s="110" t="s">
        <v>74</v>
      </c>
      <c r="BB8" s="110" t="s">
        <v>123</v>
      </c>
      <c r="BC8" s="110" t="s">
        <v>134</v>
      </c>
      <c r="BD8" s="110" t="s">
        <v>85</v>
      </c>
    </row>
    <row r="9" spans="1:56"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c r="AZ9" s="110" t="s">
        <v>136</v>
      </c>
      <c r="BA9" s="110" t="s">
        <v>74</v>
      </c>
      <c r="BB9" s="110" t="s">
        <v>117</v>
      </c>
      <c r="BC9" s="110" t="s">
        <v>137</v>
      </c>
      <c r="BD9" s="110" t="s">
        <v>85</v>
      </c>
    </row>
    <row r="10" spans="1:56"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c r="AZ10" s="110" t="s">
        <v>139</v>
      </c>
      <c r="BA10" s="110" t="s">
        <v>74</v>
      </c>
      <c r="BB10" s="110" t="s">
        <v>117</v>
      </c>
      <c r="BC10" s="110" t="s">
        <v>140</v>
      </c>
      <c r="BD10" s="110" t="s">
        <v>85</v>
      </c>
    </row>
    <row r="11" spans="1:56" s="2" customFormat="1" ht="16.5" customHeight="1">
      <c r="A11" s="36"/>
      <c r="B11" s="41"/>
      <c r="C11" s="36"/>
      <c r="D11" s="36"/>
      <c r="E11" s="404" t="s">
        <v>141</v>
      </c>
      <c r="F11" s="403"/>
      <c r="G11" s="403"/>
      <c r="H11" s="403"/>
      <c r="I11" s="36"/>
      <c r="J11" s="36"/>
      <c r="K11" s="36"/>
      <c r="L11" s="116"/>
      <c r="S11" s="36"/>
      <c r="T11" s="36"/>
      <c r="U11" s="36"/>
      <c r="V11" s="36"/>
      <c r="W11" s="36"/>
      <c r="X11" s="36"/>
      <c r="Y11" s="36"/>
      <c r="Z11" s="36"/>
      <c r="AA11" s="36"/>
      <c r="AB11" s="36"/>
      <c r="AC11" s="36"/>
      <c r="AD11" s="36"/>
      <c r="AE11" s="36"/>
      <c r="AZ11" s="110" t="s">
        <v>142</v>
      </c>
      <c r="BA11" s="110" t="s">
        <v>74</v>
      </c>
      <c r="BB11" s="110" t="s">
        <v>143</v>
      </c>
      <c r="BC11" s="110" t="s">
        <v>144</v>
      </c>
      <c r="BD11" s="110" t="s">
        <v>85</v>
      </c>
    </row>
    <row r="12" spans="1:56"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c r="AZ12" s="110" t="s">
        <v>145</v>
      </c>
      <c r="BA12" s="110" t="s">
        <v>74</v>
      </c>
      <c r="BB12" s="110" t="s">
        <v>117</v>
      </c>
      <c r="BC12" s="110" t="s">
        <v>146</v>
      </c>
      <c r="BD12" s="110" t="s">
        <v>85</v>
      </c>
    </row>
    <row r="13" spans="1:56"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c r="AZ13" s="110" t="s">
        <v>147</v>
      </c>
      <c r="BA13" s="110" t="s">
        <v>74</v>
      </c>
      <c r="BB13" s="110" t="s">
        <v>117</v>
      </c>
      <c r="BC13" s="110" t="s">
        <v>148</v>
      </c>
      <c r="BD13" s="110" t="s">
        <v>85</v>
      </c>
    </row>
    <row r="14" spans="1:56"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c r="AZ14" s="110" t="s">
        <v>149</v>
      </c>
      <c r="BA14" s="110" t="s">
        <v>74</v>
      </c>
      <c r="BB14" s="110" t="s">
        <v>117</v>
      </c>
      <c r="BC14" s="110" t="s">
        <v>150</v>
      </c>
      <c r="BD14" s="110" t="s">
        <v>85</v>
      </c>
    </row>
    <row r="15" spans="1:56"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c r="AZ15" s="110" t="s">
        <v>151</v>
      </c>
      <c r="BA15" s="110" t="s">
        <v>74</v>
      </c>
      <c r="BB15" s="110" t="s">
        <v>117</v>
      </c>
      <c r="BC15" s="110" t="s">
        <v>152</v>
      </c>
      <c r="BD15" s="110" t="s">
        <v>85</v>
      </c>
    </row>
    <row r="16" spans="1:56"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c r="AZ16" s="110" t="s">
        <v>153</v>
      </c>
      <c r="BA16" s="110" t="s">
        <v>74</v>
      </c>
      <c r="BB16" s="110" t="s">
        <v>143</v>
      </c>
      <c r="BC16" s="110" t="s">
        <v>154</v>
      </c>
      <c r="BD16" s="110" t="s">
        <v>85</v>
      </c>
    </row>
    <row r="17" spans="1:56"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c r="AZ17" s="110" t="s">
        <v>155</v>
      </c>
      <c r="BA17" s="110" t="s">
        <v>74</v>
      </c>
      <c r="BB17" s="110" t="s">
        <v>117</v>
      </c>
      <c r="BC17" s="110" t="s">
        <v>131</v>
      </c>
      <c r="BD17" s="110" t="s">
        <v>85</v>
      </c>
    </row>
    <row r="18" spans="1:56"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c r="AZ18" s="110" t="s">
        <v>156</v>
      </c>
      <c r="BA18" s="110" t="s">
        <v>74</v>
      </c>
      <c r="BB18" s="110" t="s">
        <v>117</v>
      </c>
      <c r="BC18" s="110" t="s">
        <v>157</v>
      </c>
      <c r="BD18" s="110" t="s">
        <v>85</v>
      </c>
    </row>
    <row r="19" spans="1:56"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c r="AZ19" s="110" t="s">
        <v>158</v>
      </c>
      <c r="BA19" s="110" t="s">
        <v>74</v>
      </c>
      <c r="BB19" s="110" t="s">
        <v>128</v>
      </c>
      <c r="BC19" s="110" t="s">
        <v>159</v>
      </c>
      <c r="BD19" s="110" t="s">
        <v>85</v>
      </c>
    </row>
    <row r="20" spans="1:56"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c r="AZ20" s="110" t="s">
        <v>160</v>
      </c>
      <c r="BA20" s="110" t="s">
        <v>74</v>
      </c>
      <c r="BB20" s="110" t="s">
        <v>128</v>
      </c>
      <c r="BC20" s="110" t="s">
        <v>161</v>
      </c>
      <c r="BD20" s="110" t="s">
        <v>85</v>
      </c>
    </row>
    <row r="21" spans="1:56"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c r="AZ21" s="110" t="s">
        <v>162</v>
      </c>
      <c r="BA21" s="110" t="s">
        <v>74</v>
      </c>
      <c r="BB21" s="110" t="s">
        <v>128</v>
      </c>
      <c r="BC21" s="110" t="s">
        <v>76</v>
      </c>
      <c r="BD21" s="110" t="s">
        <v>85</v>
      </c>
    </row>
    <row r="22" spans="1:56"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c r="AZ22" s="110" t="s">
        <v>163</v>
      </c>
      <c r="BA22" s="110" t="s">
        <v>74</v>
      </c>
      <c r="BB22" s="110" t="s">
        <v>128</v>
      </c>
      <c r="BC22" s="110" t="s">
        <v>76</v>
      </c>
      <c r="BD22" s="110" t="s">
        <v>85</v>
      </c>
    </row>
    <row r="23" spans="1:56"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c r="AZ23" s="110" t="s">
        <v>164</v>
      </c>
      <c r="BA23" s="110" t="s">
        <v>74</v>
      </c>
      <c r="BB23" s="110" t="s">
        <v>128</v>
      </c>
      <c r="BC23" s="110" t="s">
        <v>161</v>
      </c>
      <c r="BD23" s="110" t="s">
        <v>85</v>
      </c>
    </row>
    <row r="24" spans="1:56"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c r="AZ24" s="110" t="s">
        <v>165</v>
      </c>
      <c r="BA24" s="110" t="s">
        <v>74</v>
      </c>
      <c r="BB24" s="110" t="s">
        <v>128</v>
      </c>
      <c r="BC24" s="110" t="s">
        <v>161</v>
      </c>
      <c r="BD24" s="110" t="s">
        <v>85</v>
      </c>
    </row>
    <row r="25" spans="1:56"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c r="AZ25" s="110" t="s">
        <v>166</v>
      </c>
      <c r="BA25" s="110" t="s">
        <v>74</v>
      </c>
      <c r="BB25" s="110" t="s">
        <v>117</v>
      </c>
      <c r="BC25" s="110" t="s">
        <v>157</v>
      </c>
      <c r="BD25" s="110" t="s">
        <v>85</v>
      </c>
    </row>
    <row r="26" spans="1:56"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c r="AZ26" s="110" t="s">
        <v>167</v>
      </c>
      <c r="BA26" s="110" t="s">
        <v>74</v>
      </c>
      <c r="BB26" s="110" t="s">
        <v>117</v>
      </c>
      <c r="BC26" s="110" t="s">
        <v>131</v>
      </c>
      <c r="BD26" s="110" t="s">
        <v>85</v>
      </c>
    </row>
    <row r="27" spans="1:56"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c r="AZ27" s="110" t="s">
        <v>168</v>
      </c>
      <c r="BA27" s="110" t="s">
        <v>74</v>
      </c>
      <c r="BB27" s="110" t="s">
        <v>117</v>
      </c>
      <c r="BC27" s="110" t="s">
        <v>169</v>
      </c>
      <c r="BD27" s="110" t="s">
        <v>85</v>
      </c>
    </row>
    <row r="28" spans="1:56"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c r="AZ28" s="110" t="s">
        <v>170</v>
      </c>
      <c r="BA28" s="110" t="s">
        <v>74</v>
      </c>
      <c r="BB28" s="110" t="s">
        <v>117</v>
      </c>
      <c r="BC28" s="110" t="s">
        <v>146</v>
      </c>
      <c r="BD28" s="110" t="s">
        <v>85</v>
      </c>
    </row>
    <row r="29" spans="1:56"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c r="AZ29" s="121" t="s">
        <v>171</v>
      </c>
      <c r="BA29" s="121" t="s">
        <v>74</v>
      </c>
      <c r="BB29" s="121" t="s">
        <v>117</v>
      </c>
      <c r="BC29" s="121" t="s">
        <v>172</v>
      </c>
      <c r="BD29" s="121" t="s">
        <v>85</v>
      </c>
    </row>
    <row r="30" spans="1:56"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c r="AZ30" s="110" t="s">
        <v>173</v>
      </c>
      <c r="BA30" s="110" t="s">
        <v>74</v>
      </c>
      <c r="BB30" s="110" t="s">
        <v>117</v>
      </c>
      <c r="BC30" s="110" t="s">
        <v>174</v>
      </c>
      <c r="BD30" s="110" t="s">
        <v>85</v>
      </c>
    </row>
    <row r="31" spans="1:56"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c r="AZ31" s="110" t="s">
        <v>175</v>
      </c>
      <c r="BA31" s="110" t="s">
        <v>74</v>
      </c>
      <c r="BB31" s="110" t="s">
        <v>123</v>
      </c>
      <c r="BC31" s="110" t="s">
        <v>176</v>
      </c>
      <c r="BD31" s="110" t="s">
        <v>85</v>
      </c>
    </row>
    <row r="32" spans="1:56" s="2" customFormat="1" ht="25.35" customHeight="1">
      <c r="A32" s="36"/>
      <c r="B32" s="41"/>
      <c r="C32" s="36"/>
      <c r="D32" s="123" t="s">
        <v>41</v>
      </c>
      <c r="E32" s="36"/>
      <c r="F32" s="36"/>
      <c r="G32" s="36"/>
      <c r="H32" s="36"/>
      <c r="I32" s="36"/>
      <c r="J32" s="124">
        <f>ROUND(J99,2)</f>
        <v>0</v>
      </c>
      <c r="K32" s="36"/>
      <c r="L32" s="116"/>
      <c r="S32" s="36"/>
      <c r="T32" s="36"/>
      <c r="U32" s="36"/>
      <c r="V32" s="36"/>
      <c r="W32" s="36"/>
      <c r="X32" s="36"/>
      <c r="Y32" s="36"/>
      <c r="Z32" s="36"/>
      <c r="AA32" s="36"/>
      <c r="AB32" s="36"/>
      <c r="AC32" s="36"/>
      <c r="AD32" s="36"/>
      <c r="AE32" s="36"/>
      <c r="AZ32" s="110" t="s">
        <v>177</v>
      </c>
      <c r="BA32" s="110" t="s">
        <v>74</v>
      </c>
      <c r="BB32" s="110" t="s">
        <v>117</v>
      </c>
      <c r="BC32" s="110" t="s">
        <v>178</v>
      </c>
      <c r="BD32" s="110" t="s">
        <v>85</v>
      </c>
    </row>
    <row r="33" spans="1:56"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c r="AZ33" s="110" t="s">
        <v>179</v>
      </c>
      <c r="BA33" s="110" t="s">
        <v>74</v>
      </c>
      <c r="BB33" s="110" t="s">
        <v>117</v>
      </c>
      <c r="BC33" s="110" t="s">
        <v>146</v>
      </c>
      <c r="BD33" s="110" t="s">
        <v>85</v>
      </c>
    </row>
    <row r="34" spans="1:56"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c r="AZ34" s="110" t="s">
        <v>180</v>
      </c>
      <c r="BA34" s="110" t="s">
        <v>74</v>
      </c>
      <c r="BB34" s="110" t="s">
        <v>128</v>
      </c>
      <c r="BC34" s="110" t="s">
        <v>85</v>
      </c>
      <c r="BD34" s="110" t="s">
        <v>85</v>
      </c>
    </row>
    <row r="35" spans="1:56" s="2" customFormat="1" ht="14.45" customHeight="1">
      <c r="A35" s="36"/>
      <c r="B35" s="41"/>
      <c r="C35" s="36"/>
      <c r="D35" s="126" t="s">
        <v>45</v>
      </c>
      <c r="E35" s="115" t="s">
        <v>46</v>
      </c>
      <c r="F35" s="127">
        <f>ROUND((SUM(BE99:BE418)),2)</f>
        <v>0</v>
      </c>
      <c r="G35" s="36"/>
      <c r="H35" s="36"/>
      <c r="I35" s="128">
        <v>0.21</v>
      </c>
      <c r="J35" s="127">
        <f>ROUND(((SUM(BE99:BE418))*I35),2)</f>
        <v>0</v>
      </c>
      <c r="K35" s="36"/>
      <c r="L35" s="116"/>
      <c r="S35" s="36"/>
      <c r="T35" s="36"/>
      <c r="U35" s="36"/>
      <c r="V35" s="36"/>
      <c r="W35" s="36"/>
      <c r="X35" s="36"/>
      <c r="Y35" s="36"/>
      <c r="Z35" s="36"/>
      <c r="AA35" s="36"/>
      <c r="AB35" s="36"/>
      <c r="AC35" s="36"/>
      <c r="AD35" s="36"/>
      <c r="AE35" s="36"/>
      <c r="AZ35" s="110" t="s">
        <v>181</v>
      </c>
      <c r="BA35" s="110" t="s">
        <v>74</v>
      </c>
      <c r="BB35" s="110" t="s">
        <v>123</v>
      </c>
      <c r="BC35" s="110" t="s">
        <v>182</v>
      </c>
      <c r="BD35" s="110" t="s">
        <v>85</v>
      </c>
    </row>
    <row r="36" spans="1:56" s="2" customFormat="1" ht="14.45" customHeight="1">
      <c r="A36" s="36"/>
      <c r="B36" s="41"/>
      <c r="C36" s="36"/>
      <c r="D36" s="36"/>
      <c r="E36" s="115" t="s">
        <v>47</v>
      </c>
      <c r="F36" s="127">
        <f>ROUND((SUM(BF99:BF418)),2)</f>
        <v>0</v>
      </c>
      <c r="G36" s="36"/>
      <c r="H36" s="36"/>
      <c r="I36" s="128">
        <v>0.15</v>
      </c>
      <c r="J36" s="127">
        <f>ROUND(((SUM(BF99:BF418))*I36),2)</f>
        <v>0</v>
      </c>
      <c r="K36" s="36"/>
      <c r="L36" s="116"/>
      <c r="S36" s="36"/>
      <c r="T36" s="36"/>
      <c r="U36" s="36"/>
      <c r="V36" s="36"/>
      <c r="W36" s="36"/>
      <c r="X36" s="36"/>
      <c r="Y36" s="36"/>
      <c r="Z36" s="36"/>
      <c r="AA36" s="36"/>
      <c r="AB36" s="36"/>
      <c r="AC36" s="36"/>
      <c r="AD36" s="36"/>
      <c r="AE36" s="36"/>
      <c r="AZ36" s="110" t="s">
        <v>183</v>
      </c>
      <c r="BA36" s="110" t="s">
        <v>74</v>
      </c>
      <c r="BB36" s="110" t="s">
        <v>123</v>
      </c>
      <c r="BC36" s="110" t="s">
        <v>184</v>
      </c>
      <c r="BD36" s="110" t="s">
        <v>85</v>
      </c>
    </row>
    <row r="37" spans="1:56" s="2" customFormat="1" ht="14.45" customHeight="1" hidden="1">
      <c r="A37" s="36"/>
      <c r="B37" s="41"/>
      <c r="C37" s="36"/>
      <c r="D37" s="36"/>
      <c r="E37" s="115" t="s">
        <v>48</v>
      </c>
      <c r="F37" s="127">
        <f>ROUND((SUM(BG99:BG418)),2)</f>
        <v>0</v>
      </c>
      <c r="G37" s="36"/>
      <c r="H37" s="36"/>
      <c r="I37" s="128">
        <v>0.21</v>
      </c>
      <c r="J37" s="127">
        <f>0</f>
        <v>0</v>
      </c>
      <c r="K37" s="36"/>
      <c r="L37" s="116"/>
      <c r="S37" s="36"/>
      <c r="T37" s="36"/>
      <c r="U37" s="36"/>
      <c r="V37" s="36"/>
      <c r="W37" s="36"/>
      <c r="X37" s="36"/>
      <c r="Y37" s="36"/>
      <c r="Z37" s="36"/>
      <c r="AA37" s="36"/>
      <c r="AB37" s="36"/>
      <c r="AC37" s="36"/>
      <c r="AD37" s="36"/>
      <c r="AE37" s="36"/>
      <c r="AZ37" s="110" t="s">
        <v>185</v>
      </c>
      <c r="BA37" s="110" t="s">
        <v>74</v>
      </c>
      <c r="BB37" s="110" t="s">
        <v>143</v>
      </c>
      <c r="BC37" s="110" t="s">
        <v>186</v>
      </c>
      <c r="BD37" s="110" t="s">
        <v>85</v>
      </c>
    </row>
    <row r="38" spans="1:56" s="2" customFormat="1" ht="14.45" customHeight="1" hidden="1">
      <c r="A38" s="36"/>
      <c r="B38" s="41"/>
      <c r="C38" s="36"/>
      <c r="D38" s="36"/>
      <c r="E38" s="115" t="s">
        <v>49</v>
      </c>
      <c r="F38" s="127">
        <f>ROUND((SUM(BH99:BH418)),2)</f>
        <v>0</v>
      </c>
      <c r="G38" s="36"/>
      <c r="H38" s="36"/>
      <c r="I38" s="128">
        <v>0.15</v>
      </c>
      <c r="J38" s="127">
        <f>0</f>
        <v>0</v>
      </c>
      <c r="K38" s="36"/>
      <c r="L38" s="116"/>
      <c r="S38" s="36"/>
      <c r="T38" s="36"/>
      <c r="U38" s="36"/>
      <c r="V38" s="36"/>
      <c r="W38" s="36"/>
      <c r="X38" s="36"/>
      <c r="Y38" s="36"/>
      <c r="Z38" s="36"/>
      <c r="AA38" s="36"/>
      <c r="AB38" s="36"/>
      <c r="AC38" s="36"/>
      <c r="AD38" s="36"/>
      <c r="AE38" s="36"/>
      <c r="AZ38" s="110" t="s">
        <v>187</v>
      </c>
      <c r="BA38" s="110" t="s">
        <v>74</v>
      </c>
      <c r="BB38" s="110" t="s">
        <v>117</v>
      </c>
      <c r="BC38" s="110" t="s">
        <v>188</v>
      </c>
      <c r="BD38" s="110" t="s">
        <v>85</v>
      </c>
    </row>
    <row r="39" spans="1:56" s="2" customFormat="1" ht="14.45" customHeight="1" hidden="1">
      <c r="A39" s="36"/>
      <c r="B39" s="41"/>
      <c r="C39" s="36"/>
      <c r="D39" s="36"/>
      <c r="E39" s="115" t="s">
        <v>50</v>
      </c>
      <c r="F39" s="127">
        <f>ROUND((SUM(BI99:BI418)),2)</f>
        <v>0</v>
      </c>
      <c r="G39" s="36"/>
      <c r="H39" s="36"/>
      <c r="I39" s="128">
        <v>0</v>
      </c>
      <c r="J39" s="127">
        <f>0</f>
        <v>0</v>
      </c>
      <c r="K39" s="36"/>
      <c r="L39" s="116"/>
      <c r="S39" s="36"/>
      <c r="T39" s="36"/>
      <c r="U39" s="36"/>
      <c r="V39" s="36"/>
      <c r="W39" s="36"/>
      <c r="X39" s="36"/>
      <c r="Y39" s="36"/>
      <c r="Z39" s="36"/>
      <c r="AA39" s="36"/>
      <c r="AB39" s="36"/>
      <c r="AC39" s="36"/>
      <c r="AD39" s="36"/>
      <c r="AE39" s="36"/>
      <c r="AZ39" s="110" t="s">
        <v>189</v>
      </c>
      <c r="BA39" s="110" t="s">
        <v>74</v>
      </c>
      <c r="BB39" s="110" t="s">
        <v>128</v>
      </c>
      <c r="BC39" s="110" t="s">
        <v>85</v>
      </c>
      <c r="BD39" s="110" t="s">
        <v>85</v>
      </c>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A00 - Bourací práce</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J99</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194</v>
      </c>
      <c r="E64" s="147"/>
      <c r="F64" s="147"/>
      <c r="G64" s="147"/>
      <c r="H64" s="147"/>
      <c r="I64" s="147"/>
      <c r="J64" s="148">
        <f>J100</f>
        <v>0</v>
      </c>
      <c r="K64" s="145"/>
      <c r="L64" s="149"/>
    </row>
    <row r="65" spans="2:12" s="10" customFormat="1" ht="19.9" customHeight="1">
      <c r="B65" s="150"/>
      <c r="C65" s="99"/>
      <c r="D65" s="151" t="s">
        <v>195</v>
      </c>
      <c r="E65" s="152"/>
      <c r="F65" s="152"/>
      <c r="G65" s="152"/>
      <c r="H65" s="152"/>
      <c r="I65" s="152"/>
      <c r="J65" s="153">
        <f>J101</f>
        <v>0</v>
      </c>
      <c r="K65" s="99"/>
      <c r="L65" s="154"/>
    </row>
    <row r="66" spans="2:12" s="10" customFormat="1" ht="19.9" customHeight="1">
      <c r="B66" s="150"/>
      <c r="C66" s="99"/>
      <c r="D66" s="151" t="s">
        <v>196</v>
      </c>
      <c r="E66" s="152"/>
      <c r="F66" s="152"/>
      <c r="G66" s="152"/>
      <c r="H66" s="152"/>
      <c r="I66" s="152"/>
      <c r="J66" s="153">
        <f>J207</f>
        <v>0</v>
      </c>
      <c r="K66" s="99"/>
      <c r="L66" s="154"/>
    </row>
    <row r="67" spans="2:12" s="9" customFormat="1" ht="24.95" customHeight="1">
      <c r="B67" s="144"/>
      <c r="C67" s="145"/>
      <c r="D67" s="146" t="s">
        <v>197</v>
      </c>
      <c r="E67" s="147"/>
      <c r="F67" s="147"/>
      <c r="G67" s="147"/>
      <c r="H67" s="147"/>
      <c r="I67" s="147"/>
      <c r="J67" s="148">
        <f>J250</f>
        <v>0</v>
      </c>
      <c r="K67" s="145"/>
      <c r="L67" s="149"/>
    </row>
    <row r="68" spans="2:12" s="10" customFormat="1" ht="19.9" customHeight="1">
      <c r="B68" s="150"/>
      <c r="C68" s="99"/>
      <c r="D68" s="151" t="s">
        <v>198</v>
      </c>
      <c r="E68" s="152"/>
      <c r="F68" s="152"/>
      <c r="G68" s="152"/>
      <c r="H68" s="152"/>
      <c r="I68" s="152"/>
      <c r="J68" s="153">
        <f>J251</f>
        <v>0</v>
      </c>
      <c r="K68" s="99"/>
      <c r="L68" s="154"/>
    </row>
    <row r="69" spans="2:12" s="10" customFormat="1" ht="19.9" customHeight="1">
      <c r="B69" s="150"/>
      <c r="C69" s="99"/>
      <c r="D69" s="151" t="s">
        <v>199</v>
      </c>
      <c r="E69" s="152"/>
      <c r="F69" s="152"/>
      <c r="G69" s="152"/>
      <c r="H69" s="152"/>
      <c r="I69" s="152"/>
      <c r="J69" s="153">
        <f>J258</f>
        <v>0</v>
      </c>
      <c r="K69" s="99"/>
      <c r="L69" s="154"/>
    </row>
    <row r="70" spans="2:12" s="10" customFormat="1" ht="19.9" customHeight="1">
      <c r="B70" s="150"/>
      <c r="C70" s="99"/>
      <c r="D70" s="151" t="s">
        <v>200</v>
      </c>
      <c r="E70" s="152"/>
      <c r="F70" s="152"/>
      <c r="G70" s="152"/>
      <c r="H70" s="152"/>
      <c r="I70" s="152"/>
      <c r="J70" s="153">
        <f>J279</f>
        <v>0</v>
      </c>
      <c r="K70" s="99"/>
      <c r="L70" s="154"/>
    </row>
    <row r="71" spans="2:12" s="10" customFormat="1" ht="19.9" customHeight="1">
      <c r="B71" s="150"/>
      <c r="C71" s="99"/>
      <c r="D71" s="151" t="s">
        <v>201</v>
      </c>
      <c r="E71" s="152"/>
      <c r="F71" s="152"/>
      <c r="G71" s="152"/>
      <c r="H71" s="152"/>
      <c r="I71" s="152"/>
      <c r="J71" s="153">
        <f>J294</f>
        <v>0</v>
      </c>
      <c r="K71" s="99"/>
      <c r="L71" s="154"/>
    </row>
    <row r="72" spans="2:12" s="10" customFormat="1" ht="19.9" customHeight="1">
      <c r="B72" s="150"/>
      <c r="C72" s="99"/>
      <c r="D72" s="151" t="s">
        <v>202</v>
      </c>
      <c r="E72" s="152"/>
      <c r="F72" s="152"/>
      <c r="G72" s="152"/>
      <c r="H72" s="152"/>
      <c r="I72" s="152"/>
      <c r="J72" s="153">
        <f>J326</f>
        <v>0</v>
      </c>
      <c r="K72" s="99"/>
      <c r="L72" s="154"/>
    </row>
    <row r="73" spans="2:12" s="10" customFormat="1" ht="19.9" customHeight="1">
      <c r="B73" s="150"/>
      <c r="C73" s="99"/>
      <c r="D73" s="151" t="s">
        <v>203</v>
      </c>
      <c r="E73" s="152"/>
      <c r="F73" s="152"/>
      <c r="G73" s="152"/>
      <c r="H73" s="152"/>
      <c r="I73" s="152"/>
      <c r="J73" s="153">
        <f>J331</f>
        <v>0</v>
      </c>
      <c r="K73" s="99"/>
      <c r="L73" s="154"/>
    </row>
    <row r="74" spans="2:12" s="10" customFormat="1" ht="19.9" customHeight="1">
      <c r="B74" s="150"/>
      <c r="C74" s="99"/>
      <c r="D74" s="151" t="s">
        <v>204</v>
      </c>
      <c r="E74" s="152"/>
      <c r="F74" s="152"/>
      <c r="G74" s="152"/>
      <c r="H74" s="152"/>
      <c r="I74" s="152"/>
      <c r="J74" s="153">
        <f>J353</f>
        <v>0</v>
      </c>
      <c r="K74" s="99"/>
      <c r="L74" s="154"/>
    </row>
    <row r="75" spans="2:12" s="10" customFormat="1" ht="19.9" customHeight="1">
      <c r="B75" s="150"/>
      <c r="C75" s="99"/>
      <c r="D75" s="151" t="s">
        <v>205</v>
      </c>
      <c r="E75" s="152"/>
      <c r="F75" s="152"/>
      <c r="G75" s="152"/>
      <c r="H75" s="152"/>
      <c r="I75" s="152"/>
      <c r="J75" s="153">
        <f>J363</f>
        <v>0</v>
      </c>
      <c r="K75" s="99"/>
      <c r="L75" s="154"/>
    </row>
    <row r="76" spans="2:12" s="10" customFormat="1" ht="19.9" customHeight="1">
      <c r="B76" s="150"/>
      <c r="C76" s="99"/>
      <c r="D76" s="151" t="s">
        <v>206</v>
      </c>
      <c r="E76" s="152"/>
      <c r="F76" s="152"/>
      <c r="G76" s="152"/>
      <c r="H76" s="152"/>
      <c r="I76" s="152"/>
      <c r="J76" s="153">
        <f>J389</f>
        <v>0</v>
      </c>
      <c r="K76" s="99"/>
      <c r="L76" s="154"/>
    </row>
    <row r="77" spans="2:12" s="10" customFormat="1" ht="19.9" customHeight="1">
      <c r="B77" s="150"/>
      <c r="C77" s="99"/>
      <c r="D77" s="151" t="s">
        <v>207</v>
      </c>
      <c r="E77" s="152"/>
      <c r="F77" s="152"/>
      <c r="G77" s="152"/>
      <c r="H77" s="152"/>
      <c r="I77" s="152"/>
      <c r="J77" s="153">
        <f>J412</f>
        <v>0</v>
      </c>
      <c r="K77" s="99"/>
      <c r="L77" s="154"/>
    </row>
    <row r="78" spans="1:31" s="2" customFormat="1" ht="21.75" customHeight="1">
      <c r="A78" s="36"/>
      <c r="B78" s="37"/>
      <c r="C78" s="38"/>
      <c r="D78" s="38"/>
      <c r="E78" s="38"/>
      <c r="F78" s="38"/>
      <c r="G78" s="38"/>
      <c r="H78" s="38"/>
      <c r="I78" s="38"/>
      <c r="J78" s="38"/>
      <c r="K78" s="38"/>
      <c r="L78" s="116"/>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6"/>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6"/>
      <c r="S83" s="36"/>
      <c r="T83" s="36"/>
      <c r="U83" s="36"/>
      <c r="V83" s="36"/>
      <c r="W83" s="36"/>
      <c r="X83" s="36"/>
      <c r="Y83" s="36"/>
      <c r="Z83" s="36"/>
      <c r="AA83" s="36"/>
      <c r="AB83" s="36"/>
      <c r="AC83" s="36"/>
      <c r="AD83" s="36"/>
      <c r="AE83" s="36"/>
    </row>
    <row r="84" spans="1:31" s="2" customFormat="1" ht="24.95" customHeight="1">
      <c r="A84" s="36"/>
      <c r="B84" s="37"/>
      <c r="C84" s="25" t="s">
        <v>208</v>
      </c>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6"/>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16.5" customHeight="1">
      <c r="A87" s="36"/>
      <c r="B87" s="37"/>
      <c r="C87" s="38"/>
      <c r="D87" s="38"/>
      <c r="E87" s="408" t="str">
        <f>E7</f>
        <v>Rekonstrukce objektu - 3 etapa 2.NP</v>
      </c>
      <c r="F87" s="409"/>
      <c r="G87" s="409"/>
      <c r="H87" s="409"/>
      <c r="I87" s="38"/>
      <c r="J87" s="38"/>
      <c r="K87" s="38"/>
      <c r="L87" s="116"/>
      <c r="S87" s="36"/>
      <c r="T87" s="36"/>
      <c r="U87" s="36"/>
      <c r="V87" s="36"/>
      <c r="W87" s="36"/>
      <c r="X87" s="36"/>
      <c r="Y87" s="36"/>
      <c r="Z87" s="36"/>
      <c r="AA87" s="36"/>
      <c r="AB87" s="36"/>
      <c r="AC87" s="36"/>
      <c r="AD87" s="36"/>
      <c r="AE87" s="36"/>
    </row>
    <row r="88" spans="2:12" s="1" customFormat="1" ht="12" customHeight="1">
      <c r="B88" s="23"/>
      <c r="C88" s="31" t="s">
        <v>132</v>
      </c>
      <c r="D88" s="24"/>
      <c r="E88" s="24"/>
      <c r="F88" s="24"/>
      <c r="G88" s="24"/>
      <c r="H88" s="24"/>
      <c r="I88" s="24"/>
      <c r="J88" s="24"/>
      <c r="K88" s="24"/>
      <c r="L88" s="22"/>
    </row>
    <row r="89" spans="1:31" s="2" customFormat="1" ht="16.5" customHeight="1">
      <c r="A89" s="36"/>
      <c r="B89" s="37"/>
      <c r="C89" s="38"/>
      <c r="D89" s="38"/>
      <c r="E89" s="408" t="s">
        <v>135</v>
      </c>
      <c r="F89" s="410"/>
      <c r="G89" s="410"/>
      <c r="H89" s="410"/>
      <c r="I89" s="38"/>
      <c r="J89" s="38"/>
      <c r="K89" s="38"/>
      <c r="L89" s="116"/>
      <c r="S89" s="36"/>
      <c r="T89" s="36"/>
      <c r="U89" s="36"/>
      <c r="V89" s="36"/>
      <c r="W89" s="36"/>
      <c r="X89" s="36"/>
      <c r="Y89" s="36"/>
      <c r="Z89" s="36"/>
      <c r="AA89" s="36"/>
      <c r="AB89" s="36"/>
      <c r="AC89" s="36"/>
      <c r="AD89" s="36"/>
      <c r="AE89" s="36"/>
    </row>
    <row r="90" spans="1:31" s="2" customFormat="1" ht="12" customHeight="1">
      <c r="A90" s="36"/>
      <c r="B90" s="37"/>
      <c r="C90" s="31" t="s">
        <v>138</v>
      </c>
      <c r="D90" s="38"/>
      <c r="E90" s="38"/>
      <c r="F90" s="38"/>
      <c r="G90" s="38"/>
      <c r="H90" s="38"/>
      <c r="I90" s="38"/>
      <c r="J90" s="38"/>
      <c r="K90" s="38"/>
      <c r="L90" s="116"/>
      <c r="S90" s="36"/>
      <c r="T90" s="36"/>
      <c r="U90" s="36"/>
      <c r="V90" s="36"/>
      <c r="W90" s="36"/>
      <c r="X90" s="36"/>
      <c r="Y90" s="36"/>
      <c r="Z90" s="36"/>
      <c r="AA90" s="36"/>
      <c r="AB90" s="36"/>
      <c r="AC90" s="36"/>
      <c r="AD90" s="36"/>
      <c r="AE90" s="36"/>
    </row>
    <row r="91" spans="1:31" s="2" customFormat="1" ht="16.5" customHeight="1">
      <c r="A91" s="36"/>
      <c r="B91" s="37"/>
      <c r="C91" s="38"/>
      <c r="D91" s="38"/>
      <c r="E91" s="362" t="str">
        <f>E11</f>
        <v>A00 - Bourací práce</v>
      </c>
      <c r="F91" s="410"/>
      <c r="G91" s="410"/>
      <c r="H91" s="410"/>
      <c r="I91" s="38"/>
      <c r="J91" s="38"/>
      <c r="K91" s="38"/>
      <c r="L91" s="116"/>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6"/>
      <c r="S92" s="36"/>
      <c r="T92" s="36"/>
      <c r="U92" s="36"/>
      <c r="V92" s="36"/>
      <c r="W92" s="36"/>
      <c r="X92" s="36"/>
      <c r="Y92" s="36"/>
      <c r="Z92" s="36"/>
      <c r="AA92" s="36"/>
      <c r="AB92" s="36"/>
      <c r="AC92" s="36"/>
      <c r="AD92" s="36"/>
      <c r="AE92" s="36"/>
    </row>
    <row r="93" spans="1:31" s="2" customFormat="1" ht="12" customHeight="1">
      <c r="A93" s="36"/>
      <c r="B93" s="37"/>
      <c r="C93" s="31" t="s">
        <v>22</v>
      </c>
      <c r="D93" s="38"/>
      <c r="E93" s="38"/>
      <c r="F93" s="29" t="str">
        <f>F14</f>
        <v>Pod Žvahovem 463</v>
      </c>
      <c r="G93" s="38"/>
      <c r="H93" s="38"/>
      <c r="I93" s="31" t="s">
        <v>24</v>
      </c>
      <c r="J93" s="61" t="str">
        <f>IF(J14="","",J14)</f>
        <v>Vyplň údaj</v>
      </c>
      <c r="K93" s="38"/>
      <c r="L93" s="116"/>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6"/>
      <c r="S94" s="36"/>
      <c r="T94" s="36"/>
      <c r="U94" s="36"/>
      <c r="V94" s="36"/>
      <c r="W94" s="36"/>
      <c r="X94" s="36"/>
      <c r="Y94" s="36"/>
      <c r="Z94" s="36"/>
      <c r="AA94" s="36"/>
      <c r="AB94" s="36"/>
      <c r="AC94" s="36"/>
      <c r="AD94" s="36"/>
      <c r="AE94" s="36"/>
    </row>
    <row r="95" spans="1:31" s="2" customFormat="1" ht="25.7" customHeight="1">
      <c r="A95" s="36"/>
      <c r="B95" s="37"/>
      <c r="C95" s="31" t="s">
        <v>25</v>
      </c>
      <c r="D95" s="38"/>
      <c r="E95" s="38"/>
      <c r="F95" s="29" t="str">
        <f>E17</f>
        <v>Městská část Praha 5</v>
      </c>
      <c r="G95" s="38"/>
      <c r="H95" s="38"/>
      <c r="I95" s="31" t="s">
        <v>33</v>
      </c>
      <c r="J95" s="34" t="str">
        <f>E23</f>
        <v>VPÚ DECO Praha, a.s.</v>
      </c>
      <c r="K95" s="38"/>
      <c r="L95" s="116"/>
      <c r="S95" s="36"/>
      <c r="T95" s="36"/>
      <c r="U95" s="36"/>
      <c r="V95" s="36"/>
      <c r="W95" s="36"/>
      <c r="X95" s="36"/>
      <c r="Y95" s="36"/>
      <c r="Z95" s="36"/>
      <c r="AA95" s="36"/>
      <c r="AB95" s="36"/>
      <c r="AC95" s="36"/>
      <c r="AD95" s="36"/>
      <c r="AE95" s="36"/>
    </row>
    <row r="96" spans="1:31" s="2" customFormat="1" ht="25.7" customHeight="1">
      <c r="A96" s="36"/>
      <c r="B96" s="37"/>
      <c r="C96" s="31" t="s">
        <v>31</v>
      </c>
      <c r="D96" s="38"/>
      <c r="E96" s="38"/>
      <c r="F96" s="29" t="str">
        <f>IF(E20="","",E20)</f>
        <v>Vyplň údaj</v>
      </c>
      <c r="G96" s="38"/>
      <c r="H96" s="38"/>
      <c r="I96" s="31" t="s">
        <v>38</v>
      </c>
      <c r="J96" s="34" t="str">
        <f>E26</f>
        <v>VPÚ DECO Praha, a.s.</v>
      </c>
      <c r="K96" s="38"/>
      <c r="L96" s="116"/>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116"/>
      <c r="S97" s="36"/>
      <c r="T97" s="36"/>
      <c r="U97" s="36"/>
      <c r="V97" s="36"/>
      <c r="W97" s="36"/>
      <c r="X97" s="36"/>
      <c r="Y97" s="36"/>
      <c r="Z97" s="36"/>
      <c r="AA97" s="36"/>
      <c r="AB97" s="36"/>
      <c r="AC97" s="36"/>
      <c r="AD97" s="36"/>
      <c r="AE97" s="36"/>
    </row>
    <row r="98" spans="1:31" s="11" customFormat="1" ht="29.25" customHeight="1">
      <c r="A98" s="155"/>
      <c r="B98" s="156"/>
      <c r="C98" s="157" t="s">
        <v>209</v>
      </c>
      <c r="D98" s="158" t="s">
        <v>60</v>
      </c>
      <c r="E98" s="158" t="s">
        <v>56</v>
      </c>
      <c r="F98" s="158" t="s">
        <v>57</v>
      </c>
      <c r="G98" s="158" t="s">
        <v>210</v>
      </c>
      <c r="H98" s="158" t="s">
        <v>211</v>
      </c>
      <c r="I98" s="158" t="s">
        <v>212</v>
      </c>
      <c r="J98" s="158" t="s">
        <v>192</v>
      </c>
      <c r="K98" s="159" t="s">
        <v>213</v>
      </c>
      <c r="L98" s="160"/>
      <c r="M98" s="70" t="s">
        <v>74</v>
      </c>
      <c r="N98" s="71" t="s">
        <v>45</v>
      </c>
      <c r="O98" s="71" t="s">
        <v>214</v>
      </c>
      <c r="P98" s="71" t="s">
        <v>215</v>
      </c>
      <c r="Q98" s="71" t="s">
        <v>216</v>
      </c>
      <c r="R98" s="71" t="s">
        <v>217</v>
      </c>
      <c r="S98" s="71" t="s">
        <v>218</v>
      </c>
      <c r="T98" s="72" t="s">
        <v>219</v>
      </c>
      <c r="U98" s="155"/>
      <c r="V98" s="155"/>
      <c r="W98" s="155"/>
      <c r="X98" s="155"/>
      <c r="Y98" s="155"/>
      <c r="Z98" s="155"/>
      <c r="AA98" s="155"/>
      <c r="AB98" s="155"/>
      <c r="AC98" s="155"/>
      <c r="AD98" s="155"/>
      <c r="AE98" s="155"/>
    </row>
    <row r="99" spans="1:63" s="2" customFormat="1" ht="22.9" customHeight="1">
      <c r="A99" s="36"/>
      <c r="B99" s="37"/>
      <c r="C99" s="77" t="s">
        <v>220</v>
      </c>
      <c r="D99" s="38"/>
      <c r="E99" s="38"/>
      <c r="F99" s="38"/>
      <c r="G99" s="38"/>
      <c r="H99" s="38"/>
      <c r="I99" s="38"/>
      <c r="J99" s="161">
        <f>BK99</f>
        <v>0</v>
      </c>
      <c r="K99" s="38"/>
      <c r="L99" s="41"/>
      <c r="M99" s="73"/>
      <c r="N99" s="162"/>
      <c r="O99" s="74"/>
      <c r="P99" s="163">
        <f>P100+P250</f>
        <v>0</v>
      </c>
      <c r="Q99" s="74"/>
      <c r="R99" s="163">
        <f>R100+R250</f>
        <v>0.0022979999999999997</v>
      </c>
      <c r="S99" s="74"/>
      <c r="T99" s="164">
        <f>T100+T250</f>
        <v>78.59144739999999</v>
      </c>
      <c r="U99" s="36"/>
      <c r="V99" s="36"/>
      <c r="W99" s="36"/>
      <c r="X99" s="36"/>
      <c r="Y99" s="36"/>
      <c r="Z99" s="36"/>
      <c r="AA99" s="36"/>
      <c r="AB99" s="36"/>
      <c r="AC99" s="36"/>
      <c r="AD99" s="36"/>
      <c r="AE99" s="36"/>
      <c r="AT99" s="19" t="s">
        <v>75</v>
      </c>
      <c r="AU99" s="19" t="s">
        <v>193</v>
      </c>
      <c r="BK99" s="165">
        <f>BK100+BK250</f>
        <v>0</v>
      </c>
    </row>
    <row r="100" spans="2:63" s="12" customFormat="1" ht="25.9" customHeight="1">
      <c r="B100" s="166"/>
      <c r="C100" s="167"/>
      <c r="D100" s="168" t="s">
        <v>75</v>
      </c>
      <c r="E100" s="169" t="s">
        <v>221</v>
      </c>
      <c r="F100" s="169" t="s">
        <v>222</v>
      </c>
      <c r="G100" s="167"/>
      <c r="H100" s="167"/>
      <c r="I100" s="170"/>
      <c r="J100" s="171">
        <f>BK100</f>
        <v>0</v>
      </c>
      <c r="K100" s="167"/>
      <c r="L100" s="172"/>
      <c r="M100" s="173"/>
      <c r="N100" s="174"/>
      <c r="O100" s="174"/>
      <c r="P100" s="175">
        <f>P101+P207</f>
        <v>0</v>
      </c>
      <c r="Q100" s="174"/>
      <c r="R100" s="175">
        <f>R101+R207</f>
        <v>0.0022979999999999997</v>
      </c>
      <c r="S100" s="174"/>
      <c r="T100" s="176">
        <f>T101+T207</f>
        <v>45.4589862</v>
      </c>
      <c r="AR100" s="177" t="s">
        <v>83</v>
      </c>
      <c r="AT100" s="178" t="s">
        <v>75</v>
      </c>
      <c r="AU100" s="178" t="s">
        <v>76</v>
      </c>
      <c r="AY100" s="177" t="s">
        <v>223</v>
      </c>
      <c r="BK100" s="179">
        <f>BK101+BK207</f>
        <v>0</v>
      </c>
    </row>
    <row r="101" spans="2:63" s="12" customFormat="1" ht="22.9" customHeight="1">
      <c r="B101" s="166"/>
      <c r="C101" s="167"/>
      <c r="D101" s="168" t="s">
        <v>75</v>
      </c>
      <c r="E101" s="180" t="s">
        <v>174</v>
      </c>
      <c r="F101" s="180" t="s">
        <v>224</v>
      </c>
      <c r="G101" s="167"/>
      <c r="H101" s="167"/>
      <c r="I101" s="170"/>
      <c r="J101" s="181">
        <f>BK101</f>
        <v>0</v>
      </c>
      <c r="K101" s="167"/>
      <c r="L101" s="172"/>
      <c r="M101" s="173"/>
      <c r="N101" s="174"/>
      <c r="O101" s="174"/>
      <c r="P101" s="175">
        <f>SUM(P102:P206)</f>
        <v>0</v>
      </c>
      <c r="Q101" s="174"/>
      <c r="R101" s="175">
        <f>SUM(R102:R206)</f>
        <v>0.0022979999999999997</v>
      </c>
      <c r="S101" s="174"/>
      <c r="T101" s="176">
        <f>SUM(T102:T206)</f>
        <v>45.4589862</v>
      </c>
      <c r="AR101" s="177" t="s">
        <v>83</v>
      </c>
      <c r="AT101" s="178" t="s">
        <v>75</v>
      </c>
      <c r="AU101" s="178" t="s">
        <v>83</v>
      </c>
      <c r="AY101" s="177" t="s">
        <v>223</v>
      </c>
      <c r="BK101" s="179">
        <f>SUM(BK102:BK206)</f>
        <v>0</v>
      </c>
    </row>
    <row r="102" spans="1:65" s="2" customFormat="1" ht="16.5" customHeight="1">
      <c r="A102" s="36"/>
      <c r="B102" s="37"/>
      <c r="C102" s="182" t="s">
        <v>83</v>
      </c>
      <c r="D102" s="182" t="s">
        <v>225</v>
      </c>
      <c r="E102" s="183" t="s">
        <v>226</v>
      </c>
      <c r="F102" s="184" t="s">
        <v>227</v>
      </c>
      <c r="G102" s="185" t="s">
        <v>117</v>
      </c>
      <c r="H102" s="186">
        <v>3.675</v>
      </c>
      <c r="I102" s="187"/>
      <c r="J102" s="188">
        <f>ROUND(I102*H102,2)</f>
        <v>0</v>
      </c>
      <c r="K102" s="184" t="s">
        <v>228</v>
      </c>
      <c r="L102" s="41"/>
      <c r="M102" s="189" t="s">
        <v>74</v>
      </c>
      <c r="N102" s="190" t="s">
        <v>46</v>
      </c>
      <c r="O102" s="66"/>
      <c r="P102" s="191">
        <f>O102*H102</f>
        <v>0</v>
      </c>
      <c r="Q102" s="191">
        <v>0</v>
      </c>
      <c r="R102" s="191">
        <f>Q102*H102</f>
        <v>0</v>
      </c>
      <c r="S102" s="191">
        <v>0.131</v>
      </c>
      <c r="T102" s="192">
        <f>S102*H102</f>
        <v>0.481425</v>
      </c>
      <c r="U102" s="36"/>
      <c r="V102" s="36"/>
      <c r="W102" s="36"/>
      <c r="X102" s="36"/>
      <c r="Y102" s="36"/>
      <c r="Z102" s="36"/>
      <c r="AA102" s="36"/>
      <c r="AB102" s="36"/>
      <c r="AC102" s="36"/>
      <c r="AD102" s="36"/>
      <c r="AE102" s="36"/>
      <c r="AR102" s="193" t="s">
        <v>229</v>
      </c>
      <c r="AT102" s="193" t="s">
        <v>225</v>
      </c>
      <c r="AU102" s="193" t="s">
        <v>85</v>
      </c>
      <c r="AY102" s="19" t="s">
        <v>223</v>
      </c>
      <c r="BE102" s="194">
        <f>IF(N102="základní",J102,0)</f>
        <v>0</v>
      </c>
      <c r="BF102" s="194">
        <f>IF(N102="snížená",J102,0)</f>
        <v>0</v>
      </c>
      <c r="BG102" s="194">
        <f>IF(N102="zákl. přenesená",J102,0)</f>
        <v>0</v>
      </c>
      <c r="BH102" s="194">
        <f>IF(N102="sníž. přenesená",J102,0)</f>
        <v>0</v>
      </c>
      <c r="BI102" s="194">
        <f>IF(N102="nulová",J102,0)</f>
        <v>0</v>
      </c>
      <c r="BJ102" s="19" t="s">
        <v>83</v>
      </c>
      <c r="BK102" s="194">
        <f>ROUND(I102*H102,2)</f>
        <v>0</v>
      </c>
      <c r="BL102" s="19" t="s">
        <v>229</v>
      </c>
      <c r="BM102" s="193" t="s">
        <v>230</v>
      </c>
    </row>
    <row r="103" spans="1:47" s="2" customFormat="1" ht="19.5">
      <c r="A103" s="36"/>
      <c r="B103" s="37"/>
      <c r="C103" s="38"/>
      <c r="D103" s="195" t="s">
        <v>231</v>
      </c>
      <c r="E103" s="38"/>
      <c r="F103" s="196" t="s">
        <v>232</v>
      </c>
      <c r="G103" s="38"/>
      <c r="H103" s="38"/>
      <c r="I103" s="197"/>
      <c r="J103" s="38"/>
      <c r="K103" s="38"/>
      <c r="L103" s="41"/>
      <c r="M103" s="198"/>
      <c r="N103" s="199"/>
      <c r="O103" s="66"/>
      <c r="P103" s="66"/>
      <c r="Q103" s="66"/>
      <c r="R103" s="66"/>
      <c r="S103" s="66"/>
      <c r="T103" s="67"/>
      <c r="U103" s="36"/>
      <c r="V103" s="36"/>
      <c r="W103" s="36"/>
      <c r="X103" s="36"/>
      <c r="Y103" s="36"/>
      <c r="Z103" s="36"/>
      <c r="AA103" s="36"/>
      <c r="AB103" s="36"/>
      <c r="AC103" s="36"/>
      <c r="AD103" s="36"/>
      <c r="AE103" s="36"/>
      <c r="AT103" s="19" t="s">
        <v>231</v>
      </c>
      <c r="AU103" s="19" t="s">
        <v>85</v>
      </c>
    </row>
    <row r="104" spans="2:51" s="13" customFormat="1" ht="11.25">
      <c r="B104" s="200"/>
      <c r="C104" s="201"/>
      <c r="D104" s="195" t="s">
        <v>233</v>
      </c>
      <c r="E104" s="202" t="s">
        <v>74</v>
      </c>
      <c r="F104" s="203" t="s">
        <v>234</v>
      </c>
      <c r="G104" s="201"/>
      <c r="H104" s="204">
        <v>4.875</v>
      </c>
      <c r="I104" s="205"/>
      <c r="J104" s="201"/>
      <c r="K104" s="201"/>
      <c r="L104" s="206"/>
      <c r="M104" s="207"/>
      <c r="N104" s="208"/>
      <c r="O104" s="208"/>
      <c r="P104" s="208"/>
      <c r="Q104" s="208"/>
      <c r="R104" s="208"/>
      <c r="S104" s="208"/>
      <c r="T104" s="209"/>
      <c r="AT104" s="210" t="s">
        <v>233</v>
      </c>
      <c r="AU104" s="210" t="s">
        <v>85</v>
      </c>
      <c r="AV104" s="13" t="s">
        <v>85</v>
      </c>
      <c r="AW104" s="13" t="s">
        <v>37</v>
      </c>
      <c r="AX104" s="13" t="s">
        <v>76</v>
      </c>
      <c r="AY104" s="210" t="s">
        <v>223</v>
      </c>
    </row>
    <row r="105" spans="2:51" s="13" customFormat="1" ht="11.25">
      <c r="B105" s="200"/>
      <c r="C105" s="201"/>
      <c r="D105" s="195" t="s">
        <v>233</v>
      </c>
      <c r="E105" s="202" t="s">
        <v>74</v>
      </c>
      <c r="F105" s="203" t="s">
        <v>235</v>
      </c>
      <c r="G105" s="201"/>
      <c r="H105" s="204">
        <v>-1.2</v>
      </c>
      <c r="I105" s="205"/>
      <c r="J105" s="201"/>
      <c r="K105" s="201"/>
      <c r="L105" s="206"/>
      <c r="M105" s="207"/>
      <c r="N105" s="208"/>
      <c r="O105" s="208"/>
      <c r="P105" s="208"/>
      <c r="Q105" s="208"/>
      <c r="R105" s="208"/>
      <c r="S105" s="208"/>
      <c r="T105" s="209"/>
      <c r="AT105" s="210" t="s">
        <v>233</v>
      </c>
      <c r="AU105" s="210" t="s">
        <v>85</v>
      </c>
      <c r="AV105" s="13" t="s">
        <v>85</v>
      </c>
      <c r="AW105" s="13" t="s">
        <v>37</v>
      </c>
      <c r="AX105" s="13" t="s">
        <v>76</v>
      </c>
      <c r="AY105" s="210" t="s">
        <v>223</v>
      </c>
    </row>
    <row r="106" spans="2:51" s="14" customFormat="1" ht="11.25">
      <c r="B106" s="211"/>
      <c r="C106" s="212"/>
      <c r="D106" s="195" t="s">
        <v>233</v>
      </c>
      <c r="E106" s="213" t="s">
        <v>74</v>
      </c>
      <c r="F106" s="214" t="s">
        <v>236</v>
      </c>
      <c r="G106" s="212"/>
      <c r="H106" s="215">
        <v>3.675</v>
      </c>
      <c r="I106" s="216"/>
      <c r="J106" s="212"/>
      <c r="K106" s="212"/>
      <c r="L106" s="217"/>
      <c r="M106" s="218"/>
      <c r="N106" s="219"/>
      <c r="O106" s="219"/>
      <c r="P106" s="219"/>
      <c r="Q106" s="219"/>
      <c r="R106" s="219"/>
      <c r="S106" s="219"/>
      <c r="T106" s="220"/>
      <c r="AT106" s="221" t="s">
        <v>233</v>
      </c>
      <c r="AU106" s="221" t="s">
        <v>85</v>
      </c>
      <c r="AV106" s="14" t="s">
        <v>237</v>
      </c>
      <c r="AW106" s="14" t="s">
        <v>37</v>
      </c>
      <c r="AX106" s="14" t="s">
        <v>76</v>
      </c>
      <c r="AY106" s="221" t="s">
        <v>223</v>
      </c>
    </row>
    <row r="107" spans="2:51" s="15" customFormat="1" ht="11.25">
      <c r="B107" s="222"/>
      <c r="C107" s="223"/>
      <c r="D107" s="195" t="s">
        <v>233</v>
      </c>
      <c r="E107" s="224" t="s">
        <v>136</v>
      </c>
      <c r="F107" s="225" t="s">
        <v>238</v>
      </c>
      <c r="G107" s="223"/>
      <c r="H107" s="226">
        <v>3.675</v>
      </c>
      <c r="I107" s="227"/>
      <c r="J107" s="223"/>
      <c r="K107" s="223"/>
      <c r="L107" s="228"/>
      <c r="M107" s="229"/>
      <c r="N107" s="230"/>
      <c r="O107" s="230"/>
      <c r="P107" s="230"/>
      <c r="Q107" s="230"/>
      <c r="R107" s="230"/>
      <c r="S107" s="230"/>
      <c r="T107" s="231"/>
      <c r="AT107" s="232" t="s">
        <v>233</v>
      </c>
      <c r="AU107" s="232" t="s">
        <v>85</v>
      </c>
      <c r="AV107" s="15" t="s">
        <v>229</v>
      </c>
      <c r="AW107" s="15" t="s">
        <v>37</v>
      </c>
      <c r="AX107" s="15" t="s">
        <v>83</v>
      </c>
      <c r="AY107" s="232" t="s">
        <v>223</v>
      </c>
    </row>
    <row r="108" spans="1:65" s="2" customFormat="1" ht="16.5" customHeight="1">
      <c r="A108" s="36"/>
      <c r="B108" s="37"/>
      <c r="C108" s="182" t="s">
        <v>85</v>
      </c>
      <c r="D108" s="182" t="s">
        <v>225</v>
      </c>
      <c r="E108" s="183" t="s">
        <v>239</v>
      </c>
      <c r="F108" s="184" t="s">
        <v>240</v>
      </c>
      <c r="G108" s="185" t="s">
        <v>117</v>
      </c>
      <c r="H108" s="186">
        <v>29.263</v>
      </c>
      <c r="I108" s="187"/>
      <c r="J108" s="188">
        <f>ROUND(I108*H108,2)</f>
        <v>0</v>
      </c>
      <c r="K108" s="184" t="s">
        <v>228</v>
      </c>
      <c r="L108" s="41"/>
      <c r="M108" s="189" t="s">
        <v>74</v>
      </c>
      <c r="N108" s="190" t="s">
        <v>46</v>
      </c>
      <c r="O108" s="66"/>
      <c r="P108" s="191">
        <f>O108*H108</f>
        <v>0</v>
      </c>
      <c r="Q108" s="191">
        <v>0</v>
      </c>
      <c r="R108" s="191">
        <f>Q108*H108</f>
        <v>0</v>
      </c>
      <c r="S108" s="191">
        <v>0.261</v>
      </c>
      <c r="T108" s="192">
        <f>S108*H108</f>
        <v>7.637643000000001</v>
      </c>
      <c r="U108" s="36"/>
      <c r="V108" s="36"/>
      <c r="W108" s="36"/>
      <c r="X108" s="36"/>
      <c r="Y108" s="36"/>
      <c r="Z108" s="36"/>
      <c r="AA108" s="36"/>
      <c r="AB108" s="36"/>
      <c r="AC108" s="36"/>
      <c r="AD108" s="36"/>
      <c r="AE108" s="36"/>
      <c r="AR108" s="193" t="s">
        <v>229</v>
      </c>
      <c r="AT108" s="193" t="s">
        <v>225</v>
      </c>
      <c r="AU108" s="193" t="s">
        <v>85</v>
      </c>
      <c r="AY108" s="19" t="s">
        <v>223</v>
      </c>
      <c r="BE108" s="194">
        <f>IF(N108="základní",J108,0)</f>
        <v>0</v>
      </c>
      <c r="BF108" s="194">
        <f>IF(N108="snížená",J108,0)</f>
        <v>0</v>
      </c>
      <c r="BG108" s="194">
        <f>IF(N108="zákl. přenesená",J108,0)</f>
        <v>0</v>
      </c>
      <c r="BH108" s="194">
        <f>IF(N108="sníž. přenesená",J108,0)</f>
        <v>0</v>
      </c>
      <c r="BI108" s="194">
        <f>IF(N108="nulová",J108,0)</f>
        <v>0</v>
      </c>
      <c r="BJ108" s="19" t="s">
        <v>83</v>
      </c>
      <c r="BK108" s="194">
        <f>ROUND(I108*H108,2)</f>
        <v>0</v>
      </c>
      <c r="BL108" s="19" t="s">
        <v>229</v>
      </c>
      <c r="BM108" s="193" t="s">
        <v>241</v>
      </c>
    </row>
    <row r="109" spans="1:47" s="2" customFormat="1" ht="19.5">
      <c r="A109" s="36"/>
      <c r="B109" s="37"/>
      <c r="C109" s="38"/>
      <c r="D109" s="195" t="s">
        <v>231</v>
      </c>
      <c r="E109" s="38"/>
      <c r="F109" s="196" t="s">
        <v>242</v>
      </c>
      <c r="G109" s="38"/>
      <c r="H109" s="38"/>
      <c r="I109" s="197"/>
      <c r="J109" s="38"/>
      <c r="K109" s="38"/>
      <c r="L109" s="41"/>
      <c r="M109" s="198"/>
      <c r="N109" s="199"/>
      <c r="O109" s="66"/>
      <c r="P109" s="66"/>
      <c r="Q109" s="66"/>
      <c r="R109" s="66"/>
      <c r="S109" s="66"/>
      <c r="T109" s="67"/>
      <c r="U109" s="36"/>
      <c r="V109" s="36"/>
      <c r="W109" s="36"/>
      <c r="X109" s="36"/>
      <c r="Y109" s="36"/>
      <c r="Z109" s="36"/>
      <c r="AA109" s="36"/>
      <c r="AB109" s="36"/>
      <c r="AC109" s="36"/>
      <c r="AD109" s="36"/>
      <c r="AE109" s="36"/>
      <c r="AT109" s="19" t="s">
        <v>231</v>
      </c>
      <c r="AU109" s="19" t="s">
        <v>85</v>
      </c>
    </row>
    <row r="110" spans="2:51" s="13" customFormat="1" ht="11.25">
      <c r="B110" s="200"/>
      <c r="C110" s="201"/>
      <c r="D110" s="195" t="s">
        <v>233</v>
      </c>
      <c r="E110" s="202" t="s">
        <v>74</v>
      </c>
      <c r="F110" s="203" t="s">
        <v>243</v>
      </c>
      <c r="G110" s="201"/>
      <c r="H110" s="204">
        <v>32.063</v>
      </c>
      <c r="I110" s="205"/>
      <c r="J110" s="201"/>
      <c r="K110" s="201"/>
      <c r="L110" s="206"/>
      <c r="M110" s="207"/>
      <c r="N110" s="208"/>
      <c r="O110" s="208"/>
      <c r="P110" s="208"/>
      <c r="Q110" s="208"/>
      <c r="R110" s="208"/>
      <c r="S110" s="208"/>
      <c r="T110" s="209"/>
      <c r="AT110" s="210" t="s">
        <v>233</v>
      </c>
      <c r="AU110" s="210" t="s">
        <v>85</v>
      </c>
      <c r="AV110" s="13" t="s">
        <v>85</v>
      </c>
      <c r="AW110" s="13" t="s">
        <v>37</v>
      </c>
      <c r="AX110" s="13" t="s">
        <v>76</v>
      </c>
      <c r="AY110" s="210" t="s">
        <v>223</v>
      </c>
    </row>
    <row r="111" spans="2:51" s="13" customFormat="1" ht="11.25">
      <c r="B111" s="200"/>
      <c r="C111" s="201"/>
      <c r="D111" s="195" t="s">
        <v>233</v>
      </c>
      <c r="E111" s="202" t="s">
        <v>74</v>
      </c>
      <c r="F111" s="203" t="s">
        <v>244</v>
      </c>
      <c r="G111" s="201"/>
      <c r="H111" s="204">
        <v>-2.8</v>
      </c>
      <c r="I111" s="205"/>
      <c r="J111" s="201"/>
      <c r="K111" s="201"/>
      <c r="L111" s="206"/>
      <c r="M111" s="207"/>
      <c r="N111" s="208"/>
      <c r="O111" s="208"/>
      <c r="P111" s="208"/>
      <c r="Q111" s="208"/>
      <c r="R111" s="208"/>
      <c r="S111" s="208"/>
      <c r="T111" s="209"/>
      <c r="AT111" s="210" t="s">
        <v>233</v>
      </c>
      <c r="AU111" s="210" t="s">
        <v>85</v>
      </c>
      <c r="AV111" s="13" t="s">
        <v>85</v>
      </c>
      <c r="AW111" s="13" t="s">
        <v>37</v>
      </c>
      <c r="AX111" s="13" t="s">
        <v>76</v>
      </c>
      <c r="AY111" s="210" t="s">
        <v>223</v>
      </c>
    </row>
    <row r="112" spans="2:51" s="14" customFormat="1" ht="11.25">
      <c r="B112" s="211"/>
      <c r="C112" s="212"/>
      <c r="D112" s="195" t="s">
        <v>233</v>
      </c>
      <c r="E112" s="213" t="s">
        <v>74</v>
      </c>
      <c r="F112" s="214" t="s">
        <v>236</v>
      </c>
      <c r="G112" s="212"/>
      <c r="H112" s="215">
        <v>29.263</v>
      </c>
      <c r="I112" s="216"/>
      <c r="J112" s="212"/>
      <c r="K112" s="212"/>
      <c r="L112" s="217"/>
      <c r="M112" s="218"/>
      <c r="N112" s="219"/>
      <c r="O112" s="219"/>
      <c r="P112" s="219"/>
      <c r="Q112" s="219"/>
      <c r="R112" s="219"/>
      <c r="S112" s="219"/>
      <c r="T112" s="220"/>
      <c r="AT112" s="221" t="s">
        <v>233</v>
      </c>
      <c r="AU112" s="221" t="s">
        <v>85</v>
      </c>
      <c r="AV112" s="14" t="s">
        <v>237</v>
      </c>
      <c r="AW112" s="14" t="s">
        <v>37</v>
      </c>
      <c r="AX112" s="14" t="s">
        <v>76</v>
      </c>
      <c r="AY112" s="221" t="s">
        <v>223</v>
      </c>
    </row>
    <row r="113" spans="2:51" s="15" customFormat="1" ht="11.25">
      <c r="B113" s="222"/>
      <c r="C113" s="223"/>
      <c r="D113" s="195" t="s">
        <v>233</v>
      </c>
      <c r="E113" s="224" t="s">
        <v>139</v>
      </c>
      <c r="F113" s="225" t="s">
        <v>238</v>
      </c>
      <c r="G113" s="223"/>
      <c r="H113" s="226">
        <v>29.263</v>
      </c>
      <c r="I113" s="227"/>
      <c r="J113" s="223"/>
      <c r="K113" s="223"/>
      <c r="L113" s="228"/>
      <c r="M113" s="229"/>
      <c r="N113" s="230"/>
      <c r="O113" s="230"/>
      <c r="P113" s="230"/>
      <c r="Q113" s="230"/>
      <c r="R113" s="230"/>
      <c r="S113" s="230"/>
      <c r="T113" s="231"/>
      <c r="AT113" s="232" t="s">
        <v>233</v>
      </c>
      <c r="AU113" s="232" t="s">
        <v>85</v>
      </c>
      <c r="AV113" s="15" t="s">
        <v>229</v>
      </c>
      <c r="AW113" s="15" t="s">
        <v>37</v>
      </c>
      <c r="AX113" s="15" t="s">
        <v>83</v>
      </c>
      <c r="AY113" s="232" t="s">
        <v>223</v>
      </c>
    </row>
    <row r="114" spans="1:65" s="2" customFormat="1" ht="16.5" customHeight="1">
      <c r="A114" s="36"/>
      <c r="B114" s="37"/>
      <c r="C114" s="182" t="s">
        <v>237</v>
      </c>
      <c r="D114" s="182" t="s">
        <v>225</v>
      </c>
      <c r="E114" s="183" t="s">
        <v>245</v>
      </c>
      <c r="F114" s="184" t="s">
        <v>246</v>
      </c>
      <c r="G114" s="185" t="s">
        <v>143</v>
      </c>
      <c r="H114" s="186">
        <v>4.858</v>
      </c>
      <c r="I114" s="187"/>
      <c r="J114" s="188">
        <f>ROUND(I114*H114,2)</f>
        <v>0</v>
      </c>
      <c r="K114" s="184" t="s">
        <v>228</v>
      </c>
      <c r="L114" s="41"/>
      <c r="M114" s="189" t="s">
        <v>74</v>
      </c>
      <c r="N114" s="190" t="s">
        <v>46</v>
      </c>
      <c r="O114" s="66"/>
      <c r="P114" s="191">
        <f>O114*H114</f>
        <v>0</v>
      </c>
      <c r="Q114" s="191">
        <v>0</v>
      </c>
      <c r="R114" s="191">
        <f>Q114*H114</f>
        <v>0</v>
      </c>
      <c r="S114" s="191">
        <v>1.8</v>
      </c>
      <c r="T114" s="192">
        <f>S114*H114</f>
        <v>8.744399999999999</v>
      </c>
      <c r="U114" s="36"/>
      <c r="V114" s="36"/>
      <c r="W114" s="36"/>
      <c r="X114" s="36"/>
      <c r="Y114" s="36"/>
      <c r="Z114" s="36"/>
      <c r="AA114" s="36"/>
      <c r="AB114" s="36"/>
      <c r="AC114" s="36"/>
      <c r="AD114" s="36"/>
      <c r="AE114" s="36"/>
      <c r="AR114" s="193" t="s">
        <v>229</v>
      </c>
      <c r="AT114" s="193" t="s">
        <v>225</v>
      </c>
      <c r="AU114" s="193" t="s">
        <v>85</v>
      </c>
      <c r="AY114" s="19" t="s">
        <v>223</v>
      </c>
      <c r="BE114" s="194">
        <f>IF(N114="základní",J114,0)</f>
        <v>0</v>
      </c>
      <c r="BF114" s="194">
        <f>IF(N114="snížená",J114,0)</f>
        <v>0</v>
      </c>
      <c r="BG114" s="194">
        <f>IF(N114="zákl. přenesená",J114,0)</f>
        <v>0</v>
      </c>
      <c r="BH114" s="194">
        <f>IF(N114="sníž. přenesená",J114,0)</f>
        <v>0</v>
      </c>
      <c r="BI114" s="194">
        <f>IF(N114="nulová",J114,0)</f>
        <v>0</v>
      </c>
      <c r="BJ114" s="19" t="s">
        <v>83</v>
      </c>
      <c r="BK114" s="194">
        <f>ROUND(I114*H114,2)</f>
        <v>0</v>
      </c>
      <c r="BL114" s="19" t="s">
        <v>229</v>
      </c>
      <c r="BM114" s="193" t="s">
        <v>247</v>
      </c>
    </row>
    <row r="115" spans="1:47" s="2" customFormat="1" ht="19.5">
      <c r="A115" s="36"/>
      <c r="B115" s="37"/>
      <c r="C115" s="38"/>
      <c r="D115" s="195" t="s">
        <v>231</v>
      </c>
      <c r="E115" s="38"/>
      <c r="F115" s="196" t="s">
        <v>248</v>
      </c>
      <c r="G115" s="38"/>
      <c r="H115" s="38"/>
      <c r="I115" s="197"/>
      <c r="J115" s="38"/>
      <c r="K115" s="38"/>
      <c r="L115" s="41"/>
      <c r="M115" s="198"/>
      <c r="N115" s="199"/>
      <c r="O115" s="66"/>
      <c r="P115" s="66"/>
      <c r="Q115" s="66"/>
      <c r="R115" s="66"/>
      <c r="S115" s="66"/>
      <c r="T115" s="67"/>
      <c r="U115" s="36"/>
      <c r="V115" s="36"/>
      <c r="W115" s="36"/>
      <c r="X115" s="36"/>
      <c r="Y115" s="36"/>
      <c r="Z115" s="36"/>
      <c r="AA115" s="36"/>
      <c r="AB115" s="36"/>
      <c r="AC115" s="36"/>
      <c r="AD115" s="36"/>
      <c r="AE115" s="36"/>
      <c r="AT115" s="19" t="s">
        <v>231</v>
      </c>
      <c r="AU115" s="19" t="s">
        <v>85</v>
      </c>
    </row>
    <row r="116" spans="2:51" s="13" customFormat="1" ht="11.25">
      <c r="B116" s="200"/>
      <c r="C116" s="201"/>
      <c r="D116" s="195" t="s">
        <v>233</v>
      </c>
      <c r="E116" s="202" t="s">
        <v>74</v>
      </c>
      <c r="F116" s="203" t="s">
        <v>249</v>
      </c>
      <c r="G116" s="201"/>
      <c r="H116" s="204">
        <v>5.164</v>
      </c>
      <c r="I116" s="205"/>
      <c r="J116" s="201"/>
      <c r="K116" s="201"/>
      <c r="L116" s="206"/>
      <c r="M116" s="207"/>
      <c r="N116" s="208"/>
      <c r="O116" s="208"/>
      <c r="P116" s="208"/>
      <c r="Q116" s="208"/>
      <c r="R116" s="208"/>
      <c r="S116" s="208"/>
      <c r="T116" s="209"/>
      <c r="AT116" s="210" t="s">
        <v>233</v>
      </c>
      <c r="AU116" s="210" t="s">
        <v>85</v>
      </c>
      <c r="AV116" s="13" t="s">
        <v>85</v>
      </c>
      <c r="AW116" s="13" t="s">
        <v>37</v>
      </c>
      <c r="AX116" s="13" t="s">
        <v>76</v>
      </c>
      <c r="AY116" s="210" t="s">
        <v>223</v>
      </c>
    </row>
    <row r="117" spans="2:51" s="13" customFormat="1" ht="11.25">
      <c r="B117" s="200"/>
      <c r="C117" s="201"/>
      <c r="D117" s="195" t="s">
        <v>233</v>
      </c>
      <c r="E117" s="202" t="s">
        <v>74</v>
      </c>
      <c r="F117" s="203" t="s">
        <v>250</v>
      </c>
      <c r="G117" s="201"/>
      <c r="H117" s="204">
        <v>-0.306</v>
      </c>
      <c r="I117" s="205"/>
      <c r="J117" s="201"/>
      <c r="K117" s="201"/>
      <c r="L117" s="206"/>
      <c r="M117" s="207"/>
      <c r="N117" s="208"/>
      <c r="O117" s="208"/>
      <c r="P117" s="208"/>
      <c r="Q117" s="208"/>
      <c r="R117" s="208"/>
      <c r="S117" s="208"/>
      <c r="T117" s="209"/>
      <c r="AT117" s="210" t="s">
        <v>233</v>
      </c>
      <c r="AU117" s="210" t="s">
        <v>85</v>
      </c>
      <c r="AV117" s="13" t="s">
        <v>85</v>
      </c>
      <c r="AW117" s="13" t="s">
        <v>37</v>
      </c>
      <c r="AX117" s="13" t="s">
        <v>76</v>
      </c>
      <c r="AY117" s="210" t="s">
        <v>223</v>
      </c>
    </row>
    <row r="118" spans="2:51" s="14" customFormat="1" ht="11.25">
      <c r="B118" s="211"/>
      <c r="C118" s="212"/>
      <c r="D118" s="195" t="s">
        <v>233</v>
      </c>
      <c r="E118" s="213" t="s">
        <v>74</v>
      </c>
      <c r="F118" s="214" t="s">
        <v>236</v>
      </c>
      <c r="G118" s="212"/>
      <c r="H118" s="215">
        <v>4.858</v>
      </c>
      <c r="I118" s="216"/>
      <c r="J118" s="212"/>
      <c r="K118" s="212"/>
      <c r="L118" s="217"/>
      <c r="M118" s="218"/>
      <c r="N118" s="219"/>
      <c r="O118" s="219"/>
      <c r="P118" s="219"/>
      <c r="Q118" s="219"/>
      <c r="R118" s="219"/>
      <c r="S118" s="219"/>
      <c r="T118" s="220"/>
      <c r="AT118" s="221" t="s">
        <v>233</v>
      </c>
      <c r="AU118" s="221" t="s">
        <v>85</v>
      </c>
      <c r="AV118" s="14" t="s">
        <v>237</v>
      </c>
      <c r="AW118" s="14" t="s">
        <v>37</v>
      </c>
      <c r="AX118" s="14" t="s">
        <v>76</v>
      </c>
      <c r="AY118" s="221" t="s">
        <v>223</v>
      </c>
    </row>
    <row r="119" spans="2:51" s="15" customFormat="1" ht="11.25">
      <c r="B119" s="222"/>
      <c r="C119" s="223"/>
      <c r="D119" s="195" t="s">
        <v>233</v>
      </c>
      <c r="E119" s="224" t="s">
        <v>142</v>
      </c>
      <c r="F119" s="225" t="s">
        <v>238</v>
      </c>
      <c r="G119" s="223"/>
      <c r="H119" s="226">
        <v>4.858</v>
      </c>
      <c r="I119" s="227"/>
      <c r="J119" s="223"/>
      <c r="K119" s="223"/>
      <c r="L119" s="228"/>
      <c r="M119" s="229"/>
      <c r="N119" s="230"/>
      <c r="O119" s="230"/>
      <c r="P119" s="230"/>
      <c r="Q119" s="230"/>
      <c r="R119" s="230"/>
      <c r="S119" s="230"/>
      <c r="T119" s="231"/>
      <c r="AT119" s="232" t="s">
        <v>233</v>
      </c>
      <c r="AU119" s="232" t="s">
        <v>85</v>
      </c>
      <c r="AV119" s="15" t="s">
        <v>229</v>
      </c>
      <c r="AW119" s="15" t="s">
        <v>37</v>
      </c>
      <c r="AX119" s="15" t="s">
        <v>83</v>
      </c>
      <c r="AY119" s="232" t="s">
        <v>223</v>
      </c>
    </row>
    <row r="120" spans="1:65" s="2" customFormat="1" ht="21.75" customHeight="1">
      <c r="A120" s="36"/>
      <c r="B120" s="37"/>
      <c r="C120" s="182" t="s">
        <v>229</v>
      </c>
      <c r="D120" s="182" t="s">
        <v>225</v>
      </c>
      <c r="E120" s="183" t="s">
        <v>251</v>
      </c>
      <c r="F120" s="184" t="s">
        <v>252</v>
      </c>
      <c r="G120" s="185" t="s">
        <v>143</v>
      </c>
      <c r="H120" s="186">
        <v>0.33</v>
      </c>
      <c r="I120" s="187"/>
      <c r="J120" s="188">
        <f>ROUND(I120*H120,2)</f>
        <v>0</v>
      </c>
      <c r="K120" s="184" t="s">
        <v>228</v>
      </c>
      <c r="L120" s="41"/>
      <c r="M120" s="189" t="s">
        <v>74</v>
      </c>
      <c r="N120" s="190" t="s">
        <v>46</v>
      </c>
      <c r="O120" s="66"/>
      <c r="P120" s="191">
        <f>O120*H120</f>
        <v>0</v>
      </c>
      <c r="Q120" s="191">
        <v>0</v>
      </c>
      <c r="R120" s="191">
        <f>Q120*H120</f>
        <v>0</v>
      </c>
      <c r="S120" s="191">
        <v>2.2</v>
      </c>
      <c r="T120" s="192">
        <f>S120*H120</f>
        <v>0.7260000000000001</v>
      </c>
      <c r="U120" s="36"/>
      <c r="V120" s="36"/>
      <c r="W120" s="36"/>
      <c r="X120" s="36"/>
      <c r="Y120" s="36"/>
      <c r="Z120" s="36"/>
      <c r="AA120" s="36"/>
      <c r="AB120" s="36"/>
      <c r="AC120" s="36"/>
      <c r="AD120" s="36"/>
      <c r="AE120" s="36"/>
      <c r="AR120" s="193" t="s">
        <v>229</v>
      </c>
      <c r="AT120" s="193" t="s">
        <v>225</v>
      </c>
      <c r="AU120" s="193" t="s">
        <v>85</v>
      </c>
      <c r="AY120" s="19" t="s">
        <v>223</v>
      </c>
      <c r="BE120" s="194">
        <f>IF(N120="základní",J120,0)</f>
        <v>0</v>
      </c>
      <c r="BF120" s="194">
        <f>IF(N120="snížená",J120,0)</f>
        <v>0</v>
      </c>
      <c r="BG120" s="194">
        <f>IF(N120="zákl. přenesená",J120,0)</f>
        <v>0</v>
      </c>
      <c r="BH120" s="194">
        <f>IF(N120="sníž. přenesená",J120,0)</f>
        <v>0</v>
      </c>
      <c r="BI120" s="194">
        <f>IF(N120="nulová",J120,0)</f>
        <v>0</v>
      </c>
      <c r="BJ120" s="19" t="s">
        <v>83</v>
      </c>
      <c r="BK120" s="194">
        <f>ROUND(I120*H120,2)</f>
        <v>0</v>
      </c>
      <c r="BL120" s="19" t="s">
        <v>229</v>
      </c>
      <c r="BM120" s="193" t="s">
        <v>253</v>
      </c>
    </row>
    <row r="121" spans="1:47" s="2" customFormat="1" ht="11.25">
      <c r="A121" s="36"/>
      <c r="B121" s="37"/>
      <c r="C121" s="38"/>
      <c r="D121" s="195" t="s">
        <v>231</v>
      </c>
      <c r="E121" s="38"/>
      <c r="F121" s="196" t="s">
        <v>254</v>
      </c>
      <c r="G121" s="38"/>
      <c r="H121" s="38"/>
      <c r="I121" s="197"/>
      <c r="J121" s="38"/>
      <c r="K121" s="38"/>
      <c r="L121" s="41"/>
      <c r="M121" s="198"/>
      <c r="N121" s="199"/>
      <c r="O121" s="66"/>
      <c r="P121" s="66"/>
      <c r="Q121" s="66"/>
      <c r="R121" s="66"/>
      <c r="S121" s="66"/>
      <c r="T121" s="67"/>
      <c r="U121" s="36"/>
      <c r="V121" s="36"/>
      <c r="W121" s="36"/>
      <c r="X121" s="36"/>
      <c r="Y121" s="36"/>
      <c r="Z121" s="36"/>
      <c r="AA121" s="36"/>
      <c r="AB121" s="36"/>
      <c r="AC121" s="36"/>
      <c r="AD121" s="36"/>
      <c r="AE121" s="36"/>
      <c r="AT121" s="19" t="s">
        <v>231</v>
      </c>
      <c r="AU121" s="19" t="s">
        <v>85</v>
      </c>
    </row>
    <row r="122" spans="2:51" s="16" customFormat="1" ht="11.25">
      <c r="B122" s="233"/>
      <c r="C122" s="234"/>
      <c r="D122" s="195" t="s">
        <v>233</v>
      </c>
      <c r="E122" s="235" t="s">
        <v>74</v>
      </c>
      <c r="F122" s="236" t="s">
        <v>255</v>
      </c>
      <c r="G122" s="234"/>
      <c r="H122" s="235" t="s">
        <v>74</v>
      </c>
      <c r="I122" s="237"/>
      <c r="J122" s="234"/>
      <c r="K122" s="234"/>
      <c r="L122" s="238"/>
      <c r="M122" s="239"/>
      <c r="N122" s="240"/>
      <c r="O122" s="240"/>
      <c r="P122" s="240"/>
      <c r="Q122" s="240"/>
      <c r="R122" s="240"/>
      <c r="S122" s="240"/>
      <c r="T122" s="241"/>
      <c r="AT122" s="242" t="s">
        <v>233</v>
      </c>
      <c r="AU122" s="242" t="s">
        <v>85</v>
      </c>
      <c r="AV122" s="16" t="s">
        <v>83</v>
      </c>
      <c r="AW122" s="16" t="s">
        <v>37</v>
      </c>
      <c r="AX122" s="16" t="s">
        <v>76</v>
      </c>
      <c r="AY122" s="242" t="s">
        <v>223</v>
      </c>
    </row>
    <row r="123" spans="2:51" s="13" customFormat="1" ht="11.25">
      <c r="B123" s="200"/>
      <c r="C123" s="201"/>
      <c r="D123" s="195" t="s">
        <v>233</v>
      </c>
      <c r="E123" s="202" t="s">
        <v>74</v>
      </c>
      <c r="F123" s="203" t="s">
        <v>256</v>
      </c>
      <c r="G123" s="201"/>
      <c r="H123" s="204">
        <v>0.185</v>
      </c>
      <c r="I123" s="205"/>
      <c r="J123" s="201"/>
      <c r="K123" s="201"/>
      <c r="L123" s="206"/>
      <c r="M123" s="207"/>
      <c r="N123" s="208"/>
      <c r="O123" s="208"/>
      <c r="P123" s="208"/>
      <c r="Q123" s="208"/>
      <c r="R123" s="208"/>
      <c r="S123" s="208"/>
      <c r="T123" s="209"/>
      <c r="AT123" s="210" t="s">
        <v>233</v>
      </c>
      <c r="AU123" s="210" t="s">
        <v>85</v>
      </c>
      <c r="AV123" s="13" t="s">
        <v>85</v>
      </c>
      <c r="AW123" s="13" t="s">
        <v>37</v>
      </c>
      <c r="AX123" s="13" t="s">
        <v>76</v>
      </c>
      <c r="AY123" s="210" t="s">
        <v>223</v>
      </c>
    </row>
    <row r="124" spans="2:51" s="13" customFormat="1" ht="11.25">
      <c r="B124" s="200"/>
      <c r="C124" s="201"/>
      <c r="D124" s="195" t="s">
        <v>233</v>
      </c>
      <c r="E124" s="202" t="s">
        <v>74</v>
      </c>
      <c r="F124" s="203" t="s">
        <v>257</v>
      </c>
      <c r="G124" s="201"/>
      <c r="H124" s="204">
        <v>0.145</v>
      </c>
      <c r="I124" s="205"/>
      <c r="J124" s="201"/>
      <c r="K124" s="201"/>
      <c r="L124" s="206"/>
      <c r="M124" s="207"/>
      <c r="N124" s="208"/>
      <c r="O124" s="208"/>
      <c r="P124" s="208"/>
      <c r="Q124" s="208"/>
      <c r="R124" s="208"/>
      <c r="S124" s="208"/>
      <c r="T124" s="209"/>
      <c r="AT124" s="210" t="s">
        <v>233</v>
      </c>
      <c r="AU124" s="210" t="s">
        <v>85</v>
      </c>
      <c r="AV124" s="13" t="s">
        <v>85</v>
      </c>
      <c r="AW124" s="13" t="s">
        <v>37</v>
      </c>
      <c r="AX124" s="13" t="s">
        <v>76</v>
      </c>
      <c r="AY124" s="210" t="s">
        <v>223</v>
      </c>
    </row>
    <row r="125" spans="2:51" s="14" customFormat="1" ht="11.25">
      <c r="B125" s="211"/>
      <c r="C125" s="212"/>
      <c r="D125" s="195" t="s">
        <v>233</v>
      </c>
      <c r="E125" s="213" t="s">
        <v>74</v>
      </c>
      <c r="F125" s="214" t="s">
        <v>236</v>
      </c>
      <c r="G125" s="212"/>
      <c r="H125" s="215">
        <v>0.33</v>
      </c>
      <c r="I125" s="216"/>
      <c r="J125" s="212"/>
      <c r="K125" s="212"/>
      <c r="L125" s="217"/>
      <c r="M125" s="218"/>
      <c r="N125" s="219"/>
      <c r="O125" s="219"/>
      <c r="P125" s="219"/>
      <c r="Q125" s="219"/>
      <c r="R125" s="219"/>
      <c r="S125" s="219"/>
      <c r="T125" s="220"/>
      <c r="AT125" s="221" t="s">
        <v>233</v>
      </c>
      <c r="AU125" s="221" t="s">
        <v>85</v>
      </c>
      <c r="AV125" s="14" t="s">
        <v>237</v>
      </c>
      <c r="AW125" s="14" t="s">
        <v>37</v>
      </c>
      <c r="AX125" s="14" t="s">
        <v>76</v>
      </c>
      <c r="AY125" s="221" t="s">
        <v>223</v>
      </c>
    </row>
    <row r="126" spans="2:51" s="15" customFormat="1" ht="11.25">
      <c r="B126" s="222"/>
      <c r="C126" s="223"/>
      <c r="D126" s="195" t="s">
        <v>233</v>
      </c>
      <c r="E126" s="224" t="s">
        <v>185</v>
      </c>
      <c r="F126" s="225" t="s">
        <v>238</v>
      </c>
      <c r="G126" s="223"/>
      <c r="H126" s="226">
        <v>0.33</v>
      </c>
      <c r="I126" s="227"/>
      <c r="J126" s="223"/>
      <c r="K126" s="223"/>
      <c r="L126" s="228"/>
      <c r="M126" s="229"/>
      <c r="N126" s="230"/>
      <c r="O126" s="230"/>
      <c r="P126" s="230"/>
      <c r="Q126" s="230"/>
      <c r="R126" s="230"/>
      <c r="S126" s="230"/>
      <c r="T126" s="231"/>
      <c r="AT126" s="232" t="s">
        <v>233</v>
      </c>
      <c r="AU126" s="232" t="s">
        <v>85</v>
      </c>
      <c r="AV126" s="15" t="s">
        <v>229</v>
      </c>
      <c r="AW126" s="15" t="s">
        <v>37</v>
      </c>
      <c r="AX126" s="15" t="s">
        <v>83</v>
      </c>
      <c r="AY126" s="232" t="s">
        <v>223</v>
      </c>
    </row>
    <row r="127" spans="1:65" s="2" customFormat="1" ht="16.5" customHeight="1">
      <c r="A127" s="36"/>
      <c r="B127" s="37"/>
      <c r="C127" s="182" t="s">
        <v>129</v>
      </c>
      <c r="D127" s="182" t="s">
        <v>225</v>
      </c>
      <c r="E127" s="183" t="s">
        <v>258</v>
      </c>
      <c r="F127" s="184" t="s">
        <v>259</v>
      </c>
      <c r="G127" s="185" t="s">
        <v>117</v>
      </c>
      <c r="H127" s="186">
        <v>26.08</v>
      </c>
      <c r="I127" s="187"/>
      <c r="J127" s="188">
        <f>ROUND(I127*H127,2)</f>
        <v>0</v>
      </c>
      <c r="K127" s="184" t="s">
        <v>228</v>
      </c>
      <c r="L127" s="41"/>
      <c r="M127" s="189" t="s">
        <v>74</v>
      </c>
      <c r="N127" s="190" t="s">
        <v>46</v>
      </c>
      <c r="O127" s="66"/>
      <c r="P127" s="191">
        <f>O127*H127</f>
        <v>0</v>
      </c>
      <c r="Q127" s="191">
        <v>0</v>
      </c>
      <c r="R127" s="191">
        <f>Q127*H127</f>
        <v>0</v>
      </c>
      <c r="S127" s="191">
        <v>0.09</v>
      </c>
      <c r="T127" s="192">
        <f>S127*H127</f>
        <v>2.3472</v>
      </c>
      <c r="U127" s="36"/>
      <c r="V127" s="36"/>
      <c r="W127" s="36"/>
      <c r="X127" s="36"/>
      <c r="Y127" s="36"/>
      <c r="Z127" s="36"/>
      <c r="AA127" s="36"/>
      <c r="AB127" s="36"/>
      <c r="AC127" s="36"/>
      <c r="AD127" s="36"/>
      <c r="AE127" s="36"/>
      <c r="AR127" s="193" t="s">
        <v>229</v>
      </c>
      <c r="AT127" s="193" t="s">
        <v>225</v>
      </c>
      <c r="AU127" s="193" t="s">
        <v>85</v>
      </c>
      <c r="AY127" s="19" t="s">
        <v>223</v>
      </c>
      <c r="BE127" s="194">
        <f>IF(N127="základní",J127,0)</f>
        <v>0</v>
      </c>
      <c r="BF127" s="194">
        <f>IF(N127="snížená",J127,0)</f>
        <v>0</v>
      </c>
      <c r="BG127" s="194">
        <f>IF(N127="zákl. přenesená",J127,0)</f>
        <v>0</v>
      </c>
      <c r="BH127" s="194">
        <f>IF(N127="sníž. přenesená",J127,0)</f>
        <v>0</v>
      </c>
      <c r="BI127" s="194">
        <f>IF(N127="nulová",J127,0)</f>
        <v>0</v>
      </c>
      <c r="BJ127" s="19" t="s">
        <v>83</v>
      </c>
      <c r="BK127" s="194">
        <f>ROUND(I127*H127,2)</f>
        <v>0</v>
      </c>
      <c r="BL127" s="19" t="s">
        <v>229</v>
      </c>
      <c r="BM127" s="193" t="s">
        <v>260</v>
      </c>
    </row>
    <row r="128" spans="1:47" s="2" customFormat="1" ht="11.25">
      <c r="A128" s="36"/>
      <c r="B128" s="37"/>
      <c r="C128" s="38"/>
      <c r="D128" s="195" t="s">
        <v>231</v>
      </c>
      <c r="E128" s="38"/>
      <c r="F128" s="196" t="s">
        <v>261</v>
      </c>
      <c r="G128" s="38"/>
      <c r="H128" s="38"/>
      <c r="I128" s="197"/>
      <c r="J128" s="38"/>
      <c r="K128" s="38"/>
      <c r="L128" s="41"/>
      <c r="M128" s="198"/>
      <c r="N128" s="199"/>
      <c r="O128" s="66"/>
      <c r="P128" s="66"/>
      <c r="Q128" s="66"/>
      <c r="R128" s="66"/>
      <c r="S128" s="66"/>
      <c r="T128" s="67"/>
      <c r="U128" s="36"/>
      <c r="V128" s="36"/>
      <c r="W128" s="36"/>
      <c r="X128" s="36"/>
      <c r="Y128" s="36"/>
      <c r="Z128" s="36"/>
      <c r="AA128" s="36"/>
      <c r="AB128" s="36"/>
      <c r="AC128" s="36"/>
      <c r="AD128" s="36"/>
      <c r="AE128" s="36"/>
      <c r="AT128" s="19" t="s">
        <v>231</v>
      </c>
      <c r="AU128" s="19" t="s">
        <v>85</v>
      </c>
    </row>
    <row r="129" spans="2:51" s="16" customFormat="1" ht="11.25">
      <c r="B129" s="233"/>
      <c r="C129" s="234"/>
      <c r="D129" s="195" t="s">
        <v>233</v>
      </c>
      <c r="E129" s="235" t="s">
        <v>74</v>
      </c>
      <c r="F129" s="236" t="s">
        <v>262</v>
      </c>
      <c r="G129" s="234"/>
      <c r="H129" s="235" t="s">
        <v>74</v>
      </c>
      <c r="I129" s="237"/>
      <c r="J129" s="234"/>
      <c r="K129" s="234"/>
      <c r="L129" s="238"/>
      <c r="M129" s="239"/>
      <c r="N129" s="240"/>
      <c r="O129" s="240"/>
      <c r="P129" s="240"/>
      <c r="Q129" s="240"/>
      <c r="R129" s="240"/>
      <c r="S129" s="240"/>
      <c r="T129" s="241"/>
      <c r="AT129" s="242" t="s">
        <v>233</v>
      </c>
      <c r="AU129" s="242" t="s">
        <v>85</v>
      </c>
      <c r="AV129" s="16" t="s">
        <v>83</v>
      </c>
      <c r="AW129" s="16" t="s">
        <v>37</v>
      </c>
      <c r="AX129" s="16" t="s">
        <v>76</v>
      </c>
      <c r="AY129" s="242" t="s">
        <v>223</v>
      </c>
    </row>
    <row r="130" spans="2:51" s="13" customFormat="1" ht="11.25">
      <c r="B130" s="200"/>
      <c r="C130" s="201"/>
      <c r="D130" s="195" t="s">
        <v>233</v>
      </c>
      <c r="E130" s="202" t="s">
        <v>74</v>
      </c>
      <c r="F130" s="203" t="s">
        <v>263</v>
      </c>
      <c r="G130" s="201"/>
      <c r="H130" s="204">
        <v>21.58</v>
      </c>
      <c r="I130" s="205"/>
      <c r="J130" s="201"/>
      <c r="K130" s="201"/>
      <c r="L130" s="206"/>
      <c r="M130" s="207"/>
      <c r="N130" s="208"/>
      <c r="O130" s="208"/>
      <c r="P130" s="208"/>
      <c r="Q130" s="208"/>
      <c r="R130" s="208"/>
      <c r="S130" s="208"/>
      <c r="T130" s="209"/>
      <c r="AT130" s="210" t="s">
        <v>233</v>
      </c>
      <c r="AU130" s="210" t="s">
        <v>85</v>
      </c>
      <c r="AV130" s="13" t="s">
        <v>85</v>
      </c>
      <c r="AW130" s="13" t="s">
        <v>37</v>
      </c>
      <c r="AX130" s="13" t="s">
        <v>76</v>
      </c>
      <c r="AY130" s="210" t="s">
        <v>223</v>
      </c>
    </row>
    <row r="131" spans="2:51" s="13" customFormat="1" ht="11.25">
      <c r="B131" s="200"/>
      <c r="C131" s="201"/>
      <c r="D131" s="195" t="s">
        <v>233</v>
      </c>
      <c r="E131" s="202" t="s">
        <v>74</v>
      </c>
      <c r="F131" s="203" t="s">
        <v>264</v>
      </c>
      <c r="G131" s="201"/>
      <c r="H131" s="204">
        <v>4.5</v>
      </c>
      <c r="I131" s="205"/>
      <c r="J131" s="201"/>
      <c r="K131" s="201"/>
      <c r="L131" s="206"/>
      <c r="M131" s="207"/>
      <c r="N131" s="208"/>
      <c r="O131" s="208"/>
      <c r="P131" s="208"/>
      <c r="Q131" s="208"/>
      <c r="R131" s="208"/>
      <c r="S131" s="208"/>
      <c r="T131" s="209"/>
      <c r="AT131" s="210" t="s">
        <v>233</v>
      </c>
      <c r="AU131" s="210" t="s">
        <v>85</v>
      </c>
      <c r="AV131" s="13" t="s">
        <v>85</v>
      </c>
      <c r="AW131" s="13" t="s">
        <v>37</v>
      </c>
      <c r="AX131" s="13" t="s">
        <v>76</v>
      </c>
      <c r="AY131" s="210" t="s">
        <v>223</v>
      </c>
    </row>
    <row r="132" spans="2:51" s="14" customFormat="1" ht="11.25">
      <c r="B132" s="211"/>
      <c r="C132" s="212"/>
      <c r="D132" s="195" t="s">
        <v>233</v>
      </c>
      <c r="E132" s="213" t="s">
        <v>74</v>
      </c>
      <c r="F132" s="214" t="s">
        <v>236</v>
      </c>
      <c r="G132" s="212"/>
      <c r="H132" s="215">
        <v>26.08</v>
      </c>
      <c r="I132" s="216"/>
      <c r="J132" s="212"/>
      <c r="K132" s="212"/>
      <c r="L132" s="217"/>
      <c r="M132" s="218"/>
      <c r="N132" s="219"/>
      <c r="O132" s="219"/>
      <c r="P132" s="219"/>
      <c r="Q132" s="219"/>
      <c r="R132" s="219"/>
      <c r="S132" s="219"/>
      <c r="T132" s="220"/>
      <c r="AT132" s="221" t="s">
        <v>233</v>
      </c>
      <c r="AU132" s="221" t="s">
        <v>85</v>
      </c>
      <c r="AV132" s="14" t="s">
        <v>237</v>
      </c>
      <c r="AW132" s="14" t="s">
        <v>37</v>
      </c>
      <c r="AX132" s="14" t="s">
        <v>76</v>
      </c>
      <c r="AY132" s="221" t="s">
        <v>223</v>
      </c>
    </row>
    <row r="133" spans="2:51" s="15" customFormat="1" ht="11.25">
      <c r="B133" s="222"/>
      <c r="C133" s="223"/>
      <c r="D133" s="195" t="s">
        <v>233</v>
      </c>
      <c r="E133" s="224" t="s">
        <v>145</v>
      </c>
      <c r="F133" s="225" t="s">
        <v>238</v>
      </c>
      <c r="G133" s="223"/>
      <c r="H133" s="226">
        <v>26.08</v>
      </c>
      <c r="I133" s="227"/>
      <c r="J133" s="223"/>
      <c r="K133" s="223"/>
      <c r="L133" s="228"/>
      <c r="M133" s="229"/>
      <c r="N133" s="230"/>
      <c r="O133" s="230"/>
      <c r="P133" s="230"/>
      <c r="Q133" s="230"/>
      <c r="R133" s="230"/>
      <c r="S133" s="230"/>
      <c r="T133" s="231"/>
      <c r="AT133" s="232" t="s">
        <v>233</v>
      </c>
      <c r="AU133" s="232" t="s">
        <v>85</v>
      </c>
      <c r="AV133" s="15" t="s">
        <v>229</v>
      </c>
      <c r="AW133" s="15" t="s">
        <v>37</v>
      </c>
      <c r="AX133" s="15" t="s">
        <v>83</v>
      </c>
      <c r="AY133" s="232" t="s">
        <v>223</v>
      </c>
    </row>
    <row r="134" spans="1:65" s="2" customFormat="1" ht="16.5" customHeight="1">
      <c r="A134" s="36"/>
      <c r="B134" s="37"/>
      <c r="C134" s="182" t="s">
        <v>159</v>
      </c>
      <c r="D134" s="182" t="s">
        <v>225</v>
      </c>
      <c r="E134" s="183" t="s">
        <v>265</v>
      </c>
      <c r="F134" s="184" t="s">
        <v>266</v>
      </c>
      <c r="G134" s="185" t="s">
        <v>143</v>
      </c>
      <c r="H134" s="186">
        <v>0.33</v>
      </c>
      <c r="I134" s="187"/>
      <c r="J134" s="188">
        <f>ROUND(I134*H134,2)</f>
        <v>0</v>
      </c>
      <c r="K134" s="184" t="s">
        <v>228</v>
      </c>
      <c r="L134" s="41"/>
      <c r="M134" s="189" t="s">
        <v>74</v>
      </c>
      <c r="N134" s="190" t="s">
        <v>46</v>
      </c>
      <c r="O134" s="66"/>
      <c r="P134" s="191">
        <f>O134*H134</f>
        <v>0</v>
      </c>
      <c r="Q134" s="191">
        <v>0</v>
      </c>
      <c r="R134" s="191">
        <f>Q134*H134</f>
        <v>0</v>
      </c>
      <c r="S134" s="191">
        <v>0.044</v>
      </c>
      <c r="T134" s="192">
        <f>S134*H134</f>
        <v>0.01452</v>
      </c>
      <c r="U134" s="36"/>
      <c r="V134" s="36"/>
      <c r="W134" s="36"/>
      <c r="X134" s="36"/>
      <c r="Y134" s="36"/>
      <c r="Z134" s="36"/>
      <c r="AA134" s="36"/>
      <c r="AB134" s="36"/>
      <c r="AC134" s="36"/>
      <c r="AD134" s="36"/>
      <c r="AE134" s="36"/>
      <c r="AR134" s="193" t="s">
        <v>229</v>
      </c>
      <c r="AT134" s="193" t="s">
        <v>225</v>
      </c>
      <c r="AU134" s="193" t="s">
        <v>85</v>
      </c>
      <c r="AY134" s="19" t="s">
        <v>223</v>
      </c>
      <c r="BE134" s="194">
        <f>IF(N134="základní",J134,0)</f>
        <v>0</v>
      </c>
      <c r="BF134" s="194">
        <f>IF(N134="snížená",J134,0)</f>
        <v>0</v>
      </c>
      <c r="BG134" s="194">
        <f>IF(N134="zákl. přenesená",J134,0)</f>
        <v>0</v>
      </c>
      <c r="BH134" s="194">
        <f>IF(N134="sníž. přenesená",J134,0)</f>
        <v>0</v>
      </c>
      <c r="BI134" s="194">
        <f>IF(N134="nulová",J134,0)</f>
        <v>0</v>
      </c>
      <c r="BJ134" s="19" t="s">
        <v>83</v>
      </c>
      <c r="BK134" s="194">
        <f>ROUND(I134*H134,2)</f>
        <v>0</v>
      </c>
      <c r="BL134" s="19" t="s">
        <v>229</v>
      </c>
      <c r="BM134" s="193" t="s">
        <v>267</v>
      </c>
    </row>
    <row r="135" spans="1:47" s="2" customFormat="1" ht="11.25">
      <c r="A135" s="36"/>
      <c r="B135" s="37"/>
      <c r="C135" s="38"/>
      <c r="D135" s="195" t="s">
        <v>231</v>
      </c>
      <c r="E135" s="38"/>
      <c r="F135" s="196" t="s">
        <v>268</v>
      </c>
      <c r="G135" s="38"/>
      <c r="H135" s="38"/>
      <c r="I135" s="197"/>
      <c r="J135" s="38"/>
      <c r="K135" s="38"/>
      <c r="L135" s="41"/>
      <c r="M135" s="198"/>
      <c r="N135" s="199"/>
      <c r="O135" s="66"/>
      <c r="P135" s="66"/>
      <c r="Q135" s="66"/>
      <c r="R135" s="66"/>
      <c r="S135" s="66"/>
      <c r="T135" s="67"/>
      <c r="U135" s="36"/>
      <c r="V135" s="36"/>
      <c r="W135" s="36"/>
      <c r="X135" s="36"/>
      <c r="Y135" s="36"/>
      <c r="Z135" s="36"/>
      <c r="AA135" s="36"/>
      <c r="AB135" s="36"/>
      <c r="AC135" s="36"/>
      <c r="AD135" s="36"/>
      <c r="AE135" s="36"/>
      <c r="AT135" s="19" t="s">
        <v>231</v>
      </c>
      <c r="AU135" s="19" t="s">
        <v>85</v>
      </c>
    </row>
    <row r="136" spans="2:51" s="13" customFormat="1" ht="11.25">
      <c r="B136" s="200"/>
      <c r="C136" s="201"/>
      <c r="D136" s="195" t="s">
        <v>233</v>
      </c>
      <c r="E136" s="202" t="s">
        <v>74</v>
      </c>
      <c r="F136" s="203" t="s">
        <v>185</v>
      </c>
      <c r="G136" s="201"/>
      <c r="H136" s="204">
        <v>0.33</v>
      </c>
      <c r="I136" s="205"/>
      <c r="J136" s="201"/>
      <c r="K136" s="201"/>
      <c r="L136" s="206"/>
      <c r="M136" s="207"/>
      <c r="N136" s="208"/>
      <c r="O136" s="208"/>
      <c r="P136" s="208"/>
      <c r="Q136" s="208"/>
      <c r="R136" s="208"/>
      <c r="S136" s="208"/>
      <c r="T136" s="209"/>
      <c r="AT136" s="210" t="s">
        <v>233</v>
      </c>
      <c r="AU136" s="210" t="s">
        <v>85</v>
      </c>
      <c r="AV136" s="13" t="s">
        <v>85</v>
      </c>
      <c r="AW136" s="13" t="s">
        <v>37</v>
      </c>
      <c r="AX136" s="13" t="s">
        <v>83</v>
      </c>
      <c r="AY136" s="210" t="s">
        <v>223</v>
      </c>
    </row>
    <row r="137" spans="1:65" s="2" customFormat="1" ht="16.5" customHeight="1">
      <c r="A137" s="36"/>
      <c r="B137" s="37"/>
      <c r="C137" s="182" t="s">
        <v>161</v>
      </c>
      <c r="D137" s="182" t="s">
        <v>225</v>
      </c>
      <c r="E137" s="183" t="s">
        <v>269</v>
      </c>
      <c r="F137" s="184" t="s">
        <v>270</v>
      </c>
      <c r="G137" s="185" t="s">
        <v>117</v>
      </c>
      <c r="H137" s="186">
        <v>60.9</v>
      </c>
      <c r="I137" s="187"/>
      <c r="J137" s="188">
        <f>ROUND(I137*H137,2)</f>
        <v>0</v>
      </c>
      <c r="K137" s="184" t="s">
        <v>228</v>
      </c>
      <c r="L137" s="41"/>
      <c r="M137" s="189" t="s">
        <v>74</v>
      </c>
      <c r="N137" s="190" t="s">
        <v>46</v>
      </c>
      <c r="O137" s="66"/>
      <c r="P137" s="191">
        <f>O137*H137</f>
        <v>0</v>
      </c>
      <c r="Q137" s="191">
        <v>0</v>
      </c>
      <c r="R137" s="191">
        <f>Q137*H137</f>
        <v>0</v>
      </c>
      <c r="S137" s="191">
        <v>0.076</v>
      </c>
      <c r="T137" s="192">
        <f>S137*H137</f>
        <v>4.6284</v>
      </c>
      <c r="U137" s="36"/>
      <c r="V137" s="36"/>
      <c r="W137" s="36"/>
      <c r="X137" s="36"/>
      <c r="Y137" s="36"/>
      <c r="Z137" s="36"/>
      <c r="AA137" s="36"/>
      <c r="AB137" s="36"/>
      <c r="AC137" s="36"/>
      <c r="AD137" s="36"/>
      <c r="AE137" s="36"/>
      <c r="AR137" s="193" t="s">
        <v>229</v>
      </c>
      <c r="AT137" s="193" t="s">
        <v>225</v>
      </c>
      <c r="AU137" s="193" t="s">
        <v>85</v>
      </c>
      <c r="AY137" s="19" t="s">
        <v>223</v>
      </c>
      <c r="BE137" s="194">
        <f>IF(N137="základní",J137,0)</f>
        <v>0</v>
      </c>
      <c r="BF137" s="194">
        <f>IF(N137="snížená",J137,0)</f>
        <v>0</v>
      </c>
      <c r="BG137" s="194">
        <f>IF(N137="zákl. přenesená",J137,0)</f>
        <v>0</v>
      </c>
      <c r="BH137" s="194">
        <f>IF(N137="sníž. přenesená",J137,0)</f>
        <v>0</v>
      </c>
      <c r="BI137" s="194">
        <f>IF(N137="nulová",J137,0)</f>
        <v>0</v>
      </c>
      <c r="BJ137" s="19" t="s">
        <v>83</v>
      </c>
      <c r="BK137" s="194">
        <f>ROUND(I137*H137,2)</f>
        <v>0</v>
      </c>
      <c r="BL137" s="19" t="s">
        <v>229</v>
      </c>
      <c r="BM137" s="193" t="s">
        <v>271</v>
      </c>
    </row>
    <row r="138" spans="1:47" s="2" customFormat="1" ht="11.25">
      <c r="A138" s="36"/>
      <c r="B138" s="37"/>
      <c r="C138" s="38"/>
      <c r="D138" s="195" t="s">
        <v>231</v>
      </c>
      <c r="E138" s="38"/>
      <c r="F138" s="196" t="s">
        <v>272</v>
      </c>
      <c r="G138" s="38"/>
      <c r="H138" s="38"/>
      <c r="I138" s="197"/>
      <c r="J138" s="38"/>
      <c r="K138" s="38"/>
      <c r="L138" s="41"/>
      <c r="M138" s="198"/>
      <c r="N138" s="199"/>
      <c r="O138" s="66"/>
      <c r="P138" s="66"/>
      <c r="Q138" s="66"/>
      <c r="R138" s="66"/>
      <c r="S138" s="66"/>
      <c r="T138" s="67"/>
      <c r="U138" s="36"/>
      <c r="V138" s="36"/>
      <c r="W138" s="36"/>
      <c r="X138" s="36"/>
      <c r="Y138" s="36"/>
      <c r="Z138" s="36"/>
      <c r="AA138" s="36"/>
      <c r="AB138" s="36"/>
      <c r="AC138" s="36"/>
      <c r="AD138" s="36"/>
      <c r="AE138" s="36"/>
      <c r="AT138" s="19" t="s">
        <v>231</v>
      </c>
      <c r="AU138" s="19" t="s">
        <v>85</v>
      </c>
    </row>
    <row r="139" spans="2:51" s="13" customFormat="1" ht="11.25">
      <c r="B139" s="200"/>
      <c r="C139" s="201"/>
      <c r="D139" s="195" t="s">
        <v>233</v>
      </c>
      <c r="E139" s="202" t="s">
        <v>74</v>
      </c>
      <c r="F139" s="203" t="s">
        <v>273</v>
      </c>
      <c r="G139" s="201"/>
      <c r="H139" s="204">
        <v>8.9</v>
      </c>
      <c r="I139" s="205"/>
      <c r="J139" s="201"/>
      <c r="K139" s="201"/>
      <c r="L139" s="206"/>
      <c r="M139" s="207"/>
      <c r="N139" s="208"/>
      <c r="O139" s="208"/>
      <c r="P139" s="208"/>
      <c r="Q139" s="208"/>
      <c r="R139" s="208"/>
      <c r="S139" s="208"/>
      <c r="T139" s="209"/>
      <c r="AT139" s="210" t="s">
        <v>233</v>
      </c>
      <c r="AU139" s="210" t="s">
        <v>85</v>
      </c>
      <c r="AV139" s="13" t="s">
        <v>85</v>
      </c>
      <c r="AW139" s="13" t="s">
        <v>37</v>
      </c>
      <c r="AX139" s="13" t="s">
        <v>76</v>
      </c>
      <c r="AY139" s="210" t="s">
        <v>223</v>
      </c>
    </row>
    <row r="140" spans="2:51" s="14" customFormat="1" ht="11.25">
      <c r="B140" s="211"/>
      <c r="C140" s="212"/>
      <c r="D140" s="195" t="s">
        <v>233</v>
      </c>
      <c r="E140" s="213" t="s">
        <v>74</v>
      </c>
      <c r="F140" s="214" t="s">
        <v>274</v>
      </c>
      <c r="G140" s="212"/>
      <c r="H140" s="215">
        <v>8.9</v>
      </c>
      <c r="I140" s="216"/>
      <c r="J140" s="212"/>
      <c r="K140" s="212"/>
      <c r="L140" s="217"/>
      <c r="M140" s="218"/>
      <c r="N140" s="219"/>
      <c r="O140" s="219"/>
      <c r="P140" s="219"/>
      <c r="Q140" s="219"/>
      <c r="R140" s="219"/>
      <c r="S140" s="219"/>
      <c r="T140" s="220"/>
      <c r="AT140" s="221" t="s">
        <v>233</v>
      </c>
      <c r="AU140" s="221" t="s">
        <v>85</v>
      </c>
      <c r="AV140" s="14" t="s">
        <v>237</v>
      </c>
      <c r="AW140" s="14" t="s">
        <v>37</v>
      </c>
      <c r="AX140" s="14" t="s">
        <v>76</v>
      </c>
      <c r="AY140" s="221" t="s">
        <v>223</v>
      </c>
    </row>
    <row r="141" spans="2:51" s="13" customFormat="1" ht="11.25">
      <c r="B141" s="200"/>
      <c r="C141" s="201"/>
      <c r="D141" s="195" t="s">
        <v>233</v>
      </c>
      <c r="E141" s="202" t="s">
        <v>74</v>
      </c>
      <c r="F141" s="203" t="s">
        <v>275</v>
      </c>
      <c r="G141" s="201"/>
      <c r="H141" s="204">
        <v>14.2</v>
      </c>
      <c r="I141" s="205"/>
      <c r="J141" s="201"/>
      <c r="K141" s="201"/>
      <c r="L141" s="206"/>
      <c r="M141" s="207"/>
      <c r="N141" s="208"/>
      <c r="O141" s="208"/>
      <c r="P141" s="208"/>
      <c r="Q141" s="208"/>
      <c r="R141" s="208"/>
      <c r="S141" s="208"/>
      <c r="T141" s="209"/>
      <c r="AT141" s="210" t="s">
        <v>233</v>
      </c>
      <c r="AU141" s="210" t="s">
        <v>85</v>
      </c>
      <c r="AV141" s="13" t="s">
        <v>85</v>
      </c>
      <c r="AW141" s="13" t="s">
        <v>37</v>
      </c>
      <c r="AX141" s="13" t="s">
        <v>76</v>
      </c>
      <c r="AY141" s="210" t="s">
        <v>223</v>
      </c>
    </row>
    <row r="142" spans="2:51" s="14" customFormat="1" ht="11.25">
      <c r="B142" s="211"/>
      <c r="C142" s="212"/>
      <c r="D142" s="195" t="s">
        <v>233</v>
      </c>
      <c r="E142" s="213" t="s">
        <v>74</v>
      </c>
      <c r="F142" s="214" t="s">
        <v>276</v>
      </c>
      <c r="G142" s="212"/>
      <c r="H142" s="215">
        <v>14.2</v>
      </c>
      <c r="I142" s="216"/>
      <c r="J142" s="212"/>
      <c r="K142" s="212"/>
      <c r="L142" s="217"/>
      <c r="M142" s="218"/>
      <c r="N142" s="219"/>
      <c r="O142" s="219"/>
      <c r="P142" s="219"/>
      <c r="Q142" s="219"/>
      <c r="R142" s="219"/>
      <c r="S142" s="219"/>
      <c r="T142" s="220"/>
      <c r="AT142" s="221" t="s">
        <v>233</v>
      </c>
      <c r="AU142" s="221" t="s">
        <v>85</v>
      </c>
      <c r="AV142" s="14" t="s">
        <v>237</v>
      </c>
      <c r="AW142" s="14" t="s">
        <v>37</v>
      </c>
      <c r="AX142" s="14" t="s">
        <v>76</v>
      </c>
      <c r="AY142" s="221" t="s">
        <v>223</v>
      </c>
    </row>
    <row r="143" spans="2:51" s="13" customFormat="1" ht="11.25">
      <c r="B143" s="200"/>
      <c r="C143" s="201"/>
      <c r="D143" s="195" t="s">
        <v>233</v>
      </c>
      <c r="E143" s="202" t="s">
        <v>74</v>
      </c>
      <c r="F143" s="203" t="s">
        <v>277</v>
      </c>
      <c r="G143" s="201"/>
      <c r="H143" s="204">
        <v>23.4</v>
      </c>
      <c r="I143" s="205"/>
      <c r="J143" s="201"/>
      <c r="K143" s="201"/>
      <c r="L143" s="206"/>
      <c r="M143" s="207"/>
      <c r="N143" s="208"/>
      <c r="O143" s="208"/>
      <c r="P143" s="208"/>
      <c r="Q143" s="208"/>
      <c r="R143" s="208"/>
      <c r="S143" s="208"/>
      <c r="T143" s="209"/>
      <c r="AT143" s="210" t="s">
        <v>233</v>
      </c>
      <c r="AU143" s="210" t="s">
        <v>85</v>
      </c>
      <c r="AV143" s="13" t="s">
        <v>85</v>
      </c>
      <c r="AW143" s="13" t="s">
        <v>37</v>
      </c>
      <c r="AX143" s="13" t="s">
        <v>76</v>
      </c>
      <c r="AY143" s="210" t="s">
        <v>223</v>
      </c>
    </row>
    <row r="144" spans="2:51" s="14" customFormat="1" ht="11.25">
      <c r="B144" s="211"/>
      <c r="C144" s="212"/>
      <c r="D144" s="195" t="s">
        <v>233</v>
      </c>
      <c r="E144" s="213" t="s">
        <v>74</v>
      </c>
      <c r="F144" s="214" t="s">
        <v>278</v>
      </c>
      <c r="G144" s="212"/>
      <c r="H144" s="215">
        <v>23.4</v>
      </c>
      <c r="I144" s="216"/>
      <c r="J144" s="212"/>
      <c r="K144" s="212"/>
      <c r="L144" s="217"/>
      <c r="M144" s="218"/>
      <c r="N144" s="219"/>
      <c r="O144" s="219"/>
      <c r="P144" s="219"/>
      <c r="Q144" s="219"/>
      <c r="R144" s="219"/>
      <c r="S144" s="219"/>
      <c r="T144" s="220"/>
      <c r="AT144" s="221" t="s">
        <v>233</v>
      </c>
      <c r="AU144" s="221" t="s">
        <v>85</v>
      </c>
      <c r="AV144" s="14" t="s">
        <v>237</v>
      </c>
      <c r="AW144" s="14" t="s">
        <v>37</v>
      </c>
      <c r="AX144" s="14" t="s">
        <v>76</v>
      </c>
      <c r="AY144" s="221" t="s">
        <v>223</v>
      </c>
    </row>
    <row r="145" spans="2:51" s="13" customFormat="1" ht="11.25">
      <c r="B145" s="200"/>
      <c r="C145" s="201"/>
      <c r="D145" s="195" t="s">
        <v>233</v>
      </c>
      <c r="E145" s="202" t="s">
        <v>74</v>
      </c>
      <c r="F145" s="203" t="s">
        <v>279</v>
      </c>
      <c r="G145" s="201"/>
      <c r="H145" s="204">
        <v>14.4</v>
      </c>
      <c r="I145" s="205"/>
      <c r="J145" s="201"/>
      <c r="K145" s="201"/>
      <c r="L145" s="206"/>
      <c r="M145" s="207"/>
      <c r="N145" s="208"/>
      <c r="O145" s="208"/>
      <c r="P145" s="208"/>
      <c r="Q145" s="208"/>
      <c r="R145" s="208"/>
      <c r="S145" s="208"/>
      <c r="T145" s="209"/>
      <c r="AT145" s="210" t="s">
        <v>233</v>
      </c>
      <c r="AU145" s="210" t="s">
        <v>85</v>
      </c>
      <c r="AV145" s="13" t="s">
        <v>85</v>
      </c>
      <c r="AW145" s="13" t="s">
        <v>37</v>
      </c>
      <c r="AX145" s="13" t="s">
        <v>76</v>
      </c>
      <c r="AY145" s="210" t="s">
        <v>223</v>
      </c>
    </row>
    <row r="146" spans="2:51" s="14" customFormat="1" ht="11.25">
      <c r="B146" s="211"/>
      <c r="C146" s="212"/>
      <c r="D146" s="195" t="s">
        <v>233</v>
      </c>
      <c r="E146" s="213" t="s">
        <v>74</v>
      </c>
      <c r="F146" s="214" t="s">
        <v>236</v>
      </c>
      <c r="G146" s="212"/>
      <c r="H146" s="215">
        <v>14.4</v>
      </c>
      <c r="I146" s="216"/>
      <c r="J146" s="212"/>
      <c r="K146" s="212"/>
      <c r="L146" s="217"/>
      <c r="M146" s="218"/>
      <c r="N146" s="219"/>
      <c r="O146" s="219"/>
      <c r="P146" s="219"/>
      <c r="Q146" s="219"/>
      <c r="R146" s="219"/>
      <c r="S146" s="219"/>
      <c r="T146" s="220"/>
      <c r="AT146" s="221" t="s">
        <v>233</v>
      </c>
      <c r="AU146" s="221" t="s">
        <v>85</v>
      </c>
      <c r="AV146" s="14" t="s">
        <v>237</v>
      </c>
      <c r="AW146" s="14" t="s">
        <v>37</v>
      </c>
      <c r="AX146" s="14" t="s">
        <v>76</v>
      </c>
      <c r="AY146" s="221" t="s">
        <v>223</v>
      </c>
    </row>
    <row r="147" spans="2:51" s="15" customFormat="1" ht="11.25">
      <c r="B147" s="222"/>
      <c r="C147" s="223"/>
      <c r="D147" s="195" t="s">
        <v>233</v>
      </c>
      <c r="E147" s="224" t="s">
        <v>147</v>
      </c>
      <c r="F147" s="225" t="s">
        <v>238</v>
      </c>
      <c r="G147" s="223"/>
      <c r="H147" s="226">
        <v>60.9</v>
      </c>
      <c r="I147" s="227"/>
      <c r="J147" s="223"/>
      <c r="K147" s="223"/>
      <c r="L147" s="228"/>
      <c r="M147" s="229"/>
      <c r="N147" s="230"/>
      <c r="O147" s="230"/>
      <c r="P147" s="230"/>
      <c r="Q147" s="230"/>
      <c r="R147" s="230"/>
      <c r="S147" s="230"/>
      <c r="T147" s="231"/>
      <c r="AT147" s="232" t="s">
        <v>233</v>
      </c>
      <c r="AU147" s="232" t="s">
        <v>85</v>
      </c>
      <c r="AV147" s="15" t="s">
        <v>229</v>
      </c>
      <c r="AW147" s="15" t="s">
        <v>37</v>
      </c>
      <c r="AX147" s="15" t="s">
        <v>83</v>
      </c>
      <c r="AY147" s="232" t="s">
        <v>223</v>
      </c>
    </row>
    <row r="148" spans="1:65" s="2" customFormat="1" ht="16.5" customHeight="1">
      <c r="A148" s="36"/>
      <c r="B148" s="37"/>
      <c r="C148" s="182" t="s">
        <v>150</v>
      </c>
      <c r="D148" s="182" t="s">
        <v>225</v>
      </c>
      <c r="E148" s="183" t="s">
        <v>280</v>
      </c>
      <c r="F148" s="184" t="s">
        <v>281</v>
      </c>
      <c r="G148" s="185" t="s">
        <v>117</v>
      </c>
      <c r="H148" s="186">
        <v>8</v>
      </c>
      <c r="I148" s="187"/>
      <c r="J148" s="188">
        <f>ROUND(I148*H148,2)</f>
        <v>0</v>
      </c>
      <c r="K148" s="184" t="s">
        <v>228</v>
      </c>
      <c r="L148" s="41"/>
      <c r="M148" s="189" t="s">
        <v>74</v>
      </c>
      <c r="N148" s="190" t="s">
        <v>46</v>
      </c>
      <c r="O148" s="66"/>
      <c r="P148" s="191">
        <f>O148*H148</f>
        <v>0</v>
      </c>
      <c r="Q148" s="191">
        <v>0</v>
      </c>
      <c r="R148" s="191">
        <f>Q148*H148</f>
        <v>0</v>
      </c>
      <c r="S148" s="191">
        <v>0.063</v>
      </c>
      <c r="T148" s="192">
        <f>S148*H148</f>
        <v>0.504</v>
      </c>
      <c r="U148" s="36"/>
      <c r="V148" s="36"/>
      <c r="W148" s="36"/>
      <c r="X148" s="36"/>
      <c r="Y148" s="36"/>
      <c r="Z148" s="36"/>
      <c r="AA148" s="36"/>
      <c r="AB148" s="36"/>
      <c r="AC148" s="36"/>
      <c r="AD148" s="36"/>
      <c r="AE148" s="36"/>
      <c r="AR148" s="193" t="s">
        <v>229</v>
      </c>
      <c r="AT148" s="193" t="s">
        <v>225</v>
      </c>
      <c r="AU148" s="193" t="s">
        <v>85</v>
      </c>
      <c r="AY148" s="19" t="s">
        <v>223</v>
      </c>
      <c r="BE148" s="194">
        <f>IF(N148="základní",J148,0)</f>
        <v>0</v>
      </c>
      <c r="BF148" s="194">
        <f>IF(N148="snížená",J148,0)</f>
        <v>0</v>
      </c>
      <c r="BG148" s="194">
        <f>IF(N148="zákl. přenesená",J148,0)</f>
        <v>0</v>
      </c>
      <c r="BH148" s="194">
        <f>IF(N148="sníž. přenesená",J148,0)</f>
        <v>0</v>
      </c>
      <c r="BI148" s="194">
        <f>IF(N148="nulová",J148,0)</f>
        <v>0</v>
      </c>
      <c r="BJ148" s="19" t="s">
        <v>83</v>
      </c>
      <c r="BK148" s="194">
        <f>ROUND(I148*H148,2)</f>
        <v>0</v>
      </c>
      <c r="BL148" s="19" t="s">
        <v>229</v>
      </c>
      <c r="BM148" s="193" t="s">
        <v>282</v>
      </c>
    </row>
    <row r="149" spans="1:47" s="2" customFormat="1" ht="11.25">
      <c r="A149" s="36"/>
      <c r="B149" s="37"/>
      <c r="C149" s="38"/>
      <c r="D149" s="195" t="s">
        <v>231</v>
      </c>
      <c r="E149" s="38"/>
      <c r="F149" s="196" t="s">
        <v>283</v>
      </c>
      <c r="G149" s="38"/>
      <c r="H149" s="38"/>
      <c r="I149" s="197"/>
      <c r="J149" s="38"/>
      <c r="K149" s="38"/>
      <c r="L149" s="41"/>
      <c r="M149" s="198"/>
      <c r="N149" s="199"/>
      <c r="O149" s="66"/>
      <c r="P149" s="66"/>
      <c r="Q149" s="66"/>
      <c r="R149" s="66"/>
      <c r="S149" s="66"/>
      <c r="T149" s="67"/>
      <c r="U149" s="36"/>
      <c r="V149" s="36"/>
      <c r="W149" s="36"/>
      <c r="X149" s="36"/>
      <c r="Y149" s="36"/>
      <c r="Z149" s="36"/>
      <c r="AA149" s="36"/>
      <c r="AB149" s="36"/>
      <c r="AC149" s="36"/>
      <c r="AD149" s="36"/>
      <c r="AE149" s="36"/>
      <c r="AT149" s="19" t="s">
        <v>231</v>
      </c>
      <c r="AU149" s="19" t="s">
        <v>85</v>
      </c>
    </row>
    <row r="150" spans="2:51" s="13" customFormat="1" ht="11.25">
      <c r="B150" s="200"/>
      <c r="C150" s="201"/>
      <c r="D150" s="195" t="s">
        <v>233</v>
      </c>
      <c r="E150" s="202" t="s">
        <v>74</v>
      </c>
      <c r="F150" s="203" t="s">
        <v>284</v>
      </c>
      <c r="G150" s="201"/>
      <c r="H150" s="204">
        <v>8</v>
      </c>
      <c r="I150" s="205"/>
      <c r="J150" s="201"/>
      <c r="K150" s="201"/>
      <c r="L150" s="206"/>
      <c r="M150" s="207"/>
      <c r="N150" s="208"/>
      <c r="O150" s="208"/>
      <c r="P150" s="208"/>
      <c r="Q150" s="208"/>
      <c r="R150" s="208"/>
      <c r="S150" s="208"/>
      <c r="T150" s="209"/>
      <c r="AT150" s="210" t="s">
        <v>233</v>
      </c>
      <c r="AU150" s="210" t="s">
        <v>85</v>
      </c>
      <c r="AV150" s="13" t="s">
        <v>85</v>
      </c>
      <c r="AW150" s="13" t="s">
        <v>37</v>
      </c>
      <c r="AX150" s="13" t="s">
        <v>76</v>
      </c>
      <c r="AY150" s="210" t="s">
        <v>223</v>
      </c>
    </row>
    <row r="151" spans="2:51" s="14" customFormat="1" ht="11.25">
      <c r="B151" s="211"/>
      <c r="C151" s="212"/>
      <c r="D151" s="195" t="s">
        <v>233</v>
      </c>
      <c r="E151" s="213" t="s">
        <v>74</v>
      </c>
      <c r="F151" s="214" t="s">
        <v>276</v>
      </c>
      <c r="G151" s="212"/>
      <c r="H151" s="215">
        <v>8</v>
      </c>
      <c r="I151" s="216"/>
      <c r="J151" s="212"/>
      <c r="K151" s="212"/>
      <c r="L151" s="217"/>
      <c r="M151" s="218"/>
      <c r="N151" s="219"/>
      <c r="O151" s="219"/>
      <c r="P151" s="219"/>
      <c r="Q151" s="219"/>
      <c r="R151" s="219"/>
      <c r="S151" s="219"/>
      <c r="T151" s="220"/>
      <c r="AT151" s="221" t="s">
        <v>233</v>
      </c>
      <c r="AU151" s="221" t="s">
        <v>85</v>
      </c>
      <c r="AV151" s="14" t="s">
        <v>237</v>
      </c>
      <c r="AW151" s="14" t="s">
        <v>37</v>
      </c>
      <c r="AX151" s="14" t="s">
        <v>76</v>
      </c>
      <c r="AY151" s="221" t="s">
        <v>223</v>
      </c>
    </row>
    <row r="152" spans="2:51" s="16" customFormat="1" ht="11.25">
      <c r="B152" s="233"/>
      <c r="C152" s="234"/>
      <c r="D152" s="195" t="s">
        <v>233</v>
      </c>
      <c r="E152" s="235" t="s">
        <v>74</v>
      </c>
      <c r="F152" s="236" t="s">
        <v>262</v>
      </c>
      <c r="G152" s="234"/>
      <c r="H152" s="235" t="s">
        <v>74</v>
      </c>
      <c r="I152" s="237"/>
      <c r="J152" s="234"/>
      <c r="K152" s="234"/>
      <c r="L152" s="238"/>
      <c r="M152" s="239"/>
      <c r="N152" s="240"/>
      <c r="O152" s="240"/>
      <c r="P152" s="240"/>
      <c r="Q152" s="240"/>
      <c r="R152" s="240"/>
      <c r="S152" s="240"/>
      <c r="T152" s="241"/>
      <c r="AT152" s="242" t="s">
        <v>233</v>
      </c>
      <c r="AU152" s="242" t="s">
        <v>85</v>
      </c>
      <c r="AV152" s="16" t="s">
        <v>83</v>
      </c>
      <c r="AW152" s="16" t="s">
        <v>37</v>
      </c>
      <c r="AX152" s="16" t="s">
        <v>76</v>
      </c>
      <c r="AY152" s="242" t="s">
        <v>223</v>
      </c>
    </row>
    <row r="153" spans="2:51" s="14" customFormat="1" ht="11.25">
      <c r="B153" s="211"/>
      <c r="C153" s="212"/>
      <c r="D153" s="195" t="s">
        <v>233</v>
      </c>
      <c r="E153" s="213" t="s">
        <v>74</v>
      </c>
      <c r="F153" s="214" t="s">
        <v>236</v>
      </c>
      <c r="G153" s="212"/>
      <c r="H153" s="215">
        <v>0</v>
      </c>
      <c r="I153" s="216"/>
      <c r="J153" s="212"/>
      <c r="K153" s="212"/>
      <c r="L153" s="217"/>
      <c r="M153" s="218"/>
      <c r="N153" s="219"/>
      <c r="O153" s="219"/>
      <c r="P153" s="219"/>
      <c r="Q153" s="219"/>
      <c r="R153" s="219"/>
      <c r="S153" s="219"/>
      <c r="T153" s="220"/>
      <c r="AT153" s="221" t="s">
        <v>233</v>
      </c>
      <c r="AU153" s="221" t="s">
        <v>85</v>
      </c>
      <c r="AV153" s="14" t="s">
        <v>237</v>
      </c>
      <c r="AW153" s="14" t="s">
        <v>37</v>
      </c>
      <c r="AX153" s="14" t="s">
        <v>76</v>
      </c>
      <c r="AY153" s="221" t="s">
        <v>223</v>
      </c>
    </row>
    <row r="154" spans="2:51" s="15" customFormat="1" ht="11.25">
      <c r="B154" s="222"/>
      <c r="C154" s="223"/>
      <c r="D154" s="195" t="s">
        <v>233</v>
      </c>
      <c r="E154" s="224" t="s">
        <v>149</v>
      </c>
      <c r="F154" s="225" t="s">
        <v>238</v>
      </c>
      <c r="G154" s="223"/>
      <c r="H154" s="226">
        <v>8</v>
      </c>
      <c r="I154" s="227"/>
      <c r="J154" s="223"/>
      <c r="K154" s="223"/>
      <c r="L154" s="228"/>
      <c r="M154" s="229"/>
      <c r="N154" s="230"/>
      <c r="O154" s="230"/>
      <c r="P154" s="230"/>
      <c r="Q154" s="230"/>
      <c r="R154" s="230"/>
      <c r="S154" s="230"/>
      <c r="T154" s="231"/>
      <c r="AT154" s="232" t="s">
        <v>233</v>
      </c>
      <c r="AU154" s="232" t="s">
        <v>85</v>
      </c>
      <c r="AV154" s="15" t="s">
        <v>229</v>
      </c>
      <c r="AW154" s="15" t="s">
        <v>37</v>
      </c>
      <c r="AX154" s="15" t="s">
        <v>83</v>
      </c>
      <c r="AY154" s="232" t="s">
        <v>223</v>
      </c>
    </row>
    <row r="155" spans="1:65" s="2" customFormat="1" ht="16.5" customHeight="1">
      <c r="A155" s="36"/>
      <c r="B155" s="37"/>
      <c r="C155" s="182" t="s">
        <v>174</v>
      </c>
      <c r="D155" s="182" t="s">
        <v>225</v>
      </c>
      <c r="E155" s="183" t="s">
        <v>285</v>
      </c>
      <c r="F155" s="184" t="s">
        <v>286</v>
      </c>
      <c r="G155" s="185" t="s">
        <v>117</v>
      </c>
      <c r="H155" s="186">
        <v>53.2</v>
      </c>
      <c r="I155" s="187"/>
      <c r="J155" s="188">
        <f>ROUND(I155*H155,2)</f>
        <v>0</v>
      </c>
      <c r="K155" s="184" t="s">
        <v>228</v>
      </c>
      <c r="L155" s="41"/>
      <c r="M155" s="189" t="s">
        <v>74</v>
      </c>
      <c r="N155" s="190" t="s">
        <v>46</v>
      </c>
      <c r="O155" s="66"/>
      <c r="P155" s="191">
        <f>O155*H155</f>
        <v>0</v>
      </c>
      <c r="Q155" s="191">
        <v>0</v>
      </c>
      <c r="R155" s="191">
        <f>Q155*H155</f>
        <v>0</v>
      </c>
      <c r="S155" s="191">
        <v>0.025</v>
      </c>
      <c r="T155" s="192">
        <f>S155*H155</f>
        <v>1.33</v>
      </c>
      <c r="U155" s="36"/>
      <c r="V155" s="36"/>
      <c r="W155" s="36"/>
      <c r="X155" s="36"/>
      <c r="Y155" s="36"/>
      <c r="Z155" s="36"/>
      <c r="AA155" s="36"/>
      <c r="AB155" s="36"/>
      <c r="AC155" s="36"/>
      <c r="AD155" s="36"/>
      <c r="AE155" s="36"/>
      <c r="AR155" s="193" t="s">
        <v>229</v>
      </c>
      <c r="AT155" s="193" t="s">
        <v>225</v>
      </c>
      <c r="AU155" s="193" t="s">
        <v>85</v>
      </c>
      <c r="AY155" s="19" t="s">
        <v>223</v>
      </c>
      <c r="BE155" s="194">
        <f>IF(N155="základní",J155,0)</f>
        <v>0</v>
      </c>
      <c r="BF155" s="194">
        <f>IF(N155="snížená",J155,0)</f>
        <v>0</v>
      </c>
      <c r="BG155" s="194">
        <f>IF(N155="zákl. přenesená",J155,0)</f>
        <v>0</v>
      </c>
      <c r="BH155" s="194">
        <f>IF(N155="sníž. přenesená",J155,0)</f>
        <v>0</v>
      </c>
      <c r="BI155" s="194">
        <f>IF(N155="nulová",J155,0)</f>
        <v>0</v>
      </c>
      <c r="BJ155" s="19" t="s">
        <v>83</v>
      </c>
      <c r="BK155" s="194">
        <f>ROUND(I155*H155,2)</f>
        <v>0</v>
      </c>
      <c r="BL155" s="19" t="s">
        <v>229</v>
      </c>
      <c r="BM155" s="193" t="s">
        <v>287</v>
      </c>
    </row>
    <row r="156" spans="1:47" s="2" customFormat="1" ht="19.5">
      <c r="A156" s="36"/>
      <c r="B156" s="37"/>
      <c r="C156" s="38"/>
      <c r="D156" s="195" t="s">
        <v>231</v>
      </c>
      <c r="E156" s="38"/>
      <c r="F156" s="196" t="s">
        <v>288</v>
      </c>
      <c r="G156" s="38"/>
      <c r="H156" s="38"/>
      <c r="I156" s="197"/>
      <c r="J156" s="38"/>
      <c r="K156" s="38"/>
      <c r="L156" s="41"/>
      <c r="M156" s="198"/>
      <c r="N156" s="199"/>
      <c r="O156" s="66"/>
      <c r="P156" s="66"/>
      <c r="Q156" s="66"/>
      <c r="R156" s="66"/>
      <c r="S156" s="66"/>
      <c r="T156" s="67"/>
      <c r="U156" s="36"/>
      <c r="V156" s="36"/>
      <c r="W156" s="36"/>
      <c r="X156" s="36"/>
      <c r="Y156" s="36"/>
      <c r="Z156" s="36"/>
      <c r="AA156" s="36"/>
      <c r="AB156" s="36"/>
      <c r="AC156" s="36"/>
      <c r="AD156" s="36"/>
      <c r="AE156" s="36"/>
      <c r="AT156" s="19" t="s">
        <v>231</v>
      </c>
      <c r="AU156" s="19" t="s">
        <v>85</v>
      </c>
    </row>
    <row r="157" spans="2:51" s="13" customFormat="1" ht="11.25">
      <c r="B157" s="200"/>
      <c r="C157" s="201"/>
      <c r="D157" s="195" t="s">
        <v>233</v>
      </c>
      <c r="E157" s="202" t="s">
        <v>74</v>
      </c>
      <c r="F157" s="203" t="s">
        <v>289</v>
      </c>
      <c r="G157" s="201"/>
      <c r="H157" s="204">
        <v>53.2</v>
      </c>
      <c r="I157" s="205"/>
      <c r="J157" s="201"/>
      <c r="K157" s="201"/>
      <c r="L157" s="206"/>
      <c r="M157" s="207"/>
      <c r="N157" s="208"/>
      <c r="O157" s="208"/>
      <c r="P157" s="208"/>
      <c r="Q157" s="208"/>
      <c r="R157" s="208"/>
      <c r="S157" s="208"/>
      <c r="T157" s="209"/>
      <c r="AT157" s="210" t="s">
        <v>233</v>
      </c>
      <c r="AU157" s="210" t="s">
        <v>85</v>
      </c>
      <c r="AV157" s="13" t="s">
        <v>85</v>
      </c>
      <c r="AW157" s="13" t="s">
        <v>37</v>
      </c>
      <c r="AX157" s="13" t="s">
        <v>76</v>
      </c>
      <c r="AY157" s="210" t="s">
        <v>223</v>
      </c>
    </row>
    <row r="158" spans="2:51" s="14" customFormat="1" ht="11.25">
      <c r="B158" s="211"/>
      <c r="C158" s="212"/>
      <c r="D158" s="195" t="s">
        <v>233</v>
      </c>
      <c r="E158" s="213" t="s">
        <v>74</v>
      </c>
      <c r="F158" s="214" t="s">
        <v>276</v>
      </c>
      <c r="G158" s="212"/>
      <c r="H158" s="215">
        <v>53.2</v>
      </c>
      <c r="I158" s="216"/>
      <c r="J158" s="212"/>
      <c r="K158" s="212"/>
      <c r="L158" s="217"/>
      <c r="M158" s="218"/>
      <c r="N158" s="219"/>
      <c r="O158" s="219"/>
      <c r="P158" s="219"/>
      <c r="Q158" s="219"/>
      <c r="R158" s="219"/>
      <c r="S158" s="219"/>
      <c r="T158" s="220"/>
      <c r="AT158" s="221" t="s">
        <v>233</v>
      </c>
      <c r="AU158" s="221" t="s">
        <v>85</v>
      </c>
      <c r="AV158" s="14" t="s">
        <v>237</v>
      </c>
      <c r="AW158" s="14" t="s">
        <v>37</v>
      </c>
      <c r="AX158" s="14" t="s">
        <v>76</v>
      </c>
      <c r="AY158" s="221" t="s">
        <v>223</v>
      </c>
    </row>
    <row r="159" spans="2:51" s="15" customFormat="1" ht="11.25">
      <c r="B159" s="222"/>
      <c r="C159" s="223"/>
      <c r="D159" s="195" t="s">
        <v>233</v>
      </c>
      <c r="E159" s="224" t="s">
        <v>151</v>
      </c>
      <c r="F159" s="225" t="s">
        <v>238</v>
      </c>
      <c r="G159" s="223"/>
      <c r="H159" s="226">
        <v>53.2</v>
      </c>
      <c r="I159" s="227"/>
      <c r="J159" s="223"/>
      <c r="K159" s="223"/>
      <c r="L159" s="228"/>
      <c r="M159" s="229"/>
      <c r="N159" s="230"/>
      <c r="O159" s="230"/>
      <c r="P159" s="230"/>
      <c r="Q159" s="230"/>
      <c r="R159" s="230"/>
      <c r="S159" s="230"/>
      <c r="T159" s="231"/>
      <c r="AT159" s="232" t="s">
        <v>233</v>
      </c>
      <c r="AU159" s="232" t="s">
        <v>85</v>
      </c>
      <c r="AV159" s="15" t="s">
        <v>229</v>
      </c>
      <c r="AW159" s="15" t="s">
        <v>37</v>
      </c>
      <c r="AX159" s="15" t="s">
        <v>83</v>
      </c>
      <c r="AY159" s="232" t="s">
        <v>223</v>
      </c>
    </row>
    <row r="160" spans="1:65" s="2" customFormat="1" ht="16.5" customHeight="1">
      <c r="A160" s="36"/>
      <c r="B160" s="37"/>
      <c r="C160" s="182" t="s">
        <v>290</v>
      </c>
      <c r="D160" s="182" t="s">
        <v>225</v>
      </c>
      <c r="E160" s="183" t="s">
        <v>291</v>
      </c>
      <c r="F160" s="184" t="s">
        <v>292</v>
      </c>
      <c r="G160" s="185" t="s">
        <v>128</v>
      </c>
      <c r="H160" s="186">
        <v>2</v>
      </c>
      <c r="I160" s="187"/>
      <c r="J160" s="188">
        <f>ROUND(I160*H160,2)</f>
        <v>0</v>
      </c>
      <c r="K160" s="184" t="s">
        <v>228</v>
      </c>
      <c r="L160" s="41"/>
      <c r="M160" s="189" t="s">
        <v>74</v>
      </c>
      <c r="N160" s="190" t="s">
        <v>46</v>
      </c>
      <c r="O160" s="66"/>
      <c r="P160" s="191">
        <f>O160*H160</f>
        <v>0</v>
      </c>
      <c r="Q160" s="191">
        <v>0</v>
      </c>
      <c r="R160" s="191">
        <f>Q160*H160</f>
        <v>0</v>
      </c>
      <c r="S160" s="191">
        <v>0.099</v>
      </c>
      <c r="T160" s="192">
        <f>S160*H160</f>
        <v>0.198</v>
      </c>
      <c r="U160" s="36"/>
      <c r="V160" s="36"/>
      <c r="W160" s="36"/>
      <c r="X160" s="36"/>
      <c r="Y160" s="36"/>
      <c r="Z160" s="36"/>
      <c r="AA160" s="36"/>
      <c r="AB160" s="36"/>
      <c r="AC160" s="36"/>
      <c r="AD160" s="36"/>
      <c r="AE160" s="36"/>
      <c r="AR160" s="193" t="s">
        <v>229</v>
      </c>
      <c r="AT160" s="193" t="s">
        <v>225</v>
      </c>
      <c r="AU160" s="193" t="s">
        <v>85</v>
      </c>
      <c r="AY160" s="19" t="s">
        <v>223</v>
      </c>
      <c r="BE160" s="194">
        <f>IF(N160="základní",J160,0)</f>
        <v>0</v>
      </c>
      <c r="BF160" s="194">
        <f>IF(N160="snížená",J160,0)</f>
        <v>0</v>
      </c>
      <c r="BG160" s="194">
        <f>IF(N160="zákl. přenesená",J160,0)</f>
        <v>0</v>
      </c>
      <c r="BH160" s="194">
        <f>IF(N160="sníž. přenesená",J160,0)</f>
        <v>0</v>
      </c>
      <c r="BI160" s="194">
        <f>IF(N160="nulová",J160,0)</f>
        <v>0</v>
      </c>
      <c r="BJ160" s="19" t="s">
        <v>83</v>
      </c>
      <c r="BK160" s="194">
        <f>ROUND(I160*H160,2)</f>
        <v>0</v>
      </c>
      <c r="BL160" s="19" t="s">
        <v>229</v>
      </c>
      <c r="BM160" s="193" t="s">
        <v>293</v>
      </c>
    </row>
    <row r="161" spans="1:47" s="2" customFormat="1" ht="19.5">
      <c r="A161" s="36"/>
      <c r="B161" s="37"/>
      <c r="C161" s="38"/>
      <c r="D161" s="195" t="s">
        <v>231</v>
      </c>
      <c r="E161" s="38"/>
      <c r="F161" s="196" t="s">
        <v>294</v>
      </c>
      <c r="G161" s="38"/>
      <c r="H161" s="38"/>
      <c r="I161" s="197"/>
      <c r="J161" s="38"/>
      <c r="K161" s="38"/>
      <c r="L161" s="41"/>
      <c r="M161" s="198"/>
      <c r="N161" s="199"/>
      <c r="O161" s="66"/>
      <c r="P161" s="66"/>
      <c r="Q161" s="66"/>
      <c r="R161" s="66"/>
      <c r="S161" s="66"/>
      <c r="T161" s="67"/>
      <c r="U161" s="36"/>
      <c r="V161" s="36"/>
      <c r="W161" s="36"/>
      <c r="X161" s="36"/>
      <c r="Y161" s="36"/>
      <c r="Z161" s="36"/>
      <c r="AA161" s="36"/>
      <c r="AB161" s="36"/>
      <c r="AC161" s="36"/>
      <c r="AD161" s="36"/>
      <c r="AE161" s="36"/>
      <c r="AT161" s="19" t="s">
        <v>231</v>
      </c>
      <c r="AU161" s="19" t="s">
        <v>85</v>
      </c>
    </row>
    <row r="162" spans="2:51" s="13" customFormat="1" ht="11.25">
      <c r="B162" s="200"/>
      <c r="C162" s="201"/>
      <c r="D162" s="195" t="s">
        <v>233</v>
      </c>
      <c r="E162" s="202" t="s">
        <v>74</v>
      </c>
      <c r="F162" s="203" t="s">
        <v>295</v>
      </c>
      <c r="G162" s="201"/>
      <c r="H162" s="204">
        <v>2</v>
      </c>
      <c r="I162" s="205"/>
      <c r="J162" s="201"/>
      <c r="K162" s="201"/>
      <c r="L162" s="206"/>
      <c r="M162" s="207"/>
      <c r="N162" s="208"/>
      <c r="O162" s="208"/>
      <c r="P162" s="208"/>
      <c r="Q162" s="208"/>
      <c r="R162" s="208"/>
      <c r="S162" s="208"/>
      <c r="T162" s="209"/>
      <c r="AT162" s="210" t="s">
        <v>233</v>
      </c>
      <c r="AU162" s="210" t="s">
        <v>85</v>
      </c>
      <c r="AV162" s="13" t="s">
        <v>85</v>
      </c>
      <c r="AW162" s="13" t="s">
        <v>37</v>
      </c>
      <c r="AX162" s="13" t="s">
        <v>76</v>
      </c>
      <c r="AY162" s="210" t="s">
        <v>223</v>
      </c>
    </row>
    <row r="163" spans="2:51" s="14" customFormat="1" ht="11.25">
      <c r="B163" s="211"/>
      <c r="C163" s="212"/>
      <c r="D163" s="195" t="s">
        <v>233</v>
      </c>
      <c r="E163" s="213" t="s">
        <v>74</v>
      </c>
      <c r="F163" s="214" t="s">
        <v>236</v>
      </c>
      <c r="G163" s="212"/>
      <c r="H163" s="215">
        <v>2</v>
      </c>
      <c r="I163" s="216"/>
      <c r="J163" s="212"/>
      <c r="K163" s="212"/>
      <c r="L163" s="217"/>
      <c r="M163" s="218"/>
      <c r="N163" s="219"/>
      <c r="O163" s="219"/>
      <c r="P163" s="219"/>
      <c r="Q163" s="219"/>
      <c r="R163" s="219"/>
      <c r="S163" s="219"/>
      <c r="T163" s="220"/>
      <c r="AT163" s="221" t="s">
        <v>233</v>
      </c>
      <c r="AU163" s="221" t="s">
        <v>85</v>
      </c>
      <c r="AV163" s="14" t="s">
        <v>237</v>
      </c>
      <c r="AW163" s="14" t="s">
        <v>37</v>
      </c>
      <c r="AX163" s="14" t="s">
        <v>76</v>
      </c>
      <c r="AY163" s="221" t="s">
        <v>223</v>
      </c>
    </row>
    <row r="164" spans="2:51" s="15" customFormat="1" ht="11.25">
      <c r="B164" s="222"/>
      <c r="C164" s="223"/>
      <c r="D164" s="195" t="s">
        <v>233</v>
      </c>
      <c r="E164" s="224" t="s">
        <v>180</v>
      </c>
      <c r="F164" s="225" t="s">
        <v>238</v>
      </c>
      <c r="G164" s="223"/>
      <c r="H164" s="226">
        <v>2</v>
      </c>
      <c r="I164" s="227"/>
      <c r="J164" s="223"/>
      <c r="K164" s="223"/>
      <c r="L164" s="228"/>
      <c r="M164" s="229"/>
      <c r="N164" s="230"/>
      <c r="O164" s="230"/>
      <c r="P164" s="230"/>
      <c r="Q164" s="230"/>
      <c r="R164" s="230"/>
      <c r="S164" s="230"/>
      <c r="T164" s="231"/>
      <c r="AT164" s="232" t="s">
        <v>233</v>
      </c>
      <c r="AU164" s="232" t="s">
        <v>85</v>
      </c>
      <c r="AV164" s="15" t="s">
        <v>229</v>
      </c>
      <c r="AW164" s="15" t="s">
        <v>37</v>
      </c>
      <c r="AX164" s="15" t="s">
        <v>83</v>
      </c>
      <c r="AY164" s="232" t="s">
        <v>223</v>
      </c>
    </row>
    <row r="165" spans="1:65" s="2" customFormat="1" ht="16.5" customHeight="1">
      <c r="A165" s="36"/>
      <c r="B165" s="37"/>
      <c r="C165" s="182" t="s">
        <v>296</v>
      </c>
      <c r="D165" s="182" t="s">
        <v>225</v>
      </c>
      <c r="E165" s="183" t="s">
        <v>297</v>
      </c>
      <c r="F165" s="184" t="s">
        <v>298</v>
      </c>
      <c r="G165" s="185" t="s">
        <v>128</v>
      </c>
      <c r="H165" s="186">
        <v>2</v>
      </c>
      <c r="I165" s="187"/>
      <c r="J165" s="188">
        <f>ROUND(I165*H165,2)</f>
        <v>0</v>
      </c>
      <c r="K165" s="184" t="s">
        <v>228</v>
      </c>
      <c r="L165" s="41"/>
      <c r="M165" s="189" t="s">
        <v>74</v>
      </c>
      <c r="N165" s="190" t="s">
        <v>46</v>
      </c>
      <c r="O165" s="66"/>
      <c r="P165" s="191">
        <f>O165*H165</f>
        <v>0</v>
      </c>
      <c r="Q165" s="191">
        <v>0</v>
      </c>
      <c r="R165" s="191">
        <f>Q165*H165</f>
        <v>0</v>
      </c>
      <c r="S165" s="191">
        <v>0.069</v>
      </c>
      <c r="T165" s="192">
        <f>S165*H165</f>
        <v>0.138</v>
      </c>
      <c r="U165" s="36"/>
      <c r="V165" s="36"/>
      <c r="W165" s="36"/>
      <c r="X165" s="36"/>
      <c r="Y165" s="36"/>
      <c r="Z165" s="36"/>
      <c r="AA165" s="36"/>
      <c r="AB165" s="36"/>
      <c r="AC165" s="36"/>
      <c r="AD165" s="36"/>
      <c r="AE165" s="36"/>
      <c r="AR165" s="193" t="s">
        <v>229</v>
      </c>
      <c r="AT165" s="193" t="s">
        <v>225</v>
      </c>
      <c r="AU165" s="193" t="s">
        <v>85</v>
      </c>
      <c r="AY165" s="19" t="s">
        <v>223</v>
      </c>
      <c r="BE165" s="194">
        <f>IF(N165="základní",J165,0)</f>
        <v>0</v>
      </c>
      <c r="BF165" s="194">
        <f>IF(N165="snížená",J165,0)</f>
        <v>0</v>
      </c>
      <c r="BG165" s="194">
        <f>IF(N165="zákl. přenesená",J165,0)</f>
        <v>0</v>
      </c>
      <c r="BH165" s="194">
        <f>IF(N165="sníž. přenesená",J165,0)</f>
        <v>0</v>
      </c>
      <c r="BI165" s="194">
        <f>IF(N165="nulová",J165,0)</f>
        <v>0</v>
      </c>
      <c r="BJ165" s="19" t="s">
        <v>83</v>
      </c>
      <c r="BK165" s="194">
        <f>ROUND(I165*H165,2)</f>
        <v>0</v>
      </c>
      <c r="BL165" s="19" t="s">
        <v>229</v>
      </c>
      <c r="BM165" s="193" t="s">
        <v>299</v>
      </c>
    </row>
    <row r="166" spans="1:47" s="2" customFormat="1" ht="19.5">
      <c r="A166" s="36"/>
      <c r="B166" s="37"/>
      <c r="C166" s="38"/>
      <c r="D166" s="195" t="s">
        <v>231</v>
      </c>
      <c r="E166" s="38"/>
      <c r="F166" s="196" t="s">
        <v>300</v>
      </c>
      <c r="G166" s="38"/>
      <c r="H166" s="38"/>
      <c r="I166" s="197"/>
      <c r="J166" s="38"/>
      <c r="K166" s="38"/>
      <c r="L166" s="41"/>
      <c r="M166" s="198"/>
      <c r="N166" s="199"/>
      <c r="O166" s="66"/>
      <c r="P166" s="66"/>
      <c r="Q166" s="66"/>
      <c r="R166" s="66"/>
      <c r="S166" s="66"/>
      <c r="T166" s="67"/>
      <c r="U166" s="36"/>
      <c r="V166" s="36"/>
      <c r="W166" s="36"/>
      <c r="X166" s="36"/>
      <c r="Y166" s="36"/>
      <c r="Z166" s="36"/>
      <c r="AA166" s="36"/>
      <c r="AB166" s="36"/>
      <c r="AC166" s="36"/>
      <c r="AD166" s="36"/>
      <c r="AE166" s="36"/>
      <c r="AT166" s="19" t="s">
        <v>231</v>
      </c>
      <c r="AU166" s="19" t="s">
        <v>85</v>
      </c>
    </row>
    <row r="167" spans="2:51" s="16" customFormat="1" ht="11.25">
      <c r="B167" s="233"/>
      <c r="C167" s="234"/>
      <c r="D167" s="195" t="s">
        <v>233</v>
      </c>
      <c r="E167" s="235" t="s">
        <v>74</v>
      </c>
      <c r="F167" s="236" t="s">
        <v>301</v>
      </c>
      <c r="G167" s="234"/>
      <c r="H167" s="235" t="s">
        <v>74</v>
      </c>
      <c r="I167" s="237"/>
      <c r="J167" s="234"/>
      <c r="K167" s="234"/>
      <c r="L167" s="238"/>
      <c r="M167" s="239"/>
      <c r="N167" s="240"/>
      <c r="O167" s="240"/>
      <c r="P167" s="240"/>
      <c r="Q167" s="240"/>
      <c r="R167" s="240"/>
      <c r="S167" s="240"/>
      <c r="T167" s="241"/>
      <c r="AT167" s="242" t="s">
        <v>233</v>
      </c>
      <c r="AU167" s="242" t="s">
        <v>85</v>
      </c>
      <c r="AV167" s="16" t="s">
        <v>83</v>
      </c>
      <c r="AW167" s="16" t="s">
        <v>37</v>
      </c>
      <c r="AX167" s="16" t="s">
        <v>76</v>
      </c>
      <c r="AY167" s="242" t="s">
        <v>223</v>
      </c>
    </row>
    <row r="168" spans="2:51" s="13" customFormat="1" ht="11.25">
      <c r="B168" s="200"/>
      <c r="C168" s="201"/>
      <c r="D168" s="195" t="s">
        <v>233</v>
      </c>
      <c r="E168" s="202" t="s">
        <v>74</v>
      </c>
      <c r="F168" s="203" t="s">
        <v>302</v>
      </c>
      <c r="G168" s="201"/>
      <c r="H168" s="204">
        <v>2</v>
      </c>
      <c r="I168" s="205"/>
      <c r="J168" s="201"/>
      <c r="K168" s="201"/>
      <c r="L168" s="206"/>
      <c r="M168" s="207"/>
      <c r="N168" s="208"/>
      <c r="O168" s="208"/>
      <c r="P168" s="208"/>
      <c r="Q168" s="208"/>
      <c r="R168" s="208"/>
      <c r="S168" s="208"/>
      <c r="T168" s="209"/>
      <c r="AT168" s="210" t="s">
        <v>233</v>
      </c>
      <c r="AU168" s="210" t="s">
        <v>85</v>
      </c>
      <c r="AV168" s="13" t="s">
        <v>85</v>
      </c>
      <c r="AW168" s="13" t="s">
        <v>37</v>
      </c>
      <c r="AX168" s="13" t="s">
        <v>76</v>
      </c>
      <c r="AY168" s="210" t="s">
        <v>223</v>
      </c>
    </row>
    <row r="169" spans="2:51" s="15" customFormat="1" ht="11.25">
      <c r="B169" s="222"/>
      <c r="C169" s="223"/>
      <c r="D169" s="195" t="s">
        <v>233</v>
      </c>
      <c r="E169" s="224" t="s">
        <v>189</v>
      </c>
      <c r="F169" s="225" t="s">
        <v>238</v>
      </c>
      <c r="G169" s="223"/>
      <c r="H169" s="226">
        <v>2</v>
      </c>
      <c r="I169" s="227"/>
      <c r="J169" s="223"/>
      <c r="K169" s="223"/>
      <c r="L169" s="228"/>
      <c r="M169" s="229"/>
      <c r="N169" s="230"/>
      <c r="O169" s="230"/>
      <c r="P169" s="230"/>
      <c r="Q169" s="230"/>
      <c r="R169" s="230"/>
      <c r="S169" s="230"/>
      <c r="T169" s="231"/>
      <c r="AT169" s="232" t="s">
        <v>233</v>
      </c>
      <c r="AU169" s="232" t="s">
        <v>85</v>
      </c>
      <c r="AV169" s="15" t="s">
        <v>229</v>
      </c>
      <c r="AW169" s="15" t="s">
        <v>37</v>
      </c>
      <c r="AX169" s="15" t="s">
        <v>83</v>
      </c>
      <c r="AY169" s="232" t="s">
        <v>223</v>
      </c>
    </row>
    <row r="170" spans="1:65" s="2" customFormat="1" ht="16.5" customHeight="1">
      <c r="A170" s="36"/>
      <c r="B170" s="37"/>
      <c r="C170" s="182" t="s">
        <v>303</v>
      </c>
      <c r="D170" s="182" t="s">
        <v>225</v>
      </c>
      <c r="E170" s="183" t="s">
        <v>304</v>
      </c>
      <c r="F170" s="184" t="s">
        <v>305</v>
      </c>
      <c r="G170" s="185" t="s">
        <v>143</v>
      </c>
      <c r="H170" s="186">
        <v>3.898</v>
      </c>
      <c r="I170" s="187"/>
      <c r="J170" s="188">
        <f>ROUND(I170*H170,2)</f>
        <v>0</v>
      </c>
      <c r="K170" s="184" t="s">
        <v>228</v>
      </c>
      <c r="L170" s="41"/>
      <c r="M170" s="189" t="s">
        <v>74</v>
      </c>
      <c r="N170" s="190" t="s">
        <v>46</v>
      </c>
      <c r="O170" s="66"/>
      <c r="P170" s="191">
        <f>O170*H170</f>
        <v>0</v>
      </c>
      <c r="Q170" s="191">
        <v>0</v>
      </c>
      <c r="R170" s="191">
        <f>Q170*H170</f>
        <v>0</v>
      </c>
      <c r="S170" s="191">
        <v>1.8</v>
      </c>
      <c r="T170" s="192">
        <f>S170*H170</f>
        <v>7.0164</v>
      </c>
      <c r="U170" s="36"/>
      <c r="V170" s="36"/>
      <c r="W170" s="36"/>
      <c r="X170" s="36"/>
      <c r="Y170" s="36"/>
      <c r="Z170" s="36"/>
      <c r="AA170" s="36"/>
      <c r="AB170" s="36"/>
      <c r="AC170" s="36"/>
      <c r="AD170" s="36"/>
      <c r="AE170" s="36"/>
      <c r="AR170" s="193" t="s">
        <v>229</v>
      </c>
      <c r="AT170" s="193" t="s">
        <v>225</v>
      </c>
      <c r="AU170" s="193" t="s">
        <v>85</v>
      </c>
      <c r="AY170" s="19" t="s">
        <v>223</v>
      </c>
      <c r="BE170" s="194">
        <f>IF(N170="základní",J170,0)</f>
        <v>0</v>
      </c>
      <c r="BF170" s="194">
        <f>IF(N170="snížená",J170,0)</f>
        <v>0</v>
      </c>
      <c r="BG170" s="194">
        <f>IF(N170="zákl. přenesená",J170,0)</f>
        <v>0</v>
      </c>
      <c r="BH170" s="194">
        <f>IF(N170="sníž. přenesená",J170,0)</f>
        <v>0</v>
      </c>
      <c r="BI170" s="194">
        <f>IF(N170="nulová",J170,0)</f>
        <v>0</v>
      </c>
      <c r="BJ170" s="19" t="s">
        <v>83</v>
      </c>
      <c r="BK170" s="194">
        <f>ROUND(I170*H170,2)</f>
        <v>0</v>
      </c>
      <c r="BL170" s="19" t="s">
        <v>229</v>
      </c>
      <c r="BM170" s="193" t="s">
        <v>306</v>
      </c>
    </row>
    <row r="171" spans="1:47" s="2" customFormat="1" ht="19.5">
      <c r="A171" s="36"/>
      <c r="B171" s="37"/>
      <c r="C171" s="38"/>
      <c r="D171" s="195" t="s">
        <v>231</v>
      </c>
      <c r="E171" s="38"/>
      <c r="F171" s="196" t="s">
        <v>307</v>
      </c>
      <c r="G171" s="38"/>
      <c r="H171" s="38"/>
      <c r="I171" s="197"/>
      <c r="J171" s="38"/>
      <c r="K171" s="38"/>
      <c r="L171" s="41"/>
      <c r="M171" s="198"/>
      <c r="N171" s="199"/>
      <c r="O171" s="66"/>
      <c r="P171" s="66"/>
      <c r="Q171" s="66"/>
      <c r="R171" s="66"/>
      <c r="S171" s="66"/>
      <c r="T171" s="67"/>
      <c r="U171" s="36"/>
      <c r="V171" s="36"/>
      <c r="W171" s="36"/>
      <c r="X171" s="36"/>
      <c r="Y171" s="36"/>
      <c r="Z171" s="36"/>
      <c r="AA171" s="36"/>
      <c r="AB171" s="36"/>
      <c r="AC171" s="36"/>
      <c r="AD171" s="36"/>
      <c r="AE171" s="36"/>
      <c r="AT171" s="19" t="s">
        <v>231</v>
      </c>
      <c r="AU171" s="19" t="s">
        <v>85</v>
      </c>
    </row>
    <row r="172" spans="2:51" s="13" customFormat="1" ht="11.25">
      <c r="B172" s="200"/>
      <c r="C172" s="201"/>
      <c r="D172" s="195" t="s">
        <v>233</v>
      </c>
      <c r="E172" s="202" t="s">
        <v>74</v>
      </c>
      <c r="F172" s="203" t="s">
        <v>308</v>
      </c>
      <c r="G172" s="201"/>
      <c r="H172" s="204">
        <v>3.898</v>
      </c>
      <c r="I172" s="205"/>
      <c r="J172" s="201"/>
      <c r="K172" s="201"/>
      <c r="L172" s="206"/>
      <c r="M172" s="207"/>
      <c r="N172" s="208"/>
      <c r="O172" s="208"/>
      <c r="P172" s="208"/>
      <c r="Q172" s="208"/>
      <c r="R172" s="208"/>
      <c r="S172" s="208"/>
      <c r="T172" s="209"/>
      <c r="AT172" s="210" t="s">
        <v>233</v>
      </c>
      <c r="AU172" s="210" t="s">
        <v>85</v>
      </c>
      <c r="AV172" s="13" t="s">
        <v>85</v>
      </c>
      <c r="AW172" s="13" t="s">
        <v>37</v>
      </c>
      <c r="AX172" s="13" t="s">
        <v>76</v>
      </c>
      <c r="AY172" s="210" t="s">
        <v>223</v>
      </c>
    </row>
    <row r="173" spans="2:51" s="14" customFormat="1" ht="11.25">
      <c r="B173" s="211"/>
      <c r="C173" s="212"/>
      <c r="D173" s="195" t="s">
        <v>233</v>
      </c>
      <c r="E173" s="213" t="s">
        <v>74</v>
      </c>
      <c r="F173" s="214" t="s">
        <v>236</v>
      </c>
      <c r="G173" s="212"/>
      <c r="H173" s="215">
        <v>3.898</v>
      </c>
      <c r="I173" s="216"/>
      <c r="J173" s="212"/>
      <c r="K173" s="212"/>
      <c r="L173" s="217"/>
      <c r="M173" s="218"/>
      <c r="N173" s="219"/>
      <c r="O173" s="219"/>
      <c r="P173" s="219"/>
      <c r="Q173" s="219"/>
      <c r="R173" s="219"/>
      <c r="S173" s="219"/>
      <c r="T173" s="220"/>
      <c r="AT173" s="221" t="s">
        <v>233</v>
      </c>
      <c r="AU173" s="221" t="s">
        <v>85</v>
      </c>
      <c r="AV173" s="14" t="s">
        <v>237</v>
      </c>
      <c r="AW173" s="14" t="s">
        <v>37</v>
      </c>
      <c r="AX173" s="14" t="s">
        <v>76</v>
      </c>
      <c r="AY173" s="221" t="s">
        <v>223</v>
      </c>
    </row>
    <row r="174" spans="2:51" s="15" customFormat="1" ht="11.25">
      <c r="B174" s="222"/>
      <c r="C174" s="223"/>
      <c r="D174" s="195" t="s">
        <v>233</v>
      </c>
      <c r="E174" s="224" t="s">
        <v>153</v>
      </c>
      <c r="F174" s="225" t="s">
        <v>238</v>
      </c>
      <c r="G174" s="223"/>
      <c r="H174" s="226">
        <v>3.898</v>
      </c>
      <c r="I174" s="227"/>
      <c r="J174" s="223"/>
      <c r="K174" s="223"/>
      <c r="L174" s="228"/>
      <c r="M174" s="229"/>
      <c r="N174" s="230"/>
      <c r="O174" s="230"/>
      <c r="P174" s="230"/>
      <c r="Q174" s="230"/>
      <c r="R174" s="230"/>
      <c r="S174" s="230"/>
      <c r="T174" s="231"/>
      <c r="AT174" s="232" t="s">
        <v>233</v>
      </c>
      <c r="AU174" s="232" t="s">
        <v>85</v>
      </c>
      <c r="AV174" s="15" t="s">
        <v>229</v>
      </c>
      <c r="AW174" s="15" t="s">
        <v>37</v>
      </c>
      <c r="AX174" s="15" t="s">
        <v>83</v>
      </c>
      <c r="AY174" s="232" t="s">
        <v>223</v>
      </c>
    </row>
    <row r="175" spans="1:65" s="2" customFormat="1" ht="16.5" customHeight="1">
      <c r="A175" s="36"/>
      <c r="B175" s="37"/>
      <c r="C175" s="182" t="s">
        <v>309</v>
      </c>
      <c r="D175" s="182" t="s">
        <v>225</v>
      </c>
      <c r="E175" s="183" t="s">
        <v>310</v>
      </c>
      <c r="F175" s="184" t="s">
        <v>311</v>
      </c>
      <c r="G175" s="185" t="s">
        <v>123</v>
      </c>
      <c r="H175" s="186">
        <v>0.6</v>
      </c>
      <c r="I175" s="187"/>
      <c r="J175" s="188">
        <f>ROUND(I175*H175,2)</f>
        <v>0</v>
      </c>
      <c r="K175" s="184" t="s">
        <v>228</v>
      </c>
      <c r="L175" s="41"/>
      <c r="M175" s="189" t="s">
        <v>74</v>
      </c>
      <c r="N175" s="190" t="s">
        <v>46</v>
      </c>
      <c r="O175" s="66"/>
      <c r="P175" s="191">
        <f>O175*H175</f>
        <v>0</v>
      </c>
      <c r="Q175" s="191">
        <v>0.00072</v>
      </c>
      <c r="R175" s="191">
        <f>Q175*H175</f>
        <v>0.00043200000000000004</v>
      </c>
      <c r="S175" s="191">
        <v>0.025</v>
      </c>
      <c r="T175" s="192">
        <f>S175*H175</f>
        <v>0.015</v>
      </c>
      <c r="U175" s="36"/>
      <c r="V175" s="36"/>
      <c r="W175" s="36"/>
      <c r="X175" s="36"/>
      <c r="Y175" s="36"/>
      <c r="Z175" s="36"/>
      <c r="AA175" s="36"/>
      <c r="AB175" s="36"/>
      <c r="AC175" s="36"/>
      <c r="AD175" s="36"/>
      <c r="AE175" s="36"/>
      <c r="AR175" s="193" t="s">
        <v>229</v>
      </c>
      <c r="AT175" s="193" t="s">
        <v>225</v>
      </c>
      <c r="AU175" s="193" t="s">
        <v>85</v>
      </c>
      <c r="AY175" s="19" t="s">
        <v>223</v>
      </c>
      <c r="BE175" s="194">
        <f>IF(N175="základní",J175,0)</f>
        <v>0</v>
      </c>
      <c r="BF175" s="194">
        <f>IF(N175="snížená",J175,0)</f>
        <v>0</v>
      </c>
      <c r="BG175" s="194">
        <f>IF(N175="zákl. přenesená",J175,0)</f>
        <v>0</v>
      </c>
      <c r="BH175" s="194">
        <f>IF(N175="sníž. přenesená",J175,0)</f>
        <v>0</v>
      </c>
      <c r="BI175" s="194">
        <f>IF(N175="nulová",J175,0)</f>
        <v>0</v>
      </c>
      <c r="BJ175" s="19" t="s">
        <v>83</v>
      </c>
      <c r="BK175" s="194">
        <f>ROUND(I175*H175,2)</f>
        <v>0</v>
      </c>
      <c r="BL175" s="19" t="s">
        <v>229</v>
      </c>
      <c r="BM175" s="193" t="s">
        <v>312</v>
      </c>
    </row>
    <row r="176" spans="1:47" s="2" customFormat="1" ht="19.5">
      <c r="A176" s="36"/>
      <c r="B176" s="37"/>
      <c r="C176" s="38"/>
      <c r="D176" s="195" t="s">
        <v>231</v>
      </c>
      <c r="E176" s="38"/>
      <c r="F176" s="196" t="s">
        <v>313</v>
      </c>
      <c r="G176" s="38"/>
      <c r="H176" s="38"/>
      <c r="I176" s="197"/>
      <c r="J176" s="38"/>
      <c r="K176" s="38"/>
      <c r="L176" s="41"/>
      <c r="M176" s="198"/>
      <c r="N176" s="199"/>
      <c r="O176" s="66"/>
      <c r="P176" s="66"/>
      <c r="Q176" s="66"/>
      <c r="R176" s="66"/>
      <c r="S176" s="66"/>
      <c r="T176" s="67"/>
      <c r="U176" s="36"/>
      <c r="V176" s="36"/>
      <c r="W176" s="36"/>
      <c r="X176" s="36"/>
      <c r="Y176" s="36"/>
      <c r="Z176" s="36"/>
      <c r="AA176" s="36"/>
      <c r="AB176" s="36"/>
      <c r="AC176" s="36"/>
      <c r="AD176" s="36"/>
      <c r="AE176" s="36"/>
      <c r="AT176" s="19" t="s">
        <v>231</v>
      </c>
      <c r="AU176" s="19" t="s">
        <v>85</v>
      </c>
    </row>
    <row r="177" spans="2:51" s="13" customFormat="1" ht="11.25">
      <c r="B177" s="200"/>
      <c r="C177" s="201"/>
      <c r="D177" s="195" t="s">
        <v>233</v>
      </c>
      <c r="E177" s="202" t="s">
        <v>74</v>
      </c>
      <c r="F177" s="203" t="s">
        <v>314</v>
      </c>
      <c r="G177" s="201"/>
      <c r="H177" s="204">
        <v>0.6</v>
      </c>
      <c r="I177" s="205"/>
      <c r="J177" s="201"/>
      <c r="K177" s="201"/>
      <c r="L177" s="206"/>
      <c r="M177" s="207"/>
      <c r="N177" s="208"/>
      <c r="O177" s="208"/>
      <c r="P177" s="208"/>
      <c r="Q177" s="208"/>
      <c r="R177" s="208"/>
      <c r="S177" s="208"/>
      <c r="T177" s="209"/>
      <c r="AT177" s="210" t="s">
        <v>233</v>
      </c>
      <c r="AU177" s="210" t="s">
        <v>85</v>
      </c>
      <c r="AV177" s="13" t="s">
        <v>85</v>
      </c>
      <c r="AW177" s="13" t="s">
        <v>37</v>
      </c>
      <c r="AX177" s="13" t="s">
        <v>76</v>
      </c>
      <c r="AY177" s="210" t="s">
        <v>223</v>
      </c>
    </row>
    <row r="178" spans="2:51" s="14" customFormat="1" ht="11.25">
      <c r="B178" s="211"/>
      <c r="C178" s="212"/>
      <c r="D178" s="195" t="s">
        <v>233</v>
      </c>
      <c r="E178" s="213" t="s">
        <v>74</v>
      </c>
      <c r="F178" s="214" t="s">
        <v>236</v>
      </c>
      <c r="G178" s="212"/>
      <c r="H178" s="215">
        <v>0.6</v>
      </c>
      <c r="I178" s="216"/>
      <c r="J178" s="212"/>
      <c r="K178" s="212"/>
      <c r="L178" s="217"/>
      <c r="M178" s="218"/>
      <c r="N178" s="219"/>
      <c r="O178" s="219"/>
      <c r="P178" s="219"/>
      <c r="Q178" s="219"/>
      <c r="R178" s="219"/>
      <c r="S178" s="219"/>
      <c r="T178" s="220"/>
      <c r="AT178" s="221" t="s">
        <v>233</v>
      </c>
      <c r="AU178" s="221" t="s">
        <v>85</v>
      </c>
      <c r="AV178" s="14" t="s">
        <v>237</v>
      </c>
      <c r="AW178" s="14" t="s">
        <v>37</v>
      </c>
      <c r="AX178" s="14" t="s">
        <v>76</v>
      </c>
      <c r="AY178" s="221" t="s">
        <v>223</v>
      </c>
    </row>
    <row r="179" spans="2:51" s="15" customFormat="1" ht="11.25">
      <c r="B179" s="222"/>
      <c r="C179" s="223"/>
      <c r="D179" s="195" t="s">
        <v>233</v>
      </c>
      <c r="E179" s="224" t="s">
        <v>181</v>
      </c>
      <c r="F179" s="225" t="s">
        <v>238</v>
      </c>
      <c r="G179" s="223"/>
      <c r="H179" s="226">
        <v>0.6</v>
      </c>
      <c r="I179" s="227"/>
      <c r="J179" s="223"/>
      <c r="K179" s="223"/>
      <c r="L179" s="228"/>
      <c r="M179" s="229"/>
      <c r="N179" s="230"/>
      <c r="O179" s="230"/>
      <c r="P179" s="230"/>
      <c r="Q179" s="230"/>
      <c r="R179" s="230"/>
      <c r="S179" s="230"/>
      <c r="T179" s="231"/>
      <c r="AT179" s="232" t="s">
        <v>233</v>
      </c>
      <c r="AU179" s="232" t="s">
        <v>85</v>
      </c>
      <c r="AV179" s="15" t="s">
        <v>229</v>
      </c>
      <c r="AW179" s="15" t="s">
        <v>37</v>
      </c>
      <c r="AX179" s="15" t="s">
        <v>83</v>
      </c>
      <c r="AY179" s="232" t="s">
        <v>223</v>
      </c>
    </row>
    <row r="180" spans="1:65" s="2" customFormat="1" ht="16.5" customHeight="1">
      <c r="A180" s="36"/>
      <c r="B180" s="37"/>
      <c r="C180" s="182" t="s">
        <v>315</v>
      </c>
      <c r="D180" s="182" t="s">
        <v>225</v>
      </c>
      <c r="E180" s="183" t="s">
        <v>316</v>
      </c>
      <c r="F180" s="184" t="s">
        <v>317</v>
      </c>
      <c r="G180" s="185" t="s">
        <v>123</v>
      </c>
      <c r="H180" s="186">
        <v>0.3</v>
      </c>
      <c r="I180" s="187"/>
      <c r="J180" s="188">
        <f>ROUND(I180*H180,2)</f>
        <v>0</v>
      </c>
      <c r="K180" s="184" t="s">
        <v>228</v>
      </c>
      <c r="L180" s="41"/>
      <c r="M180" s="189" t="s">
        <v>74</v>
      </c>
      <c r="N180" s="190" t="s">
        <v>46</v>
      </c>
      <c r="O180" s="66"/>
      <c r="P180" s="191">
        <f>O180*H180</f>
        <v>0</v>
      </c>
      <c r="Q180" s="191">
        <v>0.00622</v>
      </c>
      <c r="R180" s="191">
        <f>Q180*H180</f>
        <v>0.0018659999999999998</v>
      </c>
      <c r="S180" s="191">
        <v>0.502</v>
      </c>
      <c r="T180" s="192">
        <f>S180*H180</f>
        <v>0.15059999999999998</v>
      </c>
      <c r="U180" s="36"/>
      <c r="V180" s="36"/>
      <c r="W180" s="36"/>
      <c r="X180" s="36"/>
      <c r="Y180" s="36"/>
      <c r="Z180" s="36"/>
      <c r="AA180" s="36"/>
      <c r="AB180" s="36"/>
      <c r="AC180" s="36"/>
      <c r="AD180" s="36"/>
      <c r="AE180" s="36"/>
      <c r="AR180" s="193" t="s">
        <v>229</v>
      </c>
      <c r="AT180" s="193" t="s">
        <v>225</v>
      </c>
      <c r="AU180" s="193" t="s">
        <v>85</v>
      </c>
      <c r="AY180" s="19" t="s">
        <v>223</v>
      </c>
      <c r="BE180" s="194">
        <f>IF(N180="základní",J180,0)</f>
        <v>0</v>
      </c>
      <c r="BF180" s="194">
        <f>IF(N180="snížená",J180,0)</f>
        <v>0</v>
      </c>
      <c r="BG180" s="194">
        <f>IF(N180="zákl. přenesená",J180,0)</f>
        <v>0</v>
      </c>
      <c r="BH180" s="194">
        <f>IF(N180="sníž. přenesená",J180,0)</f>
        <v>0</v>
      </c>
      <c r="BI180" s="194">
        <f>IF(N180="nulová",J180,0)</f>
        <v>0</v>
      </c>
      <c r="BJ180" s="19" t="s">
        <v>83</v>
      </c>
      <c r="BK180" s="194">
        <f>ROUND(I180*H180,2)</f>
        <v>0</v>
      </c>
      <c r="BL180" s="19" t="s">
        <v>229</v>
      </c>
      <c r="BM180" s="193" t="s">
        <v>318</v>
      </c>
    </row>
    <row r="181" spans="1:47" s="2" customFormat="1" ht="19.5">
      <c r="A181" s="36"/>
      <c r="B181" s="37"/>
      <c r="C181" s="38"/>
      <c r="D181" s="195" t="s">
        <v>231</v>
      </c>
      <c r="E181" s="38"/>
      <c r="F181" s="196" t="s">
        <v>319</v>
      </c>
      <c r="G181" s="38"/>
      <c r="H181" s="38"/>
      <c r="I181" s="197"/>
      <c r="J181" s="38"/>
      <c r="K181" s="38"/>
      <c r="L181" s="41"/>
      <c r="M181" s="198"/>
      <c r="N181" s="199"/>
      <c r="O181" s="66"/>
      <c r="P181" s="66"/>
      <c r="Q181" s="66"/>
      <c r="R181" s="66"/>
      <c r="S181" s="66"/>
      <c r="T181" s="67"/>
      <c r="U181" s="36"/>
      <c r="V181" s="36"/>
      <c r="W181" s="36"/>
      <c r="X181" s="36"/>
      <c r="Y181" s="36"/>
      <c r="Z181" s="36"/>
      <c r="AA181" s="36"/>
      <c r="AB181" s="36"/>
      <c r="AC181" s="36"/>
      <c r="AD181" s="36"/>
      <c r="AE181" s="36"/>
      <c r="AT181" s="19" t="s">
        <v>231</v>
      </c>
      <c r="AU181" s="19" t="s">
        <v>85</v>
      </c>
    </row>
    <row r="182" spans="2:51" s="13" customFormat="1" ht="11.25">
      <c r="B182" s="200"/>
      <c r="C182" s="201"/>
      <c r="D182" s="195" t="s">
        <v>233</v>
      </c>
      <c r="E182" s="202" t="s">
        <v>74</v>
      </c>
      <c r="F182" s="203" t="s">
        <v>320</v>
      </c>
      <c r="G182" s="201"/>
      <c r="H182" s="204">
        <v>0.3</v>
      </c>
      <c r="I182" s="205"/>
      <c r="J182" s="201"/>
      <c r="K182" s="201"/>
      <c r="L182" s="206"/>
      <c r="M182" s="207"/>
      <c r="N182" s="208"/>
      <c r="O182" s="208"/>
      <c r="P182" s="208"/>
      <c r="Q182" s="208"/>
      <c r="R182" s="208"/>
      <c r="S182" s="208"/>
      <c r="T182" s="209"/>
      <c r="AT182" s="210" t="s">
        <v>233</v>
      </c>
      <c r="AU182" s="210" t="s">
        <v>85</v>
      </c>
      <c r="AV182" s="13" t="s">
        <v>85</v>
      </c>
      <c r="AW182" s="13" t="s">
        <v>37</v>
      </c>
      <c r="AX182" s="13" t="s">
        <v>76</v>
      </c>
      <c r="AY182" s="210" t="s">
        <v>223</v>
      </c>
    </row>
    <row r="183" spans="2:51" s="14" customFormat="1" ht="11.25">
      <c r="B183" s="211"/>
      <c r="C183" s="212"/>
      <c r="D183" s="195" t="s">
        <v>233</v>
      </c>
      <c r="E183" s="213" t="s">
        <v>74</v>
      </c>
      <c r="F183" s="214" t="s">
        <v>236</v>
      </c>
      <c r="G183" s="212"/>
      <c r="H183" s="215">
        <v>0.3</v>
      </c>
      <c r="I183" s="216"/>
      <c r="J183" s="212"/>
      <c r="K183" s="212"/>
      <c r="L183" s="217"/>
      <c r="M183" s="218"/>
      <c r="N183" s="219"/>
      <c r="O183" s="219"/>
      <c r="P183" s="219"/>
      <c r="Q183" s="219"/>
      <c r="R183" s="219"/>
      <c r="S183" s="219"/>
      <c r="T183" s="220"/>
      <c r="AT183" s="221" t="s">
        <v>233</v>
      </c>
      <c r="AU183" s="221" t="s">
        <v>85</v>
      </c>
      <c r="AV183" s="14" t="s">
        <v>237</v>
      </c>
      <c r="AW183" s="14" t="s">
        <v>37</v>
      </c>
      <c r="AX183" s="14" t="s">
        <v>76</v>
      </c>
      <c r="AY183" s="221" t="s">
        <v>223</v>
      </c>
    </row>
    <row r="184" spans="2:51" s="15" customFormat="1" ht="11.25">
      <c r="B184" s="222"/>
      <c r="C184" s="223"/>
      <c r="D184" s="195" t="s">
        <v>233</v>
      </c>
      <c r="E184" s="224" t="s">
        <v>183</v>
      </c>
      <c r="F184" s="225" t="s">
        <v>238</v>
      </c>
      <c r="G184" s="223"/>
      <c r="H184" s="226">
        <v>0.3</v>
      </c>
      <c r="I184" s="227"/>
      <c r="J184" s="223"/>
      <c r="K184" s="223"/>
      <c r="L184" s="228"/>
      <c r="M184" s="229"/>
      <c r="N184" s="230"/>
      <c r="O184" s="230"/>
      <c r="P184" s="230"/>
      <c r="Q184" s="230"/>
      <c r="R184" s="230"/>
      <c r="S184" s="230"/>
      <c r="T184" s="231"/>
      <c r="AT184" s="232" t="s">
        <v>233</v>
      </c>
      <c r="AU184" s="232" t="s">
        <v>85</v>
      </c>
      <c r="AV184" s="15" t="s">
        <v>229</v>
      </c>
      <c r="AW184" s="15" t="s">
        <v>37</v>
      </c>
      <c r="AX184" s="15" t="s">
        <v>83</v>
      </c>
      <c r="AY184" s="232" t="s">
        <v>223</v>
      </c>
    </row>
    <row r="185" spans="1:65" s="2" customFormat="1" ht="21.75" customHeight="1">
      <c r="A185" s="36"/>
      <c r="B185" s="37"/>
      <c r="C185" s="182" t="s">
        <v>8</v>
      </c>
      <c r="D185" s="182" t="s">
        <v>225</v>
      </c>
      <c r="E185" s="183" t="s">
        <v>321</v>
      </c>
      <c r="F185" s="184" t="s">
        <v>322</v>
      </c>
      <c r="G185" s="185" t="s">
        <v>117</v>
      </c>
      <c r="H185" s="186">
        <v>195.9</v>
      </c>
      <c r="I185" s="187"/>
      <c r="J185" s="188">
        <f>ROUND(I185*H185,2)</f>
        <v>0</v>
      </c>
      <c r="K185" s="184" t="s">
        <v>228</v>
      </c>
      <c r="L185" s="41"/>
      <c r="M185" s="189" t="s">
        <v>74</v>
      </c>
      <c r="N185" s="190" t="s">
        <v>46</v>
      </c>
      <c r="O185" s="66"/>
      <c r="P185" s="191">
        <f>O185*H185</f>
        <v>0</v>
      </c>
      <c r="Q185" s="191">
        <v>0</v>
      </c>
      <c r="R185" s="191">
        <f>Q185*H185</f>
        <v>0</v>
      </c>
      <c r="S185" s="191">
        <v>0.05</v>
      </c>
      <c r="T185" s="192">
        <f>S185*H185</f>
        <v>9.795000000000002</v>
      </c>
      <c r="U185" s="36"/>
      <c r="V185" s="36"/>
      <c r="W185" s="36"/>
      <c r="X185" s="36"/>
      <c r="Y185" s="36"/>
      <c r="Z185" s="36"/>
      <c r="AA185" s="36"/>
      <c r="AB185" s="36"/>
      <c r="AC185" s="36"/>
      <c r="AD185" s="36"/>
      <c r="AE185" s="36"/>
      <c r="AR185" s="193" t="s">
        <v>229</v>
      </c>
      <c r="AT185" s="193" t="s">
        <v>225</v>
      </c>
      <c r="AU185" s="193" t="s">
        <v>85</v>
      </c>
      <c r="AY185" s="19" t="s">
        <v>223</v>
      </c>
      <c r="BE185" s="194">
        <f>IF(N185="základní",J185,0)</f>
        <v>0</v>
      </c>
      <c r="BF185" s="194">
        <f>IF(N185="snížená",J185,0)</f>
        <v>0</v>
      </c>
      <c r="BG185" s="194">
        <f>IF(N185="zákl. přenesená",J185,0)</f>
        <v>0</v>
      </c>
      <c r="BH185" s="194">
        <f>IF(N185="sníž. přenesená",J185,0)</f>
        <v>0</v>
      </c>
      <c r="BI185" s="194">
        <f>IF(N185="nulová",J185,0)</f>
        <v>0</v>
      </c>
      <c r="BJ185" s="19" t="s">
        <v>83</v>
      </c>
      <c r="BK185" s="194">
        <f>ROUND(I185*H185,2)</f>
        <v>0</v>
      </c>
      <c r="BL185" s="19" t="s">
        <v>229</v>
      </c>
      <c r="BM185" s="193" t="s">
        <v>323</v>
      </c>
    </row>
    <row r="186" spans="1:47" s="2" customFormat="1" ht="11.25">
      <c r="A186" s="36"/>
      <c r="B186" s="37"/>
      <c r="C186" s="38"/>
      <c r="D186" s="195" t="s">
        <v>231</v>
      </c>
      <c r="E186" s="38"/>
      <c r="F186" s="196" t="s">
        <v>324</v>
      </c>
      <c r="G186" s="38"/>
      <c r="H186" s="38"/>
      <c r="I186" s="197"/>
      <c r="J186" s="38"/>
      <c r="K186" s="38"/>
      <c r="L186" s="41"/>
      <c r="M186" s="198"/>
      <c r="N186" s="199"/>
      <c r="O186" s="66"/>
      <c r="P186" s="66"/>
      <c r="Q186" s="66"/>
      <c r="R186" s="66"/>
      <c r="S186" s="66"/>
      <c r="T186" s="67"/>
      <c r="U186" s="36"/>
      <c r="V186" s="36"/>
      <c r="W186" s="36"/>
      <c r="X186" s="36"/>
      <c r="Y186" s="36"/>
      <c r="Z186" s="36"/>
      <c r="AA186" s="36"/>
      <c r="AB186" s="36"/>
      <c r="AC186" s="36"/>
      <c r="AD186" s="36"/>
      <c r="AE186" s="36"/>
      <c r="AT186" s="19" t="s">
        <v>231</v>
      </c>
      <c r="AU186" s="19" t="s">
        <v>85</v>
      </c>
    </row>
    <row r="187" spans="2:51" s="16" customFormat="1" ht="11.25">
      <c r="B187" s="233"/>
      <c r="C187" s="234"/>
      <c r="D187" s="195" t="s">
        <v>233</v>
      </c>
      <c r="E187" s="235" t="s">
        <v>74</v>
      </c>
      <c r="F187" s="236" t="s">
        <v>262</v>
      </c>
      <c r="G187" s="234"/>
      <c r="H187" s="235" t="s">
        <v>74</v>
      </c>
      <c r="I187" s="237"/>
      <c r="J187" s="234"/>
      <c r="K187" s="234"/>
      <c r="L187" s="238"/>
      <c r="M187" s="239"/>
      <c r="N187" s="240"/>
      <c r="O187" s="240"/>
      <c r="P187" s="240"/>
      <c r="Q187" s="240"/>
      <c r="R187" s="240"/>
      <c r="S187" s="240"/>
      <c r="T187" s="241"/>
      <c r="AT187" s="242" t="s">
        <v>233</v>
      </c>
      <c r="AU187" s="242" t="s">
        <v>85</v>
      </c>
      <c r="AV187" s="16" t="s">
        <v>83</v>
      </c>
      <c r="AW187" s="16" t="s">
        <v>37</v>
      </c>
      <c r="AX187" s="16" t="s">
        <v>76</v>
      </c>
      <c r="AY187" s="242" t="s">
        <v>223</v>
      </c>
    </row>
    <row r="188" spans="2:51" s="13" customFormat="1" ht="11.25">
      <c r="B188" s="200"/>
      <c r="C188" s="201"/>
      <c r="D188" s="195" t="s">
        <v>233</v>
      </c>
      <c r="E188" s="202" t="s">
        <v>74</v>
      </c>
      <c r="F188" s="203" t="s">
        <v>325</v>
      </c>
      <c r="G188" s="201"/>
      <c r="H188" s="204">
        <v>85.6</v>
      </c>
      <c r="I188" s="205"/>
      <c r="J188" s="201"/>
      <c r="K188" s="201"/>
      <c r="L188" s="206"/>
      <c r="M188" s="207"/>
      <c r="N188" s="208"/>
      <c r="O188" s="208"/>
      <c r="P188" s="208"/>
      <c r="Q188" s="208"/>
      <c r="R188" s="208"/>
      <c r="S188" s="208"/>
      <c r="T188" s="209"/>
      <c r="AT188" s="210" t="s">
        <v>233</v>
      </c>
      <c r="AU188" s="210" t="s">
        <v>85</v>
      </c>
      <c r="AV188" s="13" t="s">
        <v>85</v>
      </c>
      <c r="AW188" s="13" t="s">
        <v>37</v>
      </c>
      <c r="AX188" s="13" t="s">
        <v>76</v>
      </c>
      <c r="AY188" s="210" t="s">
        <v>223</v>
      </c>
    </row>
    <row r="189" spans="2:51" s="13" customFormat="1" ht="11.25">
      <c r="B189" s="200"/>
      <c r="C189" s="201"/>
      <c r="D189" s="195" t="s">
        <v>233</v>
      </c>
      <c r="E189" s="202" t="s">
        <v>74</v>
      </c>
      <c r="F189" s="203" t="s">
        <v>326</v>
      </c>
      <c r="G189" s="201"/>
      <c r="H189" s="204">
        <v>44</v>
      </c>
      <c r="I189" s="205"/>
      <c r="J189" s="201"/>
      <c r="K189" s="201"/>
      <c r="L189" s="206"/>
      <c r="M189" s="207"/>
      <c r="N189" s="208"/>
      <c r="O189" s="208"/>
      <c r="P189" s="208"/>
      <c r="Q189" s="208"/>
      <c r="R189" s="208"/>
      <c r="S189" s="208"/>
      <c r="T189" s="209"/>
      <c r="AT189" s="210" t="s">
        <v>233</v>
      </c>
      <c r="AU189" s="210" t="s">
        <v>85</v>
      </c>
      <c r="AV189" s="13" t="s">
        <v>85</v>
      </c>
      <c r="AW189" s="13" t="s">
        <v>37</v>
      </c>
      <c r="AX189" s="13" t="s">
        <v>76</v>
      </c>
      <c r="AY189" s="210" t="s">
        <v>223</v>
      </c>
    </row>
    <row r="190" spans="2:51" s="13" customFormat="1" ht="11.25">
      <c r="B190" s="200"/>
      <c r="C190" s="201"/>
      <c r="D190" s="195" t="s">
        <v>233</v>
      </c>
      <c r="E190" s="202" t="s">
        <v>74</v>
      </c>
      <c r="F190" s="203" t="s">
        <v>327</v>
      </c>
      <c r="G190" s="201"/>
      <c r="H190" s="204">
        <v>66.3</v>
      </c>
      <c r="I190" s="205"/>
      <c r="J190" s="201"/>
      <c r="K190" s="201"/>
      <c r="L190" s="206"/>
      <c r="M190" s="207"/>
      <c r="N190" s="208"/>
      <c r="O190" s="208"/>
      <c r="P190" s="208"/>
      <c r="Q190" s="208"/>
      <c r="R190" s="208"/>
      <c r="S190" s="208"/>
      <c r="T190" s="209"/>
      <c r="AT190" s="210" t="s">
        <v>233</v>
      </c>
      <c r="AU190" s="210" t="s">
        <v>85</v>
      </c>
      <c r="AV190" s="13" t="s">
        <v>85</v>
      </c>
      <c r="AW190" s="13" t="s">
        <v>37</v>
      </c>
      <c r="AX190" s="13" t="s">
        <v>76</v>
      </c>
      <c r="AY190" s="210" t="s">
        <v>223</v>
      </c>
    </row>
    <row r="191" spans="2:51" s="14" customFormat="1" ht="11.25">
      <c r="B191" s="211"/>
      <c r="C191" s="212"/>
      <c r="D191" s="195" t="s">
        <v>233</v>
      </c>
      <c r="E191" s="213" t="s">
        <v>74</v>
      </c>
      <c r="F191" s="214" t="s">
        <v>328</v>
      </c>
      <c r="G191" s="212"/>
      <c r="H191" s="215">
        <v>195.9</v>
      </c>
      <c r="I191" s="216"/>
      <c r="J191" s="212"/>
      <c r="K191" s="212"/>
      <c r="L191" s="217"/>
      <c r="M191" s="218"/>
      <c r="N191" s="219"/>
      <c r="O191" s="219"/>
      <c r="P191" s="219"/>
      <c r="Q191" s="219"/>
      <c r="R191" s="219"/>
      <c r="S191" s="219"/>
      <c r="T191" s="220"/>
      <c r="AT191" s="221" t="s">
        <v>233</v>
      </c>
      <c r="AU191" s="221" t="s">
        <v>85</v>
      </c>
      <c r="AV191" s="14" t="s">
        <v>237</v>
      </c>
      <c r="AW191" s="14" t="s">
        <v>37</v>
      </c>
      <c r="AX191" s="14" t="s">
        <v>76</v>
      </c>
      <c r="AY191" s="221" t="s">
        <v>223</v>
      </c>
    </row>
    <row r="192" spans="2:51" s="15" customFormat="1" ht="11.25">
      <c r="B192" s="222"/>
      <c r="C192" s="223"/>
      <c r="D192" s="195" t="s">
        <v>233</v>
      </c>
      <c r="E192" s="224" t="s">
        <v>155</v>
      </c>
      <c r="F192" s="225" t="s">
        <v>238</v>
      </c>
      <c r="G192" s="223"/>
      <c r="H192" s="226">
        <v>195.9</v>
      </c>
      <c r="I192" s="227"/>
      <c r="J192" s="223"/>
      <c r="K192" s="223"/>
      <c r="L192" s="228"/>
      <c r="M192" s="229"/>
      <c r="N192" s="230"/>
      <c r="O192" s="230"/>
      <c r="P192" s="230"/>
      <c r="Q192" s="230"/>
      <c r="R192" s="230"/>
      <c r="S192" s="230"/>
      <c r="T192" s="231"/>
      <c r="AT192" s="232" t="s">
        <v>233</v>
      </c>
      <c r="AU192" s="232" t="s">
        <v>85</v>
      </c>
      <c r="AV192" s="15" t="s">
        <v>229</v>
      </c>
      <c r="AW192" s="15" t="s">
        <v>37</v>
      </c>
      <c r="AX192" s="15" t="s">
        <v>83</v>
      </c>
      <c r="AY192" s="232" t="s">
        <v>223</v>
      </c>
    </row>
    <row r="193" spans="1:65" s="2" customFormat="1" ht="16.5" customHeight="1">
      <c r="A193" s="36"/>
      <c r="B193" s="37"/>
      <c r="C193" s="182" t="s">
        <v>329</v>
      </c>
      <c r="D193" s="182" t="s">
        <v>225</v>
      </c>
      <c r="E193" s="183" t="s">
        <v>330</v>
      </c>
      <c r="F193" s="184" t="s">
        <v>331</v>
      </c>
      <c r="G193" s="185" t="s">
        <v>117</v>
      </c>
      <c r="H193" s="186">
        <v>666.307</v>
      </c>
      <c r="I193" s="187"/>
      <c r="J193" s="188">
        <f>ROUND(I193*H193,2)</f>
        <v>0</v>
      </c>
      <c r="K193" s="184" t="s">
        <v>228</v>
      </c>
      <c r="L193" s="41"/>
      <c r="M193" s="189" t="s">
        <v>74</v>
      </c>
      <c r="N193" s="190" t="s">
        <v>46</v>
      </c>
      <c r="O193" s="66"/>
      <c r="P193" s="191">
        <f>O193*H193</f>
        <v>0</v>
      </c>
      <c r="Q193" s="191">
        <v>0</v>
      </c>
      <c r="R193" s="191">
        <f>Q193*H193</f>
        <v>0</v>
      </c>
      <c r="S193" s="191">
        <v>0.0026</v>
      </c>
      <c r="T193" s="192">
        <f>S193*H193</f>
        <v>1.7323982</v>
      </c>
      <c r="U193" s="36"/>
      <c r="V193" s="36"/>
      <c r="W193" s="36"/>
      <c r="X193" s="36"/>
      <c r="Y193" s="36"/>
      <c r="Z193" s="36"/>
      <c r="AA193" s="36"/>
      <c r="AB193" s="36"/>
      <c r="AC193" s="36"/>
      <c r="AD193" s="36"/>
      <c r="AE193" s="36"/>
      <c r="AR193" s="193" t="s">
        <v>229</v>
      </c>
      <c r="AT193" s="193" t="s">
        <v>225</v>
      </c>
      <c r="AU193" s="193" t="s">
        <v>85</v>
      </c>
      <c r="AY193" s="19" t="s">
        <v>223</v>
      </c>
      <c r="BE193" s="194">
        <f>IF(N193="základní",J193,0)</f>
        <v>0</v>
      </c>
      <c r="BF193" s="194">
        <f>IF(N193="snížená",J193,0)</f>
        <v>0</v>
      </c>
      <c r="BG193" s="194">
        <f>IF(N193="zákl. přenesená",J193,0)</f>
        <v>0</v>
      </c>
      <c r="BH193" s="194">
        <f>IF(N193="sníž. přenesená",J193,0)</f>
        <v>0</v>
      </c>
      <c r="BI193" s="194">
        <f>IF(N193="nulová",J193,0)</f>
        <v>0</v>
      </c>
      <c r="BJ193" s="19" t="s">
        <v>83</v>
      </c>
      <c r="BK193" s="194">
        <f>ROUND(I193*H193,2)</f>
        <v>0</v>
      </c>
      <c r="BL193" s="19" t="s">
        <v>229</v>
      </c>
      <c r="BM193" s="193" t="s">
        <v>332</v>
      </c>
    </row>
    <row r="194" spans="1:47" s="2" customFormat="1" ht="11.25">
      <c r="A194" s="36"/>
      <c r="B194" s="37"/>
      <c r="C194" s="38"/>
      <c r="D194" s="195" t="s">
        <v>231</v>
      </c>
      <c r="E194" s="38"/>
      <c r="F194" s="196" t="s">
        <v>333</v>
      </c>
      <c r="G194" s="38"/>
      <c r="H194" s="38"/>
      <c r="I194" s="197"/>
      <c r="J194" s="38"/>
      <c r="K194" s="38"/>
      <c r="L194" s="41"/>
      <c r="M194" s="198"/>
      <c r="N194" s="199"/>
      <c r="O194" s="66"/>
      <c r="P194" s="66"/>
      <c r="Q194" s="66"/>
      <c r="R194" s="66"/>
      <c r="S194" s="66"/>
      <c r="T194" s="67"/>
      <c r="U194" s="36"/>
      <c r="V194" s="36"/>
      <c r="W194" s="36"/>
      <c r="X194" s="36"/>
      <c r="Y194" s="36"/>
      <c r="Z194" s="36"/>
      <c r="AA194" s="36"/>
      <c r="AB194" s="36"/>
      <c r="AC194" s="36"/>
      <c r="AD194" s="36"/>
      <c r="AE194" s="36"/>
      <c r="AT194" s="19" t="s">
        <v>231</v>
      </c>
      <c r="AU194" s="19" t="s">
        <v>85</v>
      </c>
    </row>
    <row r="195" spans="2:51" s="16" customFormat="1" ht="11.25">
      <c r="B195" s="233"/>
      <c r="C195" s="234"/>
      <c r="D195" s="195" t="s">
        <v>233</v>
      </c>
      <c r="E195" s="235" t="s">
        <v>74</v>
      </c>
      <c r="F195" s="236" t="s">
        <v>334</v>
      </c>
      <c r="G195" s="234"/>
      <c r="H195" s="235" t="s">
        <v>74</v>
      </c>
      <c r="I195" s="237"/>
      <c r="J195" s="234"/>
      <c r="K195" s="234"/>
      <c r="L195" s="238"/>
      <c r="M195" s="239"/>
      <c r="N195" s="240"/>
      <c r="O195" s="240"/>
      <c r="P195" s="240"/>
      <c r="Q195" s="240"/>
      <c r="R195" s="240"/>
      <c r="S195" s="240"/>
      <c r="T195" s="241"/>
      <c r="AT195" s="242" t="s">
        <v>233</v>
      </c>
      <c r="AU195" s="242" t="s">
        <v>85</v>
      </c>
      <c r="AV195" s="16" t="s">
        <v>83</v>
      </c>
      <c r="AW195" s="16" t="s">
        <v>37</v>
      </c>
      <c r="AX195" s="16" t="s">
        <v>76</v>
      </c>
      <c r="AY195" s="242" t="s">
        <v>223</v>
      </c>
    </row>
    <row r="196" spans="2:51" s="13" customFormat="1" ht="11.25">
      <c r="B196" s="200"/>
      <c r="C196" s="201"/>
      <c r="D196" s="195" t="s">
        <v>233</v>
      </c>
      <c r="E196" s="202" t="s">
        <v>74</v>
      </c>
      <c r="F196" s="203" t="s">
        <v>335</v>
      </c>
      <c r="G196" s="201"/>
      <c r="H196" s="204">
        <v>117.418</v>
      </c>
      <c r="I196" s="205"/>
      <c r="J196" s="201"/>
      <c r="K196" s="201"/>
      <c r="L196" s="206"/>
      <c r="M196" s="207"/>
      <c r="N196" s="208"/>
      <c r="O196" s="208"/>
      <c r="P196" s="208"/>
      <c r="Q196" s="208"/>
      <c r="R196" s="208"/>
      <c r="S196" s="208"/>
      <c r="T196" s="209"/>
      <c r="AT196" s="210" t="s">
        <v>233</v>
      </c>
      <c r="AU196" s="210" t="s">
        <v>85</v>
      </c>
      <c r="AV196" s="13" t="s">
        <v>85</v>
      </c>
      <c r="AW196" s="13" t="s">
        <v>37</v>
      </c>
      <c r="AX196" s="13" t="s">
        <v>76</v>
      </c>
      <c r="AY196" s="210" t="s">
        <v>223</v>
      </c>
    </row>
    <row r="197" spans="2:51" s="13" customFormat="1" ht="11.25">
      <c r="B197" s="200"/>
      <c r="C197" s="201"/>
      <c r="D197" s="195" t="s">
        <v>233</v>
      </c>
      <c r="E197" s="202" t="s">
        <v>74</v>
      </c>
      <c r="F197" s="203" t="s">
        <v>336</v>
      </c>
      <c r="G197" s="201"/>
      <c r="H197" s="204">
        <v>45.87</v>
      </c>
      <c r="I197" s="205"/>
      <c r="J197" s="201"/>
      <c r="K197" s="201"/>
      <c r="L197" s="206"/>
      <c r="M197" s="207"/>
      <c r="N197" s="208"/>
      <c r="O197" s="208"/>
      <c r="P197" s="208"/>
      <c r="Q197" s="208"/>
      <c r="R197" s="208"/>
      <c r="S197" s="208"/>
      <c r="T197" s="209"/>
      <c r="AT197" s="210" t="s">
        <v>233</v>
      </c>
      <c r="AU197" s="210" t="s">
        <v>85</v>
      </c>
      <c r="AV197" s="13" t="s">
        <v>85</v>
      </c>
      <c r="AW197" s="13" t="s">
        <v>37</v>
      </c>
      <c r="AX197" s="13" t="s">
        <v>76</v>
      </c>
      <c r="AY197" s="210" t="s">
        <v>223</v>
      </c>
    </row>
    <row r="198" spans="2:51" s="13" customFormat="1" ht="11.25">
      <c r="B198" s="200"/>
      <c r="C198" s="201"/>
      <c r="D198" s="195" t="s">
        <v>233</v>
      </c>
      <c r="E198" s="202" t="s">
        <v>74</v>
      </c>
      <c r="F198" s="203" t="s">
        <v>337</v>
      </c>
      <c r="G198" s="201"/>
      <c r="H198" s="204">
        <v>18</v>
      </c>
      <c r="I198" s="205"/>
      <c r="J198" s="201"/>
      <c r="K198" s="201"/>
      <c r="L198" s="206"/>
      <c r="M198" s="207"/>
      <c r="N198" s="208"/>
      <c r="O198" s="208"/>
      <c r="P198" s="208"/>
      <c r="Q198" s="208"/>
      <c r="R198" s="208"/>
      <c r="S198" s="208"/>
      <c r="T198" s="209"/>
      <c r="AT198" s="210" t="s">
        <v>233</v>
      </c>
      <c r="AU198" s="210" t="s">
        <v>85</v>
      </c>
      <c r="AV198" s="13" t="s">
        <v>85</v>
      </c>
      <c r="AW198" s="13" t="s">
        <v>37</v>
      </c>
      <c r="AX198" s="13" t="s">
        <v>76</v>
      </c>
      <c r="AY198" s="210" t="s">
        <v>223</v>
      </c>
    </row>
    <row r="199" spans="2:51" s="13" customFormat="1" ht="11.25">
      <c r="B199" s="200"/>
      <c r="C199" s="201"/>
      <c r="D199" s="195" t="s">
        <v>233</v>
      </c>
      <c r="E199" s="202" t="s">
        <v>74</v>
      </c>
      <c r="F199" s="203" t="s">
        <v>338</v>
      </c>
      <c r="G199" s="201"/>
      <c r="H199" s="204">
        <v>56.4</v>
      </c>
      <c r="I199" s="205"/>
      <c r="J199" s="201"/>
      <c r="K199" s="201"/>
      <c r="L199" s="206"/>
      <c r="M199" s="207"/>
      <c r="N199" s="208"/>
      <c r="O199" s="208"/>
      <c r="P199" s="208"/>
      <c r="Q199" s="208"/>
      <c r="R199" s="208"/>
      <c r="S199" s="208"/>
      <c r="T199" s="209"/>
      <c r="AT199" s="210" t="s">
        <v>233</v>
      </c>
      <c r="AU199" s="210" t="s">
        <v>85</v>
      </c>
      <c r="AV199" s="13" t="s">
        <v>85</v>
      </c>
      <c r="AW199" s="13" t="s">
        <v>37</v>
      </c>
      <c r="AX199" s="13" t="s">
        <v>76</v>
      </c>
      <c r="AY199" s="210" t="s">
        <v>223</v>
      </c>
    </row>
    <row r="200" spans="2:51" s="13" customFormat="1" ht="11.25">
      <c r="B200" s="200"/>
      <c r="C200" s="201"/>
      <c r="D200" s="195" t="s">
        <v>233</v>
      </c>
      <c r="E200" s="202" t="s">
        <v>74</v>
      </c>
      <c r="F200" s="203" t="s">
        <v>339</v>
      </c>
      <c r="G200" s="201"/>
      <c r="H200" s="204">
        <v>144.234</v>
      </c>
      <c r="I200" s="205"/>
      <c r="J200" s="201"/>
      <c r="K200" s="201"/>
      <c r="L200" s="206"/>
      <c r="M200" s="207"/>
      <c r="N200" s="208"/>
      <c r="O200" s="208"/>
      <c r="P200" s="208"/>
      <c r="Q200" s="208"/>
      <c r="R200" s="208"/>
      <c r="S200" s="208"/>
      <c r="T200" s="209"/>
      <c r="AT200" s="210" t="s">
        <v>233</v>
      </c>
      <c r="AU200" s="210" t="s">
        <v>85</v>
      </c>
      <c r="AV200" s="13" t="s">
        <v>85</v>
      </c>
      <c r="AW200" s="13" t="s">
        <v>37</v>
      </c>
      <c r="AX200" s="13" t="s">
        <v>76</v>
      </c>
      <c r="AY200" s="210" t="s">
        <v>223</v>
      </c>
    </row>
    <row r="201" spans="2:51" s="13" customFormat="1" ht="11.25">
      <c r="B201" s="200"/>
      <c r="C201" s="201"/>
      <c r="D201" s="195" t="s">
        <v>233</v>
      </c>
      <c r="E201" s="202" t="s">
        <v>74</v>
      </c>
      <c r="F201" s="203" t="s">
        <v>340</v>
      </c>
      <c r="G201" s="201"/>
      <c r="H201" s="204">
        <v>91.722</v>
      </c>
      <c r="I201" s="205"/>
      <c r="J201" s="201"/>
      <c r="K201" s="201"/>
      <c r="L201" s="206"/>
      <c r="M201" s="207"/>
      <c r="N201" s="208"/>
      <c r="O201" s="208"/>
      <c r="P201" s="208"/>
      <c r="Q201" s="208"/>
      <c r="R201" s="208"/>
      <c r="S201" s="208"/>
      <c r="T201" s="209"/>
      <c r="AT201" s="210" t="s">
        <v>233</v>
      </c>
      <c r="AU201" s="210" t="s">
        <v>85</v>
      </c>
      <c r="AV201" s="13" t="s">
        <v>85</v>
      </c>
      <c r="AW201" s="13" t="s">
        <v>37</v>
      </c>
      <c r="AX201" s="13" t="s">
        <v>76</v>
      </c>
      <c r="AY201" s="210" t="s">
        <v>223</v>
      </c>
    </row>
    <row r="202" spans="2:51" s="13" customFormat="1" ht="11.25">
      <c r="B202" s="200"/>
      <c r="C202" s="201"/>
      <c r="D202" s="195" t="s">
        <v>233</v>
      </c>
      <c r="E202" s="202" t="s">
        <v>74</v>
      </c>
      <c r="F202" s="203" t="s">
        <v>341</v>
      </c>
      <c r="G202" s="201"/>
      <c r="H202" s="204">
        <v>98.023</v>
      </c>
      <c r="I202" s="205"/>
      <c r="J202" s="201"/>
      <c r="K202" s="201"/>
      <c r="L202" s="206"/>
      <c r="M202" s="207"/>
      <c r="N202" s="208"/>
      <c r="O202" s="208"/>
      <c r="P202" s="208"/>
      <c r="Q202" s="208"/>
      <c r="R202" s="208"/>
      <c r="S202" s="208"/>
      <c r="T202" s="209"/>
      <c r="AT202" s="210" t="s">
        <v>233</v>
      </c>
      <c r="AU202" s="210" t="s">
        <v>85</v>
      </c>
      <c r="AV202" s="13" t="s">
        <v>85</v>
      </c>
      <c r="AW202" s="13" t="s">
        <v>37</v>
      </c>
      <c r="AX202" s="13" t="s">
        <v>76</v>
      </c>
      <c r="AY202" s="210" t="s">
        <v>223</v>
      </c>
    </row>
    <row r="203" spans="2:51" s="16" customFormat="1" ht="11.25">
      <c r="B203" s="233"/>
      <c r="C203" s="234"/>
      <c r="D203" s="195" t="s">
        <v>233</v>
      </c>
      <c r="E203" s="235" t="s">
        <v>74</v>
      </c>
      <c r="F203" s="236" t="s">
        <v>342</v>
      </c>
      <c r="G203" s="234"/>
      <c r="H203" s="235" t="s">
        <v>74</v>
      </c>
      <c r="I203" s="237"/>
      <c r="J203" s="234"/>
      <c r="K203" s="234"/>
      <c r="L203" s="238"/>
      <c r="M203" s="239"/>
      <c r="N203" s="240"/>
      <c r="O203" s="240"/>
      <c r="P203" s="240"/>
      <c r="Q203" s="240"/>
      <c r="R203" s="240"/>
      <c r="S203" s="240"/>
      <c r="T203" s="241"/>
      <c r="AT203" s="242" t="s">
        <v>233</v>
      </c>
      <c r="AU203" s="242" t="s">
        <v>85</v>
      </c>
      <c r="AV203" s="16" t="s">
        <v>83</v>
      </c>
      <c r="AW203" s="16" t="s">
        <v>37</v>
      </c>
      <c r="AX203" s="16" t="s">
        <v>76</v>
      </c>
      <c r="AY203" s="242" t="s">
        <v>223</v>
      </c>
    </row>
    <row r="204" spans="2:51" s="13" customFormat="1" ht="11.25">
      <c r="B204" s="200"/>
      <c r="C204" s="201"/>
      <c r="D204" s="195" t="s">
        <v>233</v>
      </c>
      <c r="E204" s="202" t="s">
        <v>74</v>
      </c>
      <c r="F204" s="203" t="s">
        <v>343</v>
      </c>
      <c r="G204" s="201"/>
      <c r="H204" s="204">
        <v>94.64</v>
      </c>
      <c r="I204" s="205"/>
      <c r="J204" s="201"/>
      <c r="K204" s="201"/>
      <c r="L204" s="206"/>
      <c r="M204" s="207"/>
      <c r="N204" s="208"/>
      <c r="O204" s="208"/>
      <c r="P204" s="208"/>
      <c r="Q204" s="208"/>
      <c r="R204" s="208"/>
      <c r="S204" s="208"/>
      <c r="T204" s="209"/>
      <c r="AT204" s="210" t="s">
        <v>233</v>
      </c>
      <c r="AU204" s="210" t="s">
        <v>85</v>
      </c>
      <c r="AV204" s="13" t="s">
        <v>85</v>
      </c>
      <c r="AW204" s="13" t="s">
        <v>37</v>
      </c>
      <c r="AX204" s="13" t="s">
        <v>76</v>
      </c>
      <c r="AY204" s="210" t="s">
        <v>223</v>
      </c>
    </row>
    <row r="205" spans="2:51" s="14" customFormat="1" ht="11.25">
      <c r="B205" s="211"/>
      <c r="C205" s="212"/>
      <c r="D205" s="195" t="s">
        <v>233</v>
      </c>
      <c r="E205" s="213" t="s">
        <v>74</v>
      </c>
      <c r="F205" s="214" t="s">
        <v>236</v>
      </c>
      <c r="G205" s="212"/>
      <c r="H205" s="215">
        <v>666.307</v>
      </c>
      <c r="I205" s="216"/>
      <c r="J205" s="212"/>
      <c r="K205" s="212"/>
      <c r="L205" s="217"/>
      <c r="M205" s="218"/>
      <c r="N205" s="219"/>
      <c r="O205" s="219"/>
      <c r="P205" s="219"/>
      <c r="Q205" s="219"/>
      <c r="R205" s="219"/>
      <c r="S205" s="219"/>
      <c r="T205" s="220"/>
      <c r="AT205" s="221" t="s">
        <v>233</v>
      </c>
      <c r="AU205" s="221" t="s">
        <v>85</v>
      </c>
      <c r="AV205" s="14" t="s">
        <v>237</v>
      </c>
      <c r="AW205" s="14" t="s">
        <v>37</v>
      </c>
      <c r="AX205" s="14" t="s">
        <v>76</v>
      </c>
      <c r="AY205" s="221" t="s">
        <v>223</v>
      </c>
    </row>
    <row r="206" spans="2:51" s="15" customFormat="1" ht="11.25">
      <c r="B206" s="222"/>
      <c r="C206" s="223"/>
      <c r="D206" s="195" t="s">
        <v>233</v>
      </c>
      <c r="E206" s="224" t="s">
        <v>187</v>
      </c>
      <c r="F206" s="225" t="s">
        <v>238</v>
      </c>
      <c r="G206" s="223"/>
      <c r="H206" s="226">
        <v>666.307</v>
      </c>
      <c r="I206" s="227"/>
      <c r="J206" s="223"/>
      <c r="K206" s="223"/>
      <c r="L206" s="228"/>
      <c r="M206" s="229"/>
      <c r="N206" s="230"/>
      <c r="O206" s="230"/>
      <c r="P206" s="230"/>
      <c r="Q206" s="230"/>
      <c r="R206" s="230"/>
      <c r="S206" s="230"/>
      <c r="T206" s="231"/>
      <c r="AT206" s="232" t="s">
        <v>233</v>
      </c>
      <c r="AU206" s="232" t="s">
        <v>85</v>
      </c>
      <c r="AV206" s="15" t="s">
        <v>229</v>
      </c>
      <c r="AW206" s="15" t="s">
        <v>37</v>
      </c>
      <c r="AX206" s="15" t="s">
        <v>83</v>
      </c>
      <c r="AY206" s="232" t="s">
        <v>223</v>
      </c>
    </row>
    <row r="207" spans="2:63" s="12" customFormat="1" ht="22.9" customHeight="1">
      <c r="B207" s="166"/>
      <c r="C207" s="167"/>
      <c r="D207" s="168" t="s">
        <v>75</v>
      </c>
      <c r="E207" s="180" t="s">
        <v>344</v>
      </c>
      <c r="F207" s="180" t="s">
        <v>345</v>
      </c>
      <c r="G207" s="167"/>
      <c r="H207" s="167"/>
      <c r="I207" s="170"/>
      <c r="J207" s="181">
        <f>BK207</f>
        <v>0</v>
      </c>
      <c r="K207" s="167"/>
      <c r="L207" s="172"/>
      <c r="M207" s="173"/>
      <c r="N207" s="174"/>
      <c r="O207" s="174"/>
      <c r="P207" s="175">
        <f>SUM(P208:P249)</f>
        <v>0</v>
      </c>
      <c r="Q207" s="174"/>
      <c r="R207" s="175">
        <f>SUM(R208:R249)</f>
        <v>0</v>
      </c>
      <c r="S207" s="174"/>
      <c r="T207" s="176">
        <f>SUM(T208:T249)</f>
        <v>0</v>
      </c>
      <c r="AR207" s="177" t="s">
        <v>83</v>
      </c>
      <c r="AT207" s="178" t="s">
        <v>75</v>
      </c>
      <c r="AU207" s="178" t="s">
        <v>83</v>
      </c>
      <c r="AY207" s="177" t="s">
        <v>223</v>
      </c>
      <c r="BK207" s="179">
        <f>SUM(BK208:BK249)</f>
        <v>0</v>
      </c>
    </row>
    <row r="208" spans="1:65" s="2" customFormat="1" ht="16.5" customHeight="1">
      <c r="A208" s="36"/>
      <c r="B208" s="37"/>
      <c r="C208" s="182" t="s">
        <v>346</v>
      </c>
      <c r="D208" s="182" t="s">
        <v>225</v>
      </c>
      <c r="E208" s="183" t="s">
        <v>347</v>
      </c>
      <c r="F208" s="184" t="s">
        <v>348</v>
      </c>
      <c r="G208" s="185" t="s">
        <v>349</v>
      </c>
      <c r="H208" s="186">
        <v>78.591</v>
      </c>
      <c r="I208" s="187"/>
      <c r="J208" s="188">
        <f>ROUND(I208*H208,2)</f>
        <v>0</v>
      </c>
      <c r="K208" s="184" t="s">
        <v>228</v>
      </c>
      <c r="L208" s="41"/>
      <c r="M208" s="189" t="s">
        <v>74</v>
      </c>
      <c r="N208" s="190" t="s">
        <v>46</v>
      </c>
      <c r="O208" s="66"/>
      <c r="P208" s="191">
        <f>O208*H208</f>
        <v>0</v>
      </c>
      <c r="Q208" s="191">
        <v>0</v>
      </c>
      <c r="R208" s="191">
        <f>Q208*H208</f>
        <v>0</v>
      </c>
      <c r="S208" s="191">
        <v>0</v>
      </c>
      <c r="T208" s="192">
        <f>S208*H208</f>
        <v>0</v>
      </c>
      <c r="U208" s="36"/>
      <c r="V208" s="36"/>
      <c r="W208" s="36"/>
      <c r="X208" s="36"/>
      <c r="Y208" s="36"/>
      <c r="Z208" s="36"/>
      <c r="AA208" s="36"/>
      <c r="AB208" s="36"/>
      <c r="AC208" s="36"/>
      <c r="AD208" s="36"/>
      <c r="AE208" s="36"/>
      <c r="AR208" s="193" t="s">
        <v>229</v>
      </c>
      <c r="AT208" s="193" t="s">
        <v>225</v>
      </c>
      <c r="AU208" s="193" t="s">
        <v>85</v>
      </c>
      <c r="AY208" s="19" t="s">
        <v>223</v>
      </c>
      <c r="BE208" s="194">
        <f>IF(N208="základní",J208,0)</f>
        <v>0</v>
      </c>
      <c r="BF208" s="194">
        <f>IF(N208="snížená",J208,0)</f>
        <v>0</v>
      </c>
      <c r="BG208" s="194">
        <f>IF(N208="zákl. přenesená",J208,0)</f>
        <v>0</v>
      </c>
      <c r="BH208" s="194">
        <f>IF(N208="sníž. přenesená",J208,0)</f>
        <v>0</v>
      </c>
      <c r="BI208" s="194">
        <f>IF(N208="nulová",J208,0)</f>
        <v>0</v>
      </c>
      <c r="BJ208" s="19" t="s">
        <v>83</v>
      </c>
      <c r="BK208" s="194">
        <f>ROUND(I208*H208,2)</f>
        <v>0</v>
      </c>
      <c r="BL208" s="19" t="s">
        <v>229</v>
      </c>
      <c r="BM208" s="193" t="s">
        <v>350</v>
      </c>
    </row>
    <row r="209" spans="1:47" s="2" customFormat="1" ht="11.25">
      <c r="A209" s="36"/>
      <c r="B209" s="37"/>
      <c r="C209" s="38"/>
      <c r="D209" s="195" t="s">
        <v>231</v>
      </c>
      <c r="E209" s="38"/>
      <c r="F209" s="196" t="s">
        <v>351</v>
      </c>
      <c r="G209" s="38"/>
      <c r="H209" s="38"/>
      <c r="I209" s="197"/>
      <c r="J209" s="38"/>
      <c r="K209" s="38"/>
      <c r="L209" s="41"/>
      <c r="M209" s="198"/>
      <c r="N209" s="199"/>
      <c r="O209" s="66"/>
      <c r="P209" s="66"/>
      <c r="Q209" s="66"/>
      <c r="R209" s="66"/>
      <c r="S209" s="66"/>
      <c r="T209" s="67"/>
      <c r="U209" s="36"/>
      <c r="V209" s="36"/>
      <c r="W209" s="36"/>
      <c r="X209" s="36"/>
      <c r="Y209" s="36"/>
      <c r="Z209" s="36"/>
      <c r="AA209" s="36"/>
      <c r="AB209" s="36"/>
      <c r="AC209" s="36"/>
      <c r="AD209" s="36"/>
      <c r="AE209" s="36"/>
      <c r="AT209" s="19" t="s">
        <v>231</v>
      </c>
      <c r="AU209" s="19" t="s">
        <v>85</v>
      </c>
    </row>
    <row r="210" spans="1:65" s="2" customFormat="1" ht="16.5" customHeight="1">
      <c r="A210" s="36"/>
      <c r="B210" s="37"/>
      <c r="C210" s="182" t="s">
        <v>352</v>
      </c>
      <c r="D210" s="182" t="s">
        <v>225</v>
      </c>
      <c r="E210" s="183" t="s">
        <v>353</v>
      </c>
      <c r="F210" s="184" t="s">
        <v>354</v>
      </c>
      <c r="G210" s="185" t="s">
        <v>349</v>
      </c>
      <c r="H210" s="186">
        <v>78.591</v>
      </c>
      <c r="I210" s="187"/>
      <c r="J210" s="188">
        <f>ROUND(I210*H210,2)</f>
        <v>0</v>
      </c>
      <c r="K210" s="184" t="s">
        <v>228</v>
      </c>
      <c r="L210" s="41"/>
      <c r="M210" s="189" t="s">
        <v>74</v>
      </c>
      <c r="N210" s="190" t="s">
        <v>46</v>
      </c>
      <c r="O210" s="66"/>
      <c r="P210" s="191">
        <f>O210*H210</f>
        <v>0</v>
      </c>
      <c r="Q210" s="191">
        <v>0</v>
      </c>
      <c r="R210" s="191">
        <f>Q210*H210</f>
        <v>0</v>
      </c>
      <c r="S210" s="191">
        <v>0</v>
      </c>
      <c r="T210" s="192">
        <f>S210*H210</f>
        <v>0</v>
      </c>
      <c r="U210" s="36"/>
      <c r="V210" s="36"/>
      <c r="W210" s="36"/>
      <c r="X210" s="36"/>
      <c r="Y210" s="36"/>
      <c r="Z210" s="36"/>
      <c r="AA210" s="36"/>
      <c r="AB210" s="36"/>
      <c r="AC210" s="36"/>
      <c r="AD210" s="36"/>
      <c r="AE210" s="36"/>
      <c r="AR210" s="193" t="s">
        <v>229</v>
      </c>
      <c r="AT210" s="193" t="s">
        <v>225</v>
      </c>
      <c r="AU210" s="193" t="s">
        <v>85</v>
      </c>
      <c r="AY210" s="19" t="s">
        <v>223</v>
      </c>
      <c r="BE210" s="194">
        <f>IF(N210="základní",J210,0)</f>
        <v>0</v>
      </c>
      <c r="BF210" s="194">
        <f>IF(N210="snížená",J210,0)</f>
        <v>0</v>
      </c>
      <c r="BG210" s="194">
        <f>IF(N210="zákl. přenesená",J210,0)</f>
        <v>0</v>
      </c>
      <c r="BH210" s="194">
        <f>IF(N210="sníž. přenesená",J210,0)</f>
        <v>0</v>
      </c>
      <c r="BI210" s="194">
        <f>IF(N210="nulová",J210,0)</f>
        <v>0</v>
      </c>
      <c r="BJ210" s="19" t="s">
        <v>83</v>
      </c>
      <c r="BK210" s="194">
        <f>ROUND(I210*H210,2)</f>
        <v>0</v>
      </c>
      <c r="BL210" s="19" t="s">
        <v>229</v>
      </c>
      <c r="BM210" s="193" t="s">
        <v>355</v>
      </c>
    </row>
    <row r="211" spans="1:47" s="2" customFormat="1" ht="11.25">
      <c r="A211" s="36"/>
      <c r="B211" s="37"/>
      <c r="C211" s="38"/>
      <c r="D211" s="195" t="s">
        <v>231</v>
      </c>
      <c r="E211" s="38"/>
      <c r="F211" s="196" t="s">
        <v>356</v>
      </c>
      <c r="G211" s="38"/>
      <c r="H211" s="38"/>
      <c r="I211" s="197"/>
      <c r="J211" s="38"/>
      <c r="K211" s="38"/>
      <c r="L211" s="41"/>
      <c r="M211" s="198"/>
      <c r="N211" s="199"/>
      <c r="O211" s="66"/>
      <c r="P211" s="66"/>
      <c r="Q211" s="66"/>
      <c r="R211" s="66"/>
      <c r="S211" s="66"/>
      <c r="T211" s="67"/>
      <c r="U211" s="36"/>
      <c r="V211" s="36"/>
      <c r="W211" s="36"/>
      <c r="X211" s="36"/>
      <c r="Y211" s="36"/>
      <c r="Z211" s="36"/>
      <c r="AA211" s="36"/>
      <c r="AB211" s="36"/>
      <c r="AC211" s="36"/>
      <c r="AD211" s="36"/>
      <c r="AE211" s="36"/>
      <c r="AT211" s="19" t="s">
        <v>231</v>
      </c>
      <c r="AU211" s="19" t="s">
        <v>85</v>
      </c>
    </row>
    <row r="212" spans="1:65" s="2" customFormat="1" ht="16.5" customHeight="1">
      <c r="A212" s="36"/>
      <c r="B212" s="37"/>
      <c r="C212" s="182" t="s">
        <v>357</v>
      </c>
      <c r="D212" s="182" t="s">
        <v>225</v>
      </c>
      <c r="E212" s="183" t="s">
        <v>358</v>
      </c>
      <c r="F212" s="184" t="s">
        <v>359</v>
      </c>
      <c r="G212" s="185" t="s">
        <v>349</v>
      </c>
      <c r="H212" s="186">
        <v>1493.229</v>
      </c>
      <c r="I212" s="187"/>
      <c r="J212" s="188">
        <f>ROUND(I212*H212,2)</f>
        <v>0</v>
      </c>
      <c r="K212" s="184" t="s">
        <v>228</v>
      </c>
      <c r="L212" s="41"/>
      <c r="M212" s="189" t="s">
        <v>74</v>
      </c>
      <c r="N212" s="190" t="s">
        <v>46</v>
      </c>
      <c r="O212" s="66"/>
      <c r="P212" s="191">
        <f>O212*H212</f>
        <v>0</v>
      </c>
      <c r="Q212" s="191">
        <v>0</v>
      </c>
      <c r="R212" s="191">
        <f>Q212*H212</f>
        <v>0</v>
      </c>
      <c r="S212" s="191">
        <v>0</v>
      </c>
      <c r="T212" s="192">
        <f>S212*H212</f>
        <v>0</v>
      </c>
      <c r="U212" s="36"/>
      <c r="V212" s="36"/>
      <c r="W212" s="36"/>
      <c r="X212" s="36"/>
      <c r="Y212" s="36"/>
      <c r="Z212" s="36"/>
      <c r="AA212" s="36"/>
      <c r="AB212" s="36"/>
      <c r="AC212" s="36"/>
      <c r="AD212" s="36"/>
      <c r="AE212" s="36"/>
      <c r="AR212" s="193" t="s">
        <v>229</v>
      </c>
      <c r="AT212" s="193" t="s">
        <v>225</v>
      </c>
      <c r="AU212" s="193" t="s">
        <v>85</v>
      </c>
      <c r="AY212" s="19" t="s">
        <v>223</v>
      </c>
      <c r="BE212" s="194">
        <f>IF(N212="základní",J212,0)</f>
        <v>0</v>
      </c>
      <c r="BF212" s="194">
        <f>IF(N212="snížená",J212,0)</f>
        <v>0</v>
      </c>
      <c r="BG212" s="194">
        <f>IF(N212="zákl. přenesená",J212,0)</f>
        <v>0</v>
      </c>
      <c r="BH212" s="194">
        <f>IF(N212="sníž. přenesená",J212,0)</f>
        <v>0</v>
      </c>
      <c r="BI212" s="194">
        <f>IF(N212="nulová",J212,0)</f>
        <v>0</v>
      </c>
      <c r="BJ212" s="19" t="s">
        <v>83</v>
      </c>
      <c r="BK212" s="194">
        <f>ROUND(I212*H212,2)</f>
        <v>0</v>
      </c>
      <c r="BL212" s="19" t="s">
        <v>229</v>
      </c>
      <c r="BM212" s="193" t="s">
        <v>360</v>
      </c>
    </row>
    <row r="213" spans="1:47" s="2" customFormat="1" ht="19.5">
      <c r="A213" s="36"/>
      <c r="B213" s="37"/>
      <c r="C213" s="38"/>
      <c r="D213" s="195" t="s">
        <v>231</v>
      </c>
      <c r="E213" s="38"/>
      <c r="F213" s="196" t="s">
        <v>361</v>
      </c>
      <c r="G213" s="38"/>
      <c r="H213" s="38"/>
      <c r="I213" s="197"/>
      <c r="J213" s="38"/>
      <c r="K213" s="38"/>
      <c r="L213" s="41"/>
      <c r="M213" s="198"/>
      <c r="N213" s="199"/>
      <c r="O213" s="66"/>
      <c r="P213" s="66"/>
      <c r="Q213" s="66"/>
      <c r="R213" s="66"/>
      <c r="S213" s="66"/>
      <c r="T213" s="67"/>
      <c r="U213" s="36"/>
      <c r="V213" s="36"/>
      <c r="W213" s="36"/>
      <c r="X213" s="36"/>
      <c r="Y213" s="36"/>
      <c r="Z213" s="36"/>
      <c r="AA213" s="36"/>
      <c r="AB213" s="36"/>
      <c r="AC213" s="36"/>
      <c r="AD213" s="36"/>
      <c r="AE213" s="36"/>
      <c r="AT213" s="19" t="s">
        <v>231</v>
      </c>
      <c r="AU213" s="19" t="s">
        <v>85</v>
      </c>
    </row>
    <row r="214" spans="2:51" s="13" customFormat="1" ht="11.25">
      <c r="B214" s="200"/>
      <c r="C214" s="201"/>
      <c r="D214" s="195" t="s">
        <v>233</v>
      </c>
      <c r="E214" s="201"/>
      <c r="F214" s="203" t="s">
        <v>362</v>
      </c>
      <c r="G214" s="201"/>
      <c r="H214" s="204">
        <v>1493.229</v>
      </c>
      <c r="I214" s="205"/>
      <c r="J214" s="201"/>
      <c r="K214" s="201"/>
      <c r="L214" s="206"/>
      <c r="M214" s="207"/>
      <c r="N214" s="208"/>
      <c r="O214" s="208"/>
      <c r="P214" s="208"/>
      <c r="Q214" s="208"/>
      <c r="R214" s="208"/>
      <c r="S214" s="208"/>
      <c r="T214" s="209"/>
      <c r="AT214" s="210" t="s">
        <v>233</v>
      </c>
      <c r="AU214" s="210" t="s">
        <v>85</v>
      </c>
      <c r="AV214" s="13" t="s">
        <v>85</v>
      </c>
      <c r="AW214" s="13" t="s">
        <v>4</v>
      </c>
      <c r="AX214" s="13" t="s">
        <v>83</v>
      </c>
      <c r="AY214" s="210" t="s">
        <v>223</v>
      </c>
    </row>
    <row r="215" spans="1:65" s="2" customFormat="1" ht="24">
      <c r="A215" s="36"/>
      <c r="B215" s="37"/>
      <c r="C215" s="182" t="s">
        <v>363</v>
      </c>
      <c r="D215" s="182" t="s">
        <v>225</v>
      </c>
      <c r="E215" s="183" t="s">
        <v>364</v>
      </c>
      <c r="F215" s="184" t="s">
        <v>365</v>
      </c>
      <c r="G215" s="185" t="s">
        <v>349</v>
      </c>
      <c r="H215" s="186">
        <v>27.47</v>
      </c>
      <c r="I215" s="187"/>
      <c r="J215" s="188">
        <f>ROUND(I215*H215,2)</f>
        <v>0</v>
      </c>
      <c r="K215" s="184" t="s">
        <v>228</v>
      </c>
      <c r="L215" s="41"/>
      <c r="M215" s="189" t="s">
        <v>74</v>
      </c>
      <c r="N215" s="190" t="s">
        <v>46</v>
      </c>
      <c r="O215" s="66"/>
      <c r="P215" s="191">
        <f>O215*H215</f>
        <v>0</v>
      </c>
      <c r="Q215" s="191">
        <v>0</v>
      </c>
      <c r="R215" s="191">
        <f>Q215*H215</f>
        <v>0</v>
      </c>
      <c r="S215" s="191">
        <v>0</v>
      </c>
      <c r="T215" s="192">
        <f>S215*H215</f>
        <v>0</v>
      </c>
      <c r="U215" s="36"/>
      <c r="V215" s="36"/>
      <c r="W215" s="36"/>
      <c r="X215" s="36"/>
      <c r="Y215" s="36"/>
      <c r="Z215" s="36"/>
      <c r="AA215" s="36"/>
      <c r="AB215" s="36"/>
      <c r="AC215" s="36"/>
      <c r="AD215" s="36"/>
      <c r="AE215" s="36"/>
      <c r="AR215" s="193" t="s">
        <v>229</v>
      </c>
      <c r="AT215" s="193" t="s">
        <v>225</v>
      </c>
      <c r="AU215" s="193" t="s">
        <v>85</v>
      </c>
      <c r="AY215" s="19" t="s">
        <v>223</v>
      </c>
      <c r="BE215" s="194">
        <f>IF(N215="základní",J215,0)</f>
        <v>0</v>
      </c>
      <c r="BF215" s="194">
        <f>IF(N215="snížená",J215,0)</f>
        <v>0</v>
      </c>
      <c r="BG215" s="194">
        <f>IF(N215="zákl. přenesená",J215,0)</f>
        <v>0</v>
      </c>
      <c r="BH215" s="194">
        <f>IF(N215="sníž. přenesená",J215,0)</f>
        <v>0</v>
      </c>
      <c r="BI215" s="194">
        <f>IF(N215="nulová",J215,0)</f>
        <v>0</v>
      </c>
      <c r="BJ215" s="19" t="s">
        <v>83</v>
      </c>
      <c r="BK215" s="194">
        <f>ROUND(I215*H215,2)</f>
        <v>0</v>
      </c>
      <c r="BL215" s="19" t="s">
        <v>229</v>
      </c>
      <c r="BM215" s="193" t="s">
        <v>366</v>
      </c>
    </row>
    <row r="216" spans="1:47" s="2" customFormat="1" ht="19.5">
      <c r="A216" s="36"/>
      <c r="B216" s="37"/>
      <c r="C216" s="38"/>
      <c r="D216" s="195" t="s">
        <v>231</v>
      </c>
      <c r="E216" s="38"/>
      <c r="F216" s="196" t="s">
        <v>367</v>
      </c>
      <c r="G216" s="38"/>
      <c r="H216" s="38"/>
      <c r="I216" s="197"/>
      <c r="J216" s="38"/>
      <c r="K216" s="38"/>
      <c r="L216" s="41"/>
      <c r="M216" s="198"/>
      <c r="N216" s="199"/>
      <c r="O216" s="66"/>
      <c r="P216" s="66"/>
      <c r="Q216" s="66"/>
      <c r="R216" s="66"/>
      <c r="S216" s="66"/>
      <c r="T216" s="67"/>
      <c r="U216" s="36"/>
      <c r="V216" s="36"/>
      <c r="W216" s="36"/>
      <c r="X216" s="36"/>
      <c r="Y216" s="36"/>
      <c r="Z216" s="36"/>
      <c r="AA216" s="36"/>
      <c r="AB216" s="36"/>
      <c r="AC216" s="36"/>
      <c r="AD216" s="36"/>
      <c r="AE216" s="36"/>
      <c r="AT216" s="19" t="s">
        <v>231</v>
      </c>
      <c r="AU216" s="19" t="s">
        <v>85</v>
      </c>
    </row>
    <row r="217" spans="2:51" s="13" customFormat="1" ht="11.25">
      <c r="B217" s="200"/>
      <c r="C217" s="201"/>
      <c r="D217" s="195" t="s">
        <v>233</v>
      </c>
      <c r="E217" s="202" t="s">
        <v>74</v>
      </c>
      <c r="F217" s="203" t="s">
        <v>368</v>
      </c>
      <c r="G217" s="201"/>
      <c r="H217" s="204">
        <v>24.216</v>
      </c>
      <c r="I217" s="205"/>
      <c r="J217" s="201"/>
      <c r="K217" s="201"/>
      <c r="L217" s="206"/>
      <c r="M217" s="207"/>
      <c r="N217" s="208"/>
      <c r="O217" s="208"/>
      <c r="P217" s="208"/>
      <c r="Q217" s="208"/>
      <c r="R217" s="208"/>
      <c r="S217" s="208"/>
      <c r="T217" s="209"/>
      <c r="AT217" s="210" t="s">
        <v>233</v>
      </c>
      <c r="AU217" s="210" t="s">
        <v>85</v>
      </c>
      <c r="AV217" s="13" t="s">
        <v>85</v>
      </c>
      <c r="AW217" s="13" t="s">
        <v>37</v>
      </c>
      <c r="AX217" s="13" t="s">
        <v>76</v>
      </c>
      <c r="AY217" s="210" t="s">
        <v>223</v>
      </c>
    </row>
    <row r="218" spans="2:51" s="13" customFormat="1" ht="11.25">
      <c r="B218" s="200"/>
      <c r="C218" s="201"/>
      <c r="D218" s="195" t="s">
        <v>233</v>
      </c>
      <c r="E218" s="202" t="s">
        <v>74</v>
      </c>
      <c r="F218" s="203" t="s">
        <v>369</v>
      </c>
      <c r="G218" s="201"/>
      <c r="H218" s="204">
        <v>0.741</v>
      </c>
      <c r="I218" s="205"/>
      <c r="J218" s="201"/>
      <c r="K218" s="201"/>
      <c r="L218" s="206"/>
      <c r="M218" s="207"/>
      <c r="N218" s="208"/>
      <c r="O218" s="208"/>
      <c r="P218" s="208"/>
      <c r="Q218" s="208"/>
      <c r="R218" s="208"/>
      <c r="S218" s="208"/>
      <c r="T218" s="209"/>
      <c r="AT218" s="210" t="s">
        <v>233</v>
      </c>
      <c r="AU218" s="210" t="s">
        <v>85</v>
      </c>
      <c r="AV218" s="13" t="s">
        <v>85</v>
      </c>
      <c r="AW218" s="13" t="s">
        <v>37</v>
      </c>
      <c r="AX218" s="13" t="s">
        <v>76</v>
      </c>
      <c r="AY218" s="210" t="s">
        <v>223</v>
      </c>
    </row>
    <row r="219" spans="2:51" s="13" customFormat="1" ht="11.25">
      <c r="B219" s="200"/>
      <c r="C219" s="201"/>
      <c r="D219" s="195" t="s">
        <v>233</v>
      </c>
      <c r="E219" s="202" t="s">
        <v>74</v>
      </c>
      <c r="F219" s="203" t="s">
        <v>370</v>
      </c>
      <c r="G219" s="201"/>
      <c r="H219" s="204">
        <v>2.347</v>
      </c>
      <c r="I219" s="205"/>
      <c r="J219" s="201"/>
      <c r="K219" s="201"/>
      <c r="L219" s="206"/>
      <c r="M219" s="207"/>
      <c r="N219" s="208"/>
      <c r="O219" s="208"/>
      <c r="P219" s="208"/>
      <c r="Q219" s="208"/>
      <c r="R219" s="208"/>
      <c r="S219" s="208"/>
      <c r="T219" s="209"/>
      <c r="AT219" s="210" t="s">
        <v>233</v>
      </c>
      <c r="AU219" s="210" t="s">
        <v>85</v>
      </c>
      <c r="AV219" s="13" t="s">
        <v>85</v>
      </c>
      <c r="AW219" s="13" t="s">
        <v>37</v>
      </c>
      <c r="AX219" s="13" t="s">
        <v>76</v>
      </c>
      <c r="AY219" s="210" t="s">
        <v>223</v>
      </c>
    </row>
    <row r="220" spans="2:51" s="13" customFormat="1" ht="11.25">
      <c r="B220" s="200"/>
      <c r="C220" s="201"/>
      <c r="D220" s="195" t="s">
        <v>233</v>
      </c>
      <c r="E220" s="202" t="s">
        <v>74</v>
      </c>
      <c r="F220" s="203" t="s">
        <v>371</v>
      </c>
      <c r="G220" s="201"/>
      <c r="H220" s="204">
        <v>0.166</v>
      </c>
      <c r="I220" s="205"/>
      <c r="J220" s="201"/>
      <c r="K220" s="201"/>
      <c r="L220" s="206"/>
      <c r="M220" s="207"/>
      <c r="N220" s="208"/>
      <c r="O220" s="208"/>
      <c r="P220" s="208"/>
      <c r="Q220" s="208"/>
      <c r="R220" s="208"/>
      <c r="S220" s="208"/>
      <c r="T220" s="209"/>
      <c r="AT220" s="210" t="s">
        <v>233</v>
      </c>
      <c r="AU220" s="210" t="s">
        <v>85</v>
      </c>
      <c r="AV220" s="13" t="s">
        <v>85</v>
      </c>
      <c r="AW220" s="13" t="s">
        <v>37</v>
      </c>
      <c r="AX220" s="13" t="s">
        <v>76</v>
      </c>
      <c r="AY220" s="210" t="s">
        <v>223</v>
      </c>
    </row>
    <row r="221" spans="2:51" s="15" customFormat="1" ht="11.25">
      <c r="B221" s="222"/>
      <c r="C221" s="223"/>
      <c r="D221" s="195" t="s">
        <v>233</v>
      </c>
      <c r="E221" s="224" t="s">
        <v>74</v>
      </c>
      <c r="F221" s="225" t="s">
        <v>238</v>
      </c>
      <c r="G221" s="223"/>
      <c r="H221" s="226">
        <v>27.47</v>
      </c>
      <c r="I221" s="227"/>
      <c r="J221" s="223"/>
      <c r="K221" s="223"/>
      <c r="L221" s="228"/>
      <c r="M221" s="229"/>
      <c r="N221" s="230"/>
      <c r="O221" s="230"/>
      <c r="P221" s="230"/>
      <c r="Q221" s="230"/>
      <c r="R221" s="230"/>
      <c r="S221" s="230"/>
      <c r="T221" s="231"/>
      <c r="AT221" s="232" t="s">
        <v>233</v>
      </c>
      <c r="AU221" s="232" t="s">
        <v>85</v>
      </c>
      <c r="AV221" s="15" t="s">
        <v>229</v>
      </c>
      <c r="AW221" s="15" t="s">
        <v>37</v>
      </c>
      <c r="AX221" s="15" t="s">
        <v>83</v>
      </c>
      <c r="AY221" s="232" t="s">
        <v>223</v>
      </c>
    </row>
    <row r="222" spans="1:65" s="2" customFormat="1" ht="21.75" customHeight="1">
      <c r="A222" s="36"/>
      <c r="B222" s="37"/>
      <c r="C222" s="182" t="s">
        <v>7</v>
      </c>
      <c r="D222" s="182" t="s">
        <v>225</v>
      </c>
      <c r="E222" s="183" t="s">
        <v>372</v>
      </c>
      <c r="F222" s="184" t="s">
        <v>373</v>
      </c>
      <c r="G222" s="185" t="s">
        <v>349</v>
      </c>
      <c r="H222" s="186">
        <v>47.092</v>
      </c>
      <c r="I222" s="187"/>
      <c r="J222" s="188">
        <f>ROUND(I222*H222,2)</f>
        <v>0</v>
      </c>
      <c r="K222" s="184" t="s">
        <v>228</v>
      </c>
      <c r="L222" s="41"/>
      <c r="M222" s="189" t="s">
        <v>74</v>
      </c>
      <c r="N222" s="190" t="s">
        <v>46</v>
      </c>
      <c r="O222" s="66"/>
      <c r="P222" s="191">
        <f>O222*H222</f>
        <v>0</v>
      </c>
      <c r="Q222" s="191">
        <v>0</v>
      </c>
      <c r="R222" s="191">
        <f>Q222*H222</f>
        <v>0</v>
      </c>
      <c r="S222" s="191">
        <v>0</v>
      </c>
      <c r="T222" s="192">
        <f>S222*H222</f>
        <v>0</v>
      </c>
      <c r="U222" s="36"/>
      <c r="V222" s="36"/>
      <c r="W222" s="36"/>
      <c r="X222" s="36"/>
      <c r="Y222" s="36"/>
      <c r="Z222" s="36"/>
      <c r="AA222" s="36"/>
      <c r="AB222" s="36"/>
      <c r="AC222" s="36"/>
      <c r="AD222" s="36"/>
      <c r="AE222" s="36"/>
      <c r="AR222" s="193" t="s">
        <v>229</v>
      </c>
      <c r="AT222" s="193" t="s">
        <v>225</v>
      </c>
      <c r="AU222" s="193" t="s">
        <v>85</v>
      </c>
      <c r="AY222" s="19" t="s">
        <v>223</v>
      </c>
      <c r="BE222" s="194">
        <f>IF(N222="základní",J222,0)</f>
        <v>0</v>
      </c>
      <c r="BF222" s="194">
        <f>IF(N222="snížená",J222,0)</f>
        <v>0</v>
      </c>
      <c r="BG222" s="194">
        <f>IF(N222="zákl. přenesená",J222,0)</f>
        <v>0</v>
      </c>
      <c r="BH222" s="194">
        <f>IF(N222="sníž. přenesená",J222,0)</f>
        <v>0</v>
      </c>
      <c r="BI222" s="194">
        <f>IF(N222="nulová",J222,0)</f>
        <v>0</v>
      </c>
      <c r="BJ222" s="19" t="s">
        <v>83</v>
      </c>
      <c r="BK222" s="194">
        <f>ROUND(I222*H222,2)</f>
        <v>0</v>
      </c>
      <c r="BL222" s="19" t="s">
        <v>229</v>
      </c>
      <c r="BM222" s="193" t="s">
        <v>374</v>
      </c>
    </row>
    <row r="223" spans="1:47" s="2" customFormat="1" ht="19.5">
      <c r="A223" s="36"/>
      <c r="B223" s="37"/>
      <c r="C223" s="38"/>
      <c r="D223" s="195" t="s">
        <v>231</v>
      </c>
      <c r="E223" s="38"/>
      <c r="F223" s="196" t="s">
        <v>375</v>
      </c>
      <c r="G223" s="38"/>
      <c r="H223" s="38"/>
      <c r="I223" s="197"/>
      <c r="J223" s="38"/>
      <c r="K223" s="38"/>
      <c r="L223" s="41"/>
      <c r="M223" s="198"/>
      <c r="N223" s="199"/>
      <c r="O223" s="66"/>
      <c r="P223" s="66"/>
      <c r="Q223" s="66"/>
      <c r="R223" s="66"/>
      <c r="S223" s="66"/>
      <c r="T223" s="67"/>
      <c r="U223" s="36"/>
      <c r="V223" s="36"/>
      <c r="W223" s="36"/>
      <c r="X223" s="36"/>
      <c r="Y223" s="36"/>
      <c r="Z223" s="36"/>
      <c r="AA223" s="36"/>
      <c r="AB223" s="36"/>
      <c r="AC223" s="36"/>
      <c r="AD223" s="36"/>
      <c r="AE223" s="36"/>
      <c r="AT223" s="19" t="s">
        <v>231</v>
      </c>
      <c r="AU223" s="19" t="s">
        <v>85</v>
      </c>
    </row>
    <row r="224" spans="2:51" s="13" customFormat="1" ht="11.25">
      <c r="B224" s="200"/>
      <c r="C224" s="201"/>
      <c r="D224" s="195" t="s">
        <v>233</v>
      </c>
      <c r="E224" s="202" t="s">
        <v>74</v>
      </c>
      <c r="F224" s="203" t="s">
        <v>376</v>
      </c>
      <c r="G224" s="201"/>
      <c r="H224" s="204">
        <v>6.462</v>
      </c>
      <c r="I224" s="205"/>
      <c r="J224" s="201"/>
      <c r="K224" s="201"/>
      <c r="L224" s="206"/>
      <c r="M224" s="207"/>
      <c r="N224" s="208"/>
      <c r="O224" s="208"/>
      <c r="P224" s="208"/>
      <c r="Q224" s="208"/>
      <c r="R224" s="208"/>
      <c r="S224" s="208"/>
      <c r="T224" s="209"/>
      <c r="AT224" s="210" t="s">
        <v>233</v>
      </c>
      <c r="AU224" s="210" t="s">
        <v>85</v>
      </c>
      <c r="AV224" s="13" t="s">
        <v>85</v>
      </c>
      <c r="AW224" s="13" t="s">
        <v>37</v>
      </c>
      <c r="AX224" s="13" t="s">
        <v>76</v>
      </c>
      <c r="AY224" s="210" t="s">
        <v>223</v>
      </c>
    </row>
    <row r="225" spans="2:51" s="13" customFormat="1" ht="11.25">
      <c r="B225" s="200"/>
      <c r="C225" s="201"/>
      <c r="D225" s="195" t="s">
        <v>233</v>
      </c>
      <c r="E225" s="202" t="s">
        <v>74</v>
      </c>
      <c r="F225" s="203" t="s">
        <v>377</v>
      </c>
      <c r="G225" s="201"/>
      <c r="H225" s="204">
        <v>9.795</v>
      </c>
      <c r="I225" s="205"/>
      <c r="J225" s="201"/>
      <c r="K225" s="201"/>
      <c r="L225" s="206"/>
      <c r="M225" s="207"/>
      <c r="N225" s="208"/>
      <c r="O225" s="208"/>
      <c r="P225" s="208"/>
      <c r="Q225" s="208"/>
      <c r="R225" s="208"/>
      <c r="S225" s="208"/>
      <c r="T225" s="209"/>
      <c r="AT225" s="210" t="s">
        <v>233</v>
      </c>
      <c r="AU225" s="210" t="s">
        <v>85</v>
      </c>
      <c r="AV225" s="13" t="s">
        <v>85</v>
      </c>
      <c r="AW225" s="13" t="s">
        <v>37</v>
      </c>
      <c r="AX225" s="13" t="s">
        <v>76</v>
      </c>
      <c r="AY225" s="210" t="s">
        <v>223</v>
      </c>
    </row>
    <row r="226" spans="2:51" s="13" customFormat="1" ht="11.25">
      <c r="B226" s="200"/>
      <c r="C226" s="201"/>
      <c r="D226" s="195" t="s">
        <v>233</v>
      </c>
      <c r="E226" s="202" t="s">
        <v>74</v>
      </c>
      <c r="F226" s="203" t="s">
        <v>378</v>
      </c>
      <c r="G226" s="201"/>
      <c r="H226" s="204">
        <v>0.269</v>
      </c>
      <c r="I226" s="205"/>
      <c r="J226" s="201"/>
      <c r="K226" s="201"/>
      <c r="L226" s="206"/>
      <c r="M226" s="207"/>
      <c r="N226" s="208"/>
      <c r="O226" s="208"/>
      <c r="P226" s="208"/>
      <c r="Q226" s="208"/>
      <c r="R226" s="208"/>
      <c r="S226" s="208"/>
      <c r="T226" s="209"/>
      <c r="AT226" s="210" t="s">
        <v>233</v>
      </c>
      <c r="AU226" s="210" t="s">
        <v>85</v>
      </c>
      <c r="AV226" s="13" t="s">
        <v>85</v>
      </c>
      <c r="AW226" s="13" t="s">
        <v>37</v>
      </c>
      <c r="AX226" s="13" t="s">
        <v>76</v>
      </c>
      <c r="AY226" s="210" t="s">
        <v>223</v>
      </c>
    </row>
    <row r="227" spans="2:51" s="13" customFormat="1" ht="11.25">
      <c r="B227" s="200"/>
      <c r="C227" s="201"/>
      <c r="D227" s="195" t="s">
        <v>233</v>
      </c>
      <c r="E227" s="202" t="s">
        <v>74</v>
      </c>
      <c r="F227" s="203" t="s">
        <v>379</v>
      </c>
      <c r="G227" s="201"/>
      <c r="H227" s="204">
        <v>4.417</v>
      </c>
      <c r="I227" s="205"/>
      <c r="J227" s="201"/>
      <c r="K227" s="201"/>
      <c r="L227" s="206"/>
      <c r="M227" s="207"/>
      <c r="N227" s="208"/>
      <c r="O227" s="208"/>
      <c r="P227" s="208"/>
      <c r="Q227" s="208"/>
      <c r="R227" s="208"/>
      <c r="S227" s="208"/>
      <c r="T227" s="209"/>
      <c r="AT227" s="210" t="s">
        <v>233</v>
      </c>
      <c r="AU227" s="210" t="s">
        <v>85</v>
      </c>
      <c r="AV227" s="13" t="s">
        <v>85</v>
      </c>
      <c r="AW227" s="13" t="s">
        <v>37</v>
      </c>
      <c r="AX227" s="13" t="s">
        <v>76</v>
      </c>
      <c r="AY227" s="210" t="s">
        <v>223</v>
      </c>
    </row>
    <row r="228" spans="2:51" s="13" customFormat="1" ht="11.25">
      <c r="B228" s="200"/>
      <c r="C228" s="201"/>
      <c r="D228" s="195" t="s">
        <v>233</v>
      </c>
      <c r="E228" s="202" t="s">
        <v>74</v>
      </c>
      <c r="F228" s="203" t="s">
        <v>380</v>
      </c>
      <c r="G228" s="201"/>
      <c r="H228" s="204">
        <v>1.486</v>
      </c>
      <c r="I228" s="205"/>
      <c r="J228" s="201"/>
      <c r="K228" s="201"/>
      <c r="L228" s="206"/>
      <c r="M228" s="207"/>
      <c r="N228" s="208"/>
      <c r="O228" s="208"/>
      <c r="P228" s="208"/>
      <c r="Q228" s="208"/>
      <c r="R228" s="208"/>
      <c r="S228" s="208"/>
      <c r="T228" s="209"/>
      <c r="AT228" s="210" t="s">
        <v>233</v>
      </c>
      <c r="AU228" s="210" t="s">
        <v>85</v>
      </c>
      <c r="AV228" s="13" t="s">
        <v>85</v>
      </c>
      <c r="AW228" s="13" t="s">
        <v>37</v>
      </c>
      <c r="AX228" s="13" t="s">
        <v>76</v>
      </c>
      <c r="AY228" s="210" t="s">
        <v>223</v>
      </c>
    </row>
    <row r="229" spans="2:51" s="13" customFormat="1" ht="11.25">
      <c r="B229" s="200"/>
      <c r="C229" s="201"/>
      <c r="D229" s="195" t="s">
        <v>233</v>
      </c>
      <c r="E229" s="202" t="s">
        <v>74</v>
      </c>
      <c r="F229" s="203" t="s">
        <v>381</v>
      </c>
      <c r="G229" s="201"/>
      <c r="H229" s="204">
        <v>15.716</v>
      </c>
      <c r="I229" s="205"/>
      <c r="J229" s="201"/>
      <c r="K229" s="201"/>
      <c r="L229" s="206"/>
      <c r="M229" s="207"/>
      <c r="N229" s="208"/>
      <c r="O229" s="208"/>
      <c r="P229" s="208"/>
      <c r="Q229" s="208"/>
      <c r="R229" s="208"/>
      <c r="S229" s="208"/>
      <c r="T229" s="209"/>
      <c r="AT229" s="210" t="s">
        <v>233</v>
      </c>
      <c r="AU229" s="210" t="s">
        <v>85</v>
      </c>
      <c r="AV229" s="13" t="s">
        <v>85</v>
      </c>
      <c r="AW229" s="13" t="s">
        <v>37</v>
      </c>
      <c r="AX229" s="13" t="s">
        <v>76</v>
      </c>
      <c r="AY229" s="210" t="s">
        <v>223</v>
      </c>
    </row>
    <row r="230" spans="2:51" s="13" customFormat="1" ht="11.25">
      <c r="B230" s="200"/>
      <c r="C230" s="201"/>
      <c r="D230" s="195" t="s">
        <v>233</v>
      </c>
      <c r="E230" s="202" t="s">
        <v>74</v>
      </c>
      <c r="F230" s="203" t="s">
        <v>382</v>
      </c>
      <c r="G230" s="201"/>
      <c r="H230" s="204">
        <v>7.215</v>
      </c>
      <c r="I230" s="205"/>
      <c r="J230" s="201"/>
      <c r="K230" s="201"/>
      <c r="L230" s="206"/>
      <c r="M230" s="207"/>
      <c r="N230" s="208"/>
      <c r="O230" s="208"/>
      <c r="P230" s="208"/>
      <c r="Q230" s="208"/>
      <c r="R230" s="208"/>
      <c r="S230" s="208"/>
      <c r="T230" s="209"/>
      <c r="AT230" s="210" t="s">
        <v>233</v>
      </c>
      <c r="AU230" s="210" t="s">
        <v>85</v>
      </c>
      <c r="AV230" s="13" t="s">
        <v>85</v>
      </c>
      <c r="AW230" s="13" t="s">
        <v>37</v>
      </c>
      <c r="AX230" s="13" t="s">
        <v>76</v>
      </c>
      <c r="AY230" s="210" t="s">
        <v>223</v>
      </c>
    </row>
    <row r="231" spans="2:51" s="13" customFormat="1" ht="11.25">
      <c r="B231" s="200"/>
      <c r="C231" s="201"/>
      <c r="D231" s="195" t="s">
        <v>233</v>
      </c>
      <c r="E231" s="202" t="s">
        <v>74</v>
      </c>
      <c r="F231" s="203" t="s">
        <v>383</v>
      </c>
      <c r="G231" s="201"/>
      <c r="H231" s="204">
        <v>1.732</v>
      </c>
      <c r="I231" s="205"/>
      <c r="J231" s="201"/>
      <c r="K231" s="201"/>
      <c r="L231" s="206"/>
      <c r="M231" s="207"/>
      <c r="N231" s="208"/>
      <c r="O231" s="208"/>
      <c r="P231" s="208"/>
      <c r="Q231" s="208"/>
      <c r="R231" s="208"/>
      <c r="S231" s="208"/>
      <c r="T231" s="209"/>
      <c r="AT231" s="210" t="s">
        <v>233</v>
      </c>
      <c r="AU231" s="210" t="s">
        <v>85</v>
      </c>
      <c r="AV231" s="13" t="s">
        <v>85</v>
      </c>
      <c r="AW231" s="13" t="s">
        <v>37</v>
      </c>
      <c r="AX231" s="13" t="s">
        <v>76</v>
      </c>
      <c r="AY231" s="210" t="s">
        <v>223</v>
      </c>
    </row>
    <row r="232" spans="2:51" s="15" customFormat="1" ht="11.25">
      <c r="B232" s="222"/>
      <c r="C232" s="223"/>
      <c r="D232" s="195" t="s">
        <v>233</v>
      </c>
      <c r="E232" s="224" t="s">
        <v>74</v>
      </c>
      <c r="F232" s="225" t="s">
        <v>238</v>
      </c>
      <c r="G232" s="223"/>
      <c r="H232" s="226">
        <v>47.092</v>
      </c>
      <c r="I232" s="227"/>
      <c r="J232" s="223"/>
      <c r="K232" s="223"/>
      <c r="L232" s="228"/>
      <c r="M232" s="229"/>
      <c r="N232" s="230"/>
      <c r="O232" s="230"/>
      <c r="P232" s="230"/>
      <c r="Q232" s="230"/>
      <c r="R232" s="230"/>
      <c r="S232" s="230"/>
      <c r="T232" s="231"/>
      <c r="AT232" s="232" t="s">
        <v>233</v>
      </c>
      <c r="AU232" s="232" t="s">
        <v>85</v>
      </c>
      <c r="AV232" s="15" t="s">
        <v>229</v>
      </c>
      <c r="AW232" s="15" t="s">
        <v>37</v>
      </c>
      <c r="AX232" s="15" t="s">
        <v>83</v>
      </c>
      <c r="AY232" s="232" t="s">
        <v>223</v>
      </c>
    </row>
    <row r="233" spans="1:65" s="2" customFormat="1" ht="21.75" customHeight="1">
      <c r="A233" s="36"/>
      <c r="B233" s="37"/>
      <c r="C233" s="182" t="s">
        <v>384</v>
      </c>
      <c r="D233" s="182" t="s">
        <v>225</v>
      </c>
      <c r="E233" s="183" t="s">
        <v>385</v>
      </c>
      <c r="F233" s="184" t="s">
        <v>386</v>
      </c>
      <c r="G233" s="185" t="s">
        <v>349</v>
      </c>
      <c r="H233" s="186">
        <v>2.838</v>
      </c>
      <c r="I233" s="187"/>
      <c r="J233" s="188">
        <f>ROUND(I233*H233,2)</f>
        <v>0</v>
      </c>
      <c r="K233" s="184" t="s">
        <v>228</v>
      </c>
      <c r="L233" s="41"/>
      <c r="M233" s="189" t="s">
        <v>74</v>
      </c>
      <c r="N233" s="190" t="s">
        <v>46</v>
      </c>
      <c r="O233" s="66"/>
      <c r="P233" s="191">
        <f>O233*H233</f>
        <v>0</v>
      </c>
      <c r="Q233" s="191">
        <v>0</v>
      </c>
      <c r="R233" s="191">
        <f>Q233*H233</f>
        <v>0</v>
      </c>
      <c r="S233" s="191">
        <v>0</v>
      </c>
      <c r="T233" s="192">
        <f>S233*H233</f>
        <v>0</v>
      </c>
      <c r="U233" s="36"/>
      <c r="V233" s="36"/>
      <c r="W233" s="36"/>
      <c r="X233" s="36"/>
      <c r="Y233" s="36"/>
      <c r="Z233" s="36"/>
      <c r="AA233" s="36"/>
      <c r="AB233" s="36"/>
      <c r="AC233" s="36"/>
      <c r="AD233" s="36"/>
      <c r="AE233" s="36"/>
      <c r="AR233" s="193" t="s">
        <v>229</v>
      </c>
      <c r="AT233" s="193" t="s">
        <v>225</v>
      </c>
      <c r="AU233" s="193" t="s">
        <v>85</v>
      </c>
      <c r="AY233" s="19" t="s">
        <v>223</v>
      </c>
      <c r="BE233" s="194">
        <f>IF(N233="základní",J233,0)</f>
        <v>0</v>
      </c>
      <c r="BF233" s="194">
        <f>IF(N233="snížená",J233,0)</f>
        <v>0</v>
      </c>
      <c r="BG233" s="194">
        <f>IF(N233="zákl. přenesená",J233,0)</f>
        <v>0</v>
      </c>
      <c r="BH233" s="194">
        <f>IF(N233="sníž. přenesená",J233,0)</f>
        <v>0</v>
      </c>
      <c r="BI233" s="194">
        <f>IF(N233="nulová",J233,0)</f>
        <v>0</v>
      </c>
      <c r="BJ233" s="19" t="s">
        <v>83</v>
      </c>
      <c r="BK233" s="194">
        <f>ROUND(I233*H233,2)</f>
        <v>0</v>
      </c>
      <c r="BL233" s="19" t="s">
        <v>229</v>
      </c>
      <c r="BM233" s="193" t="s">
        <v>387</v>
      </c>
    </row>
    <row r="234" spans="1:47" s="2" customFormat="1" ht="11.25">
      <c r="A234" s="36"/>
      <c r="B234" s="37"/>
      <c r="C234" s="38"/>
      <c r="D234" s="195" t="s">
        <v>231</v>
      </c>
      <c r="E234" s="38"/>
      <c r="F234" s="196" t="s">
        <v>388</v>
      </c>
      <c r="G234" s="38"/>
      <c r="H234" s="38"/>
      <c r="I234" s="197"/>
      <c r="J234" s="38"/>
      <c r="K234" s="38"/>
      <c r="L234" s="41"/>
      <c r="M234" s="198"/>
      <c r="N234" s="199"/>
      <c r="O234" s="66"/>
      <c r="P234" s="66"/>
      <c r="Q234" s="66"/>
      <c r="R234" s="66"/>
      <c r="S234" s="66"/>
      <c r="T234" s="67"/>
      <c r="U234" s="36"/>
      <c r="V234" s="36"/>
      <c r="W234" s="36"/>
      <c r="X234" s="36"/>
      <c r="Y234" s="36"/>
      <c r="Z234" s="36"/>
      <c r="AA234" s="36"/>
      <c r="AB234" s="36"/>
      <c r="AC234" s="36"/>
      <c r="AD234" s="36"/>
      <c r="AE234" s="36"/>
      <c r="AT234" s="19" t="s">
        <v>231</v>
      </c>
      <c r="AU234" s="19" t="s">
        <v>85</v>
      </c>
    </row>
    <row r="235" spans="2:51" s="13" customFormat="1" ht="11.25">
      <c r="B235" s="200"/>
      <c r="C235" s="201"/>
      <c r="D235" s="195" t="s">
        <v>233</v>
      </c>
      <c r="E235" s="202" t="s">
        <v>74</v>
      </c>
      <c r="F235" s="203" t="s">
        <v>389</v>
      </c>
      <c r="G235" s="201"/>
      <c r="H235" s="204">
        <v>2.838</v>
      </c>
      <c r="I235" s="205"/>
      <c r="J235" s="201"/>
      <c r="K235" s="201"/>
      <c r="L235" s="206"/>
      <c r="M235" s="207"/>
      <c r="N235" s="208"/>
      <c r="O235" s="208"/>
      <c r="P235" s="208"/>
      <c r="Q235" s="208"/>
      <c r="R235" s="208"/>
      <c r="S235" s="208"/>
      <c r="T235" s="209"/>
      <c r="AT235" s="210" t="s">
        <v>233</v>
      </c>
      <c r="AU235" s="210" t="s">
        <v>85</v>
      </c>
      <c r="AV235" s="13" t="s">
        <v>85</v>
      </c>
      <c r="AW235" s="13" t="s">
        <v>37</v>
      </c>
      <c r="AX235" s="13" t="s">
        <v>76</v>
      </c>
      <c r="AY235" s="210" t="s">
        <v>223</v>
      </c>
    </row>
    <row r="236" spans="2:51" s="15" customFormat="1" ht="11.25">
      <c r="B236" s="222"/>
      <c r="C236" s="223"/>
      <c r="D236" s="195" t="s">
        <v>233</v>
      </c>
      <c r="E236" s="224" t="s">
        <v>74</v>
      </c>
      <c r="F236" s="225" t="s">
        <v>238</v>
      </c>
      <c r="G236" s="223"/>
      <c r="H236" s="226">
        <v>2.838</v>
      </c>
      <c r="I236" s="227"/>
      <c r="J236" s="223"/>
      <c r="K236" s="223"/>
      <c r="L236" s="228"/>
      <c r="M236" s="229"/>
      <c r="N236" s="230"/>
      <c r="O236" s="230"/>
      <c r="P236" s="230"/>
      <c r="Q236" s="230"/>
      <c r="R236" s="230"/>
      <c r="S236" s="230"/>
      <c r="T236" s="231"/>
      <c r="AT236" s="232" t="s">
        <v>233</v>
      </c>
      <c r="AU236" s="232" t="s">
        <v>85</v>
      </c>
      <c r="AV236" s="15" t="s">
        <v>229</v>
      </c>
      <c r="AW236" s="15" t="s">
        <v>37</v>
      </c>
      <c r="AX236" s="15" t="s">
        <v>83</v>
      </c>
      <c r="AY236" s="232" t="s">
        <v>223</v>
      </c>
    </row>
    <row r="237" spans="1:65" s="2" customFormat="1" ht="21.75" customHeight="1">
      <c r="A237" s="36"/>
      <c r="B237" s="37"/>
      <c r="C237" s="182" t="s">
        <v>390</v>
      </c>
      <c r="D237" s="182" t="s">
        <v>225</v>
      </c>
      <c r="E237" s="183" t="s">
        <v>391</v>
      </c>
      <c r="F237" s="184" t="s">
        <v>392</v>
      </c>
      <c r="G237" s="185" t="s">
        <v>349</v>
      </c>
      <c r="H237" s="186">
        <v>0.527</v>
      </c>
      <c r="I237" s="187"/>
      <c r="J237" s="188">
        <f>ROUND(I237*H237,2)</f>
        <v>0</v>
      </c>
      <c r="K237" s="184" t="s">
        <v>228</v>
      </c>
      <c r="L237" s="41"/>
      <c r="M237" s="189" t="s">
        <v>74</v>
      </c>
      <c r="N237" s="190" t="s">
        <v>46</v>
      </c>
      <c r="O237" s="66"/>
      <c r="P237" s="191">
        <f>O237*H237</f>
        <v>0</v>
      </c>
      <c r="Q237" s="191">
        <v>0</v>
      </c>
      <c r="R237" s="191">
        <f>Q237*H237</f>
        <v>0</v>
      </c>
      <c r="S237" s="191">
        <v>0</v>
      </c>
      <c r="T237" s="192">
        <f>S237*H237</f>
        <v>0</v>
      </c>
      <c r="U237" s="36"/>
      <c r="V237" s="36"/>
      <c r="W237" s="36"/>
      <c r="X237" s="36"/>
      <c r="Y237" s="36"/>
      <c r="Z237" s="36"/>
      <c r="AA237" s="36"/>
      <c r="AB237" s="36"/>
      <c r="AC237" s="36"/>
      <c r="AD237" s="36"/>
      <c r="AE237" s="36"/>
      <c r="AR237" s="193" t="s">
        <v>229</v>
      </c>
      <c r="AT237" s="193" t="s">
        <v>225</v>
      </c>
      <c r="AU237" s="193" t="s">
        <v>85</v>
      </c>
      <c r="AY237" s="19" t="s">
        <v>223</v>
      </c>
      <c r="BE237" s="194">
        <f>IF(N237="základní",J237,0)</f>
        <v>0</v>
      </c>
      <c r="BF237" s="194">
        <f>IF(N237="snížená",J237,0)</f>
        <v>0</v>
      </c>
      <c r="BG237" s="194">
        <f>IF(N237="zákl. přenesená",J237,0)</f>
        <v>0</v>
      </c>
      <c r="BH237" s="194">
        <f>IF(N237="sníž. přenesená",J237,0)</f>
        <v>0</v>
      </c>
      <c r="BI237" s="194">
        <f>IF(N237="nulová",J237,0)</f>
        <v>0</v>
      </c>
      <c r="BJ237" s="19" t="s">
        <v>83</v>
      </c>
      <c r="BK237" s="194">
        <f>ROUND(I237*H237,2)</f>
        <v>0</v>
      </c>
      <c r="BL237" s="19" t="s">
        <v>229</v>
      </c>
      <c r="BM237" s="193" t="s">
        <v>393</v>
      </c>
    </row>
    <row r="238" spans="1:47" s="2" customFormat="1" ht="19.5">
      <c r="A238" s="36"/>
      <c r="B238" s="37"/>
      <c r="C238" s="38"/>
      <c r="D238" s="195" t="s">
        <v>231</v>
      </c>
      <c r="E238" s="38"/>
      <c r="F238" s="196" t="s">
        <v>394</v>
      </c>
      <c r="G238" s="38"/>
      <c r="H238" s="38"/>
      <c r="I238" s="197"/>
      <c r="J238" s="38"/>
      <c r="K238" s="38"/>
      <c r="L238" s="41"/>
      <c r="M238" s="198"/>
      <c r="N238" s="199"/>
      <c r="O238" s="66"/>
      <c r="P238" s="66"/>
      <c r="Q238" s="66"/>
      <c r="R238" s="66"/>
      <c r="S238" s="66"/>
      <c r="T238" s="67"/>
      <c r="U238" s="36"/>
      <c r="V238" s="36"/>
      <c r="W238" s="36"/>
      <c r="X238" s="36"/>
      <c r="Y238" s="36"/>
      <c r="Z238" s="36"/>
      <c r="AA238" s="36"/>
      <c r="AB238" s="36"/>
      <c r="AC238" s="36"/>
      <c r="AD238" s="36"/>
      <c r="AE238" s="36"/>
      <c r="AT238" s="19" t="s">
        <v>231</v>
      </c>
      <c r="AU238" s="19" t="s">
        <v>85</v>
      </c>
    </row>
    <row r="239" spans="2:51" s="13" customFormat="1" ht="11.25">
      <c r="B239" s="200"/>
      <c r="C239" s="201"/>
      <c r="D239" s="195" t="s">
        <v>233</v>
      </c>
      <c r="E239" s="202" t="s">
        <v>74</v>
      </c>
      <c r="F239" s="203" t="s">
        <v>395</v>
      </c>
      <c r="G239" s="201"/>
      <c r="H239" s="204">
        <v>0.078</v>
      </c>
      <c r="I239" s="205"/>
      <c r="J239" s="201"/>
      <c r="K239" s="201"/>
      <c r="L239" s="206"/>
      <c r="M239" s="207"/>
      <c r="N239" s="208"/>
      <c r="O239" s="208"/>
      <c r="P239" s="208"/>
      <c r="Q239" s="208"/>
      <c r="R239" s="208"/>
      <c r="S239" s="208"/>
      <c r="T239" s="209"/>
      <c r="AT239" s="210" t="s">
        <v>233</v>
      </c>
      <c r="AU239" s="210" t="s">
        <v>85</v>
      </c>
      <c r="AV239" s="13" t="s">
        <v>85</v>
      </c>
      <c r="AW239" s="13" t="s">
        <v>37</v>
      </c>
      <c r="AX239" s="13" t="s">
        <v>76</v>
      </c>
      <c r="AY239" s="210" t="s">
        <v>223</v>
      </c>
    </row>
    <row r="240" spans="2:51" s="13" customFormat="1" ht="11.25">
      <c r="B240" s="200"/>
      <c r="C240" s="201"/>
      <c r="D240" s="195" t="s">
        <v>233</v>
      </c>
      <c r="E240" s="202" t="s">
        <v>74</v>
      </c>
      <c r="F240" s="203" t="s">
        <v>396</v>
      </c>
      <c r="G240" s="201"/>
      <c r="H240" s="204">
        <v>0.449</v>
      </c>
      <c r="I240" s="205"/>
      <c r="J240" s="201"/>
      <c r="K240" s="201"/>
      <c r="L240" s="206"/>
      <c r="M240" s="207"/>
      <c r="N240" s="208"/>
      <c r="O240" s="208"/>
      <c r="P240" s="208"/>
      <c r="Q240" s="208"/>
      <c r="R240" s="208"/>
      <c r="S240" s="208"/>
      <c r="T240" s="209"/>
      <c r="AT240" s="210" t="s">
        <v>233</v>
      </c>
      <c r="AU240" s="210" t="s">
        <v>85</v>
      </c>
      <c r="AV240" s="13" t="s">
        <v>85</v>
      </c>
      <c r="AW240" s="13" t="s">
        <v>37</v>
      </c>
      <c r="AX240" s="13" t="s">
        <v>76</v>
      </c>
      <c r="AY240" s="210" t="s">
        <v>223</v>
      </c>
    </row>
    <row r="241" spans="2:51" s="15" customFormat="1" ht="11.25">
      <c r="B241" s="222"/>
      <c r="C241" s="223"/>
      <c r="D241" s="195" t="s">
        <v>233</v>
      </c>
      <c r="E241" s="224" t="s">
        <v>74</v>
      </c>
      <c r="F241" s="225" t="s">
        <v>238</v>
      </c>
      <c r="G241" s="223"/>
      <c r="H241" s="226">
        <v>0.527</v>
      </c>
      <c r="I241" s="227"/>
      <c r="J241" s="223"/>
      <c r="K241" s="223"/>
      <c r="L241" s="228"/>
      <c r="M241" s="229"/>
      <c r="N241" s="230"/>
      <c r="O241" s="230"/>
      <c r="P241" s="230"/>
      <c r="Q241" s="230"/>
      <c r="R241" s="230"/>
      <c r="S241" s="230"/>
      <c r="T241" s="231"/>
      <c r="AT241" s="232" t="s">
        <v>233</v>
      </c>
      <c r="AU241" s="232" t="s">
        <v>85</v>
      </c>
      <c r="AV241" s="15" t="s">
        <v>229</v>
      </c>
      <c r="AW241" s="15" t="s">
        <v>37</v>
      </c>
      <c r="AX241" s="15" t="s">
        <v>83</v>
      </c>
      <c r="AY241" s="232" t="s">
        <v>223</v>
      </c>
    </row>
    <row r="242" spans="1:65" s="2" customFormat="1" ht="21.75" customHeight="1">
      <c r="A242" s="36"/>
      <c r="B242" s="37"/>
      <c r="C242" s="182" t="s">
        <v>397</v>
      </c>
      <c r="D242" s="182" t="s">
        <v>225</v>
      </c>
      <c r="E242" s="183" t="s">
        <v>398</v>
      </c>
      <c r="F242" s="184" t="s">
        <v>399</v>
      </c>
      <c r="G242" s="185" t="s">
        <v>349</v>
      </c>
      <c r="H242" s="186">
        <v>0.626</v>
      </c>
      <c r="I242" s="187"/>
      <c r="J242" s="188">
        <f>ROUND(I242*H242,2)</f>
        <v>0</v>
      </c>
      <c r="K242" s="184" t="s">
        <v>228</v>
      </c>
      <c r="L242" s="41"/>
      <c r="M242" s="189" t="s">
        <v>74</v>
      </c>
      <c r="N242" s="190" t="s">
        <v>46</v>
      </c>
      <c r="O242" s="66"/>
      <c r="P242" s="191">
        <f>O242*H242</f>
        <v>0</v>
      </c>
      <c r="Q242" s="191">
        <v>0</v>
      </c>
      <c r="R242" s="191">
        <f>Q242*H242</f>
        <v>0</v>
      </c>
      <c r="S242" s="191">
        <v>0</v>
      </c>
      <c r="T242" s="192">
        <f>S242*H242</f>
        <v>0</v>
      </c>
      <c r="U242" s="36"/>
      <c r="V242" s="36"/>
      <c r="W242" s="36"/>
      <c r="X242" s="36"/>
      <c r="Y242" s="36"/>
      <c r="Z242" s="36"/>
      <c r="AA242" s="36"/>
      <c r="AB242" s="36"/>
      <c r="AC242" s="36"/>
      <c r="AD242" s="36"/>
      <c r="AE242" s="36"/>
      <c r="AR242" s="193" t="s">
        <v>229</v>
      </c>
      <c r="AT242" s="193" t="s">
        <v>225</v>
      </c>
      <c r="AU242" s="193" t="s">
        <v>85</v>
      </c>
      <c r="AY242" s="19" t="s">
        <v>223</v>
      </c>
      <c r="BE242" s="194">
        <f>IF(N242="základní",J242,0)</f>
        <v>0</v>
      </c>
      <c r="BF242" s="194">
        <f>IF(N242="snížená",J242,0)</f>
        <v>0</v>
      </c>
      <c r="BG242" s="194">
        <f>IF(N242="zákl. přenesená",J242,0)</f>
        <v>0</v>
      </c>
      <c r="BH242" s="194">
        <f>IF(N242="sníž. přenesená",J242,0)</f>
        <v>0</v>
      </c>
      <c r="BI242" s="194">
        <f>IF(N242="nulová",J242,0)</f>
        <v>0</v>
      </c>
      <c r="BJ242" s="19" t="s">
        <v>83</v>
      </c>
      <c r="BK242" s="194">
        <f>ROUND(I242*H242,2)</f>
        <v>0</v>
      </c>
      <c r="BL242" s="19" t="s">
        <v>229</v>
      </c>
      <c r="BM242" s="193" t="s">
        <v>400</v>
      </c>
    </row>
    <row r="243" spans="1:47" s="2" customFormat="1" ht="11.25">
      <c r="A243" s="36"/>
      <c r="B243" s="37"/>
      <c r="C243" s="38"/>
      <c r="D243" s="195" t="s">
        <v>231</v>
      </c>
      <c r="E243" s="38"/>
      <c r="F243" s="196" t="s">
        <v>401</v>
      </c>
      <c r="G243" s="38"/>
      <c r="H243" s="38"/>
      <c r="I243" s="197"/>
      <c r="J243" s="38"/>
      <c r="K243" s="38"/>
      <c r="L243" s="41"/>
      <c r="M243" s="198"/>
      <c r="N243" s="199"/>
      <c r="O243" s="66"/>
      <c r="P243" s="66"/>
      <c r="Q243" s="66"/>
      <c r="R243" s="66"/>
      <c r="S243" s="66"/>
      <c r="T243" s="67"/>
      <c r="U243" s="36"/>
      <c r="V243" s="36"/>
      <c r="W243" s="36"/>
      <c r="X243" s="36"/>
      <c r="Y243" s="36"/>
      <c r="Z243" s="36"/>
      <c r="AA243" s="36"/>
      <c r="AB243" s="36"/>
      <c r="AC243" s="36"/>
      <c r="AD243" s="36"/>
      <c r="AE243" s="36"/>
      <c r="AT243" s="19" t="s">
        <v>231</v>
      </c>
      <c r="AU243" s="19" t="s">
        <v>85</v>
      </c>
    </row>
    <row r="244" spans="2:51" s="13" customFormat="1" ht="11.25">
      <c r="B244" s="200"/>
      <c r="C244" s="201"/>
      <c r="D244" s="195" t="s">
        <v>233</v>
      </c>
      <c r="E244" s="202" t="s">
        <v>74</v>
      </c>
      <c r="F244" s="203" t="s">
        <v>402</v>
      </c>
      <c r="G244" s="201"/>
      <c r="H244" s="204">
        <v>0.626</v>
      </c>
      <c r="I244" s="205"/>
      <c r="J244" s="201"/>
      <c r="K244" s="201"/>
      <c r="L244" s="206"/>
      <c r="M244" s="207"/>
      <c r="N244" s="208"/>
      <c r="O244" s="208"/>
      <c r="P244" s="208"/>
      <c r="Q244" s="208"/>
      <c r="R244" s="208"/>
      <c r="S244" s="208"/>
      <c r="T244" s="209"/>
      <c r="AT244" s="210" t="s">
        <v>233</v>
      </c>
      <c r="AU244" s="210" t="s">
        <v>85</v>
      </c>
      <c r="AV244" s="13" t="s">
        <v>85</v>
      </c>
      <c r="AW244" s="13" t="s">
        <v>37</v>
      </c>
      <c r="AX244" s="13" t="s">
        <v>76</v>
      </c>
      <c r="AY244" s="210" t="s">
        <v>223</v>
      </c>
    </row>
    <row r="245" spans="2:51" s="15" customFormat="1" ht="11.25">
      <c r="B245" s="222"/>
      <c r="C245" s="223"/>
      <c r="D245" s="195" t="s">
        <v>233</v>
      </c>
      <c r="E245" s="224" t="s">
        <v>74</v>
      </c>
      <c r="F245" s="225" t="s">
        <v>238</v>
      </c>
      <c r="G245" s="223"/>
      <c r="H245" s="226">
        <v>0.626</v>
      </c>
      <c r="I245" s="227"/>
      <c r="J245" s="223"/>
      <c r="K245" s="223"/>
      <c r="L245" s="228"/>
      <c r="M245" s="229"/>
      <c r="N245" s="230"/>
      <c r="O245" s="230"/>
      <c r="P245" s="230"/>
      <c r="Q245" s="230"/>
      <c r="R245" s="230"/>
      <c r="S245" s="230"/>
      <c r="T245" s="231"/>
      <c r="AT245" s="232" t="s">
        <v>233</v>
      </c>
      <c r="AU245" s="232" t="s">
        <v>85</v>
      </c>
      <c r="AV245" s="15" t="s">
        <v>229</v>
      </c>
      <c r="AW245" s="15" t="s">
        <v>37</v>
      </c>
      <c r="AX245" s="15" t="s">
        <v>83</v>
      </c>
      <c r="AY245" s="232" t="s">
        <v>223</v>
      </c>
    </row>
    <row r="246" spans="1:65" s="2" customFormat="1" ht="16.5" customHeight="1">
      <c r="A246" s="36"/>
      <c r="B246" s="37"/>
      <c r="C246" s="182" t="s">
        <v>403</v>
      </c>
      <c r="D246" s="182" t="s">
        <v>225</v>
      </c>
      <c r="E246" s="183" t="s">
        <v>404</v>
      </c>
      <c r="F246" s="184" t="s">
        <v>405</v>
      </c>
      <c r="G246" s="185" t="s">
        <v>349</v>
      </c>
      <c r="H246" s="186">
        <v>0.036</v>
      </c>
      <c r="I246" s="187"/>
      <c r="J246" s="188">
        <f>ROUND(I246*H246,2)</f>
        <v>0</v>
      </c>
      <c r="K246" s="184" t="s">
        <v>228</v>
      </c>
      <c r="L246" s="41"/>
      <c r="M246" s="189" t="s">
        <v>74</v>
      </c>
      <c r="N246" s="190" t="s">
        <v>46</v>
      </c>
      <c r="O246" s="66"/>
      <c r="P246" s="191">
        <f>O246*H246</f>
        <v>0</v>
      </c>
      <c r="Q246" s="191">
        <v>0</v>
      </c>
      <c r="R246" s="191">
        <f>Q246*H246</f>
        <v>0</v>
      </c>
      <c r="S246" s="191">
        <v>0</v>
      </c>
      <c r="T246" s="192">
        <f>S246*H246</f>
        <v>0</v>
      </c>
      <c r="U246" s="36"/>
      <c r="V246" s="36"/>
      <c r="W246" s="36"/>
      <c r="X246" s="36"/>
      <c r="Y246" s="36"/>
      <c r="Z246" s="36"/>
      <c r="AA246" s="36"/>
      <c r="AB246" s="36"/>
      <c r="AC246" s="36"/>
      <c r="AD246" s="36"/>
      <c r="AE246" s="36"/>
      <c r="AR246" s="193" t="s">
        <v>229</v>
      </c>
      <c r="AT246" s="193" t="s">
        <v>225</v>
      </c>
      <c r="AU246" s="193" t="s">
        <v>85</v>
      </c>
      <c r="AY246" s="19" t="s">
        <v>223</v>
      </c>
      <c r="BE246" s="194">
        <f>IF(N246="základní",J246,0)</f>
        <v>0</v>
      </c>
      <c r="BF246" s="194">
        <f>IF(N246="snížená",J246,0)</f>
        <v>0</v>
      </c>
      <c r="BG246" s="194">
        <f>IF(N246="zákl. přenesená",J246,0)</f>
        <v>0</v>
      </c>
      <c r="BH246" s="194">
        <f>IF(N246="sníž. přenesená",J246,0)</f>
        <v>0</v>
      </c>
      <c r="BI246" s="194">
        <f>IF(N246="nulová",J246,0)</f>
        <v>0</v>
      </c>
      <c r="BJ246" s="19" t="s">
        <v>83</v>
      </c>
      <c r="BK246" s="194">
        <f>ROUND(I246*H246,2)</f>
        <v>0</v>
      </c>
      <c r="BL246" s="19" t="s">
        <v>229</v>
      </c>
      <c r="BM246" s="193" t="s">
        <v>406</v>
      </c>
    </row>
    <row r="247" spans="1:47" s="2" customFormat="1" ht="19.5">
      <c r="A247" s="36"/>
      <c r="B247" s="37"/>
      <c r="C247" s="38"/>
      <c r="D247" s="195" t="s">
        <v>231</v>
      </c>
      <c r="E247" s="38"/>
      <c r="F247" s="196" t="s">
        <v>407</v>
      </c>
      <c r="G247" s="38"/>
      <c r="H247" s="38"/>
      <c r="I247" s="197"/>
      <c r="J247" s="38"/>
      <c r="K247" s="38"/>
      <c r="L247" s="41"/>
      <c r="M247" s="198"/>
      <c r="N247" s="199"/>
      <c r="O247" s="66"/>
      <c r="P247" s="66"/>
      <c r="Q247" s="66"/>
      <c r="R247" s="66"/>
      <c r="S247" s="66"/>
      <c r="T247" s="67"/>
      <c r="U247" s="36"/>
      <c r="V247" s="36"/>
      <c r="W247" s="36"/>
      <c r="X247" s="36"/>
      <c r="Y247" s="36"/>
      <c r="Z247" s="36"/>
      <c r="AA247" s="36"/>
      <c r="AB247" s="36"/>
      <c r="AC247" s="36"/>
      <c r="AD247" s="36"/>
      <c r="AE247" s="36"/>
      <c r="AT247" s="19" t="s">
        <v>231</v>
      </c>
      <c r="AU247" s="19" t="s">
        <v>85</v>
      </c>
    </row>
    <row r="248" spans="2:51" s="13" customFormat="1" ht="11.25">
      <c r="B248" s="200"/>
      <c r="C248" s="201"/>
      <c r="D248" s="195" t="s">
        <v>233</v>
      </c>
      <c r="E248" s="202" t="s">
        <v>74</v>
      </c>
      <c r="F248" s="203" t="s">
        <v>408</v>
      </c>
      <c r="G248" s="201"/>
      <c r="H248" s="204">
        <v>0.036</v>
      </c>
      <c r="I248" s="205"/>
      <c r="J248" s="201"/>
      <c r="K248" s="201"/>
      <c r="L248" s="206"/>
      <c r="M248" s="207"/>
      <c r="N248" s="208"/>
      <c r="O248" s="208"/>
      <c r="P248" s="208"/>
      <c r="Q248" s="208"/>
      <c r="R248" s="208"/>
      <c r="S248" s="208"/>
      <c r="T248" s="209"/>
      <c r="AT248" s="210" t="s">
        <v>233</v>
      </c>
      <c r="AU248" s="210" t="s">
        <v>85</v>
      </c>
      <c r="AV248" s="13" t="s">
        <v>85</v>
      </c>
      <c r="AW248" s="13" t="s">
        <v>37</v>
      </c>
      <c r="AX248" s="13" t="s">
        <v>76</v>
      </c>
      <c r="AY248" s="210" t="s">
        <v>223</v>
      </c>
    </row>
    <row r="249" spans="2:51" s="15" customFormat="1" ht="11.25">
      <c r="B249" s="222"/>
      <c r="C249" s="223"/>
      <c r="D249" s="195" t="s">
        <v>233</v>
      </c>
      <c r="E249" s="224" t="s">
        <v>74</v>
      </c>
      <c r="F249" s="225" t="s">
        <v>238</v>
      </c>
      <c r="G249" s="223"/>
      <c r="H249" s="226">
        <v>0.036</v>
      </c>
      <c r="I249" s="227"/>
      <c r="J249" s="223"/>
      <c r="K249" s="223"/>
      <c r="L249" s="228"/>
      <c r="M249" s="229"/>
      <c r="N249" s="230"/>
      <c r="O249" s="230"/>
      <c r="P249" s="230"/>
      <c r="Q249" s="230"/>
      <c r="R249" s="230"/>
      <c r="S249" s="230"/>
      <c r="T249" s="231"/>
      <c r="AT249" s="232" t="s">
        <v>233</v>
      </c>
      <c r="AU249" s="232" t="s">
        <v>85</v>
      </c>
      <c r="AV249" s="15" t="s">
        <v>229</v>
      </c>
      <c r="AW249" s="15" t="s">
        <v>37</v>
      </c>
      <c r="AX249" s="15" t="s">
        <v>83</v>
      </c>
      <c r="AY249" s="232" t="s">
        <v>223</v>
      </c>
    </row>
    <row r="250" spans="2:63" s="12" customFormat="1" ht="25.9" customHeight="1">
      <c r="B250" s="166"/>
      <c r="C250" s="167"/>
      <c r="D250" s="168" t="s">
        <v>75</v>
      </c>
      <c r="E250" s="169" t="s">
        <v>409</v>
      </c>
      <c r="F250" s="169" t="s">
        <v>410</v>
      </c>
      <c r="G250" s="167"/>
      <c r="H250" s="167"/>
      <c r="I250" s="170"/>
      <c r="J250" s="171">
        <f>BK250</f>
        <v>0</v>
      </c>
      <c r="K250" s="167"/>
      <c r="L250" s="172"/>
      <c r="M250" s="173"/>
      <c r="N250" s="174"/>
      <c r="O250" s="174"/>
      <c r="P250" s="175">
        <f>P251+P258+P279+P294+P326+P331+P353+P363+P389+P412</f>
        <v>0</v>
      </c>
      <c r="Q250" s="174"/>
      <c r="R250" s="175">
        <f>R251+R258+R279+R294+R326+R331+R353+R363+R389+R412</f>
        <v>0</v>
      </c>
      <c r="S250" s="174"/>
      <c r="T250" s="176">
        <f>T251+T258+T279+T294+T326+T331+T353+T363+T389+T412</f>
        <v>33.1324612</v>
      </c>
      <c r="AR250" s="177" t="s">
        <v>85</v>
      </c>
      <c r="AT250" s="178" t="s">
        <v>75</v>
      </c>
      <c r="AU250" s="178" t="s">
        <v>76</v>
      </c>
      <c r="AY250" s="177" t="s">
        <v>223</v>
      </c>
      <c r="BK250" s="179">
        <f>BK251+BK258+BK279+BK294+BK326+BK331+BK353+BK363+BK389+BK412</f>
        <v>0</v>
      </c>
    </row>
    <row r="251" spans="2:63" s="12" customFormat="1" ht="22.9" customHeight="1">
      <c r="B251" s="166"/>
      <c r="C251" s="167"/>
      <c r="D251" s="168" t="s">
        <v>75</v>
      </c>
      <c r="E251" s="180" t="s">
        <v>411</v>
      </c>
      <c r="F251" s="180" t="s">
        <v>412</v>
      </c>
      <c r="G251" s="167"/>
      <c r="H251" s="167"/>
      <c r="I251" s="170"/>
      <c r="J251" s="181">
        <f>BK251</f>
        <v>0</v>
      </c>
      <c r="K251" s="167"/>
      <c r="L251" s="172"/>
      <c r="M251" s="173"/>
      <c r="N251" s="174"/>
      <c r="O251" s="174"/>
      <c r="P251" s="175">
        <f>SUM(P252:P257)</f>
        <v>0</v>
      </c>
      <c r="Q251" s="174"/>
      <c r="R251" s="175">
        <f>SUM(R252:R257)</f>
        <v>0</v>
      </c>
      <c r="S251" s="174"/>
      <c r="T251" s="176">
        <f>SUM(T252:T257)</f>
        <v>0.035952</v>
      </c>
      <c r="AR251" s="177" t="s">
        <v>85</v>
      </c>
      <c r="AT251" s="178" t="s">
        <v>75</v>
      </c>
      <c r="AU251" s="178" t="s">
        <v>83</v>
      </c>
      <c r="AY251" s="177" t="s">
        <v>223</v>
      </c>
      <c r="BK251" s="179">
        <f>SUM(BK252:BK257)</f>
        <v>0</v>
      </c>
    </row>
    <row r="252" spans="1:65" s="2" customFormat="1" ht="16.5" customHeight="1">
      <c r="A252" s="36"/>
      <c r="B252" s="37"/>
      <c r="C252" s="182" t="s">
        <v>413</v>
      </c>
      <c r="D252" s="182" t="s">
        <v>225</v>
      </c>
      <c r="E252" s="183" t="s">
        <v>414</v>
      </c>
      <c r="F252" s="184" t="s">
        <v>415</v>
      </c>
      <c r="G252" s="185" t="s">
        <v>117</v>
      </c>
      <c r="H252" s="186">
        <v>85.6</v>
      </c>
      <c r="I252" s="187"/>
      <c r="J252" s="188">
        <f>ROUND(I252*H252,2)</f>
        <v>0</v>
      </c>
      <c r="K252" s="184" t="s">
        <v>228</v>
      </c>
      <c r="L252" s="41"/>
      <c r="M252" s="189" t="s">
        <v>74</v>
      </c>
      <c r="N252" s="190" t="s">
        <v>46</v>
      </c>
      <c r="O252" s="66"/>
      <c r="P252" s="191">
        <f>O252*H252</f>
        <v>0</v>
      </c>
      <c r="Q252" s="191">
        <v>0</v>
      </c>
      <c r="R252" s="191">
        <f>Q252*H252</f>
        <v>0</v>
      </c>
      <c r="S252" s="191">
        <v>0.00042</v>
      </c>
      <c r="T252" s="192">
        <f>S252*H252</f>
        <v>0.035952</v>
      </c>
      <c r="U252" s="36"/>
      <c r="V252" s="36"/>
      <c r="W252" s="36"/>
      <c r="X252" s="36"/>
      <c r="Y252" s="36"/>
      <c r="Z252" s="36"/>
      <c r="AA252" s="36"/>
      <c r="AB252" s="36"/>
      <c r="AC252" s="36"/>
      <c r="AD252" s="36"/>
      <c r="AE252" s="36"/>
      <c r="AR252" s="193" t="s">
        <v>329</v>
      </c>
      <c r="AT252" s="193" t="s">
        <v>225</v>
      </c>
      <c r="AU252" s="193" t="s">
        <v>85</v>
      </c>
      <c r="AY252" s="19" t="s">
        <v>223</v>
      </c>
      <c r="BE252" s="194">
        <f>IF(N252="základní",J252,0)</f>
        <v>0</v>
      </c>
      <c r="BF252" s="194">
        <f>IF(N252="snížená",J252,0)</f>
        <v>0</v>
      </c>
      <c r="BG252" s="194">
        <f>IF(N252="zákl. přenesená",J252,0)</f>
        <v>0</v>
      </c>
      <c r="BH252" s="194">
        <f>IF(N252="sníž. přenesená",J252,0)</f>
        <v>0</v>
      </c>
      <c r="BI252" s="194">
        <f>IF(N252="nulová",J252,0)</f>
        <v>0</v>
      </c>
      <c r="BJ252" s="19" t="s">
        <v>83</v>
      </c>
      <c r="BK252" s="194">
        <f>ROUND(I252*H252,2)</f>
        <v>0</v>
      </c>
      <c r="BL252" s="19" t="s">
        <v>329</v>
      </c>
      <c r="BM252" s="193" t="s">
        <v>416</v>
      </c>
    </row>
    <row r="253" spans="1:47" s="2" customFormat="1" ht="19.5">
      <c r="A253" s="36"/>
      <c r="B253" s="37"/>
      <c r="C253" s="38"/>
      <c r="D253" s="195" t="s">
        <v>231</v>
      </c>
      <c r="E253" s="38"/>
      <c r="F253" s="196" t="s">
        <v>417</v>
      </c>
      <c r="G253" s="38"/>
      <c r="H253" s="38"/>
      <c r="I253" s="197"/>
      <c r="J253" s="38"/>
      <c r="K253" s="38"/>
      <c r="L253" s="41"/>
      <c r="M253" s="198"/>
      <c r="N253" s="199"/>
      <c r="O253" s="66"/>
      <c r="P253" s="66"/>
      <c r="Q253" s="66"/>
      <c r="R253" s="66"/>
      <c r="S253" s="66"/>
      <c r="T253" s="67"/>
      <c r="U253" s="36"/>
      <c r="V253" s="36"/>
      <c r="W253" s="36"/>
      <c r="X253" s="36"/>
      <c r="Y253" s="36"/>
      <c r="Z253" s="36"/>
      <c r="AA253" s="36"/>
      <c r="AB253" s="36"/>
      <c r="AC253" s="36"/>
      <c r="AD253" s="36"/>
      <c r="AE253" s="36"/>
      <c r="AT253" s="19" t="s">
        <v>231</v>
      </c>
      <c r="AU253" s="19" t="s">
        <v>85</v>
      </c>
    </row>
    <row r="254" spans="2:51" s="16" customFormat="1" ht="11.25">
      <c r="B254" s="233"/>
      <c r="C254" s="234"/>
      <c r="D254" s="195" t="s">
        <v>233</v>
      </c>
      <c r="E254" s="235" t="s">
        <v>74</v>
      </c>
      <c r="F254" s="236" t="s">
        <v>262</v>
      </c>
      <c r="G254" s="234"/>
      <c r="H254" s="235" t="s">
        <v>74</v>
      </c>
      <c r="I254" s="237"/>
      <c r="J254" s="234"/>
      <c r="K254" s="234"/>
      <c r="L254" s="238"/>
      <c r="M254" s="239"/>
      <c r="N254" s="240"/>
      <c r="O254" s="240"/>
      <c r="P254" s="240"/>
      <c r="Q254" s="240"/>
      <c r="R254" s="240"/>
      <c r="S254" s="240"/>
      <c r="T254" s="241"/>
      <c r="AT254" s="242" t="s">
        <v>233</v>
      </c>
      <c r="AU254" s="242" t="s">
        <v>85</v>
      </c>
      <c r="AV254" s="16" t="s">
        <v>83</v>
      </c>
      <c r="AW254" s="16" t="s">
        <v>37</v>
      </c>
      <c r="AX254" s="16" t="s">
        <v>76</v>
      </c>
      <c r="AY254" s="242" t="s">
        <v>223</v>
      </c>
    </row>
    <row r="255" spans="2:51" s="13" customFormat="1" ht="11.25">
      <c r="B255" s="200"/>
      <c r="C255" s="201"/>
      <c r="D255" s="195" t="s">
        <v>233</v>
      </c>
      <c r="E255" s="202" t="s">
        <v>74</v>
      </c>
      <c r="F255" s="203" t="s">
        <v>325</v>
      </c>
      <c r="G255" s="201"/>
      <c r="H255" s="204">
        <v>85.6</v>
      </c>
      <c r="I255" s="205"/>
      <c r="J255" s="201"/>
      <c r="K255" s="201"/>
      <c r="L255" s="206"/>
      <c r="M255" s="207"/>
      <c r="N255" s="208"/>
      <c r="O255" s="208"/>
      <c r="P255" s="208"/>
      <c r="Q255" s="208"/>
      <c r="R255" s="208"/>
      <c r="S255" s="208"/>
      <c r="T255" s="209"/>
      <c r="AT255" s="210" t="s">
        <v>233</v>
      </c>
      <c r="AU255" s="210" t="s">
        <v>85</v>
      </c>
      <c r="AV255" s="13" t="s">
        <v>85</v>
      </c>
      <c r="AW255" s="13" t="s">
        <v>37</v>
      </c>
      <c r="AX255" s="13" t="s">
        <v>76</v>
      </c>
      <c r="AY255" s="210" t="s">
        <v>223</v>
      </c>
    </row>
    <row r="256" spans="2:51" s="14" customFormat="1" ht="11.25">
      <c r="B256" s="211"/>
      <c r="C256" s="212"/>
      <c r="D256" s="195" t="s">
        <v>233</v>
      </c>
      <c r="E256" s="213" t="s">
        <v>74</v>
      </c>
      <c r="F256" s="214" t="s">
        <v>236</v>
      </c>
      <c r="G256" s="212"/>
      <c r="H256" s="215">
        <v>85.6</v>
      </c>
      <c r="I256" s="216"/>
      <c r="J256" s="212"/>
      <c r="K256" s="212"/>
      <c r="L256" s="217"/>
      <c r="M256" s="218"/>
      <c r="N256" s="219"/>
      <c r="O256" s="219"/>
      <c r="P256" s="219"/>
      <c r="Q256" s="219"/>
      <c r="R256" s="219"/>
      <c r="S256" s="219"/>
      <c r="T256" s="220"/>
      <c r="AT256" s="221" t="s">
        <v>233</v>
      </c>
      <c r="AU256" s="221" t="s">
        <v>85</v>
      </c>
      <c r="AV256" s="14" t="s">
        <v>237</v>
      </c>
      <c r="AW256" s="14" t="s">
        <v>37</v>
      </c>
      <c r="AX256" s="14" t="s">
        <v>76</v>
      </c>
      <c r="AY256" s="221" t="s">
        <v>223</v>
      </c>
    </row>
    <row r="257" spans="2:51" s="15" customFormat="1" ht="11.25">
      <c r="B257" s="222"/>
      <c r="C257" s="223"/>
      <c r="D257" s="195" t="s">
        <v>233</v>
      </c>
      <c r="E257" s="224" t="s">
        <v>156</v>
      </c>
      <c r="F257" s="225" t="s">
        <v>238</v>
      </c>
      <c r="G257" s="223"/>
      <c r="H257" s="226">
        <v>85.6</v>
      </c>
      <c r="I257" s="227"/>
      <c r="J257" s="223"/>
      <c r="K257" s="223"/>
      <c r="L257" s="228"/>
      <c r="M257" s="229"/>
      <c r="N257" s="230"/>
      <c r="O257" s="230"/>
      <c r="P257" s="230"/>
      <c r="Q257" s="230"/>
      <c r="R257" s="230"/>
      <c r="S257" s="230"/>
      <c r="T257" s="231"/>
      <c r="AT257" s="232" t="s">
        <v>233</v>
      </c>
      <c r="AU257" s="232" t="s">
        <v>85</v>
      </c>
      <c r="AV257" s="15" t="s">
        <v>229</v>
      </c>
      <c r="AW257" s="15" t="s">
        <v>37</v>
      </c>
      <c r="AX257" s="15" t="s">
        <v>83</v>
      </c>
      <c r="AY257" s="232" t="s">
        <v>223</v>
      </c>
    </row>
    <row r="258" spans="2:63" s="12" customFormat="1" ht="22.9" customHeight="1">
      <c r="B258" s="166"/>
      <c r="C258" s="167"/>
      <c r="D258" s="168" t="s">
        <v>75</v>
      </c>
      <c r="E258" s="180" t="s">
        <v>418</v>
      </c>
      <c r="F258" s="180" t="s">
        <v>419</v>
      </c>
      <c r="G258" s="167"/>
      <c r="H258" s="167"/>
      <c r="I258" s="170"/>
      <c r="J258" s="181">
        <f>BK258</f>
        <v>0</v>
      </c>
      <c r="K258" s="167"/>
      <c r="L258" s="172"/>
      <c r="M258" s="173"/>
      <c r="N258" s="174"/>
      <c r="O258" s="174"/>
      <c r="P258" s="175">
        <f>SUM(P259:P278)</f>
        <v>0</v>
      </c>
      <c r="Q258" s="174"/>
      <c r="R258" s="175">
        <f>SUM(R259:R278)</f>
        <v>0</v>
      </c>
      <c r="S258" s="174"/>
      <c r="T258" s="176">
        <f>SUM(T259:T278)</f>
        <v>0.26907</v>
      </c>
      <c r="AR258" s="177" t="s">
        <v>85</v>
      </c>
      <c r="AT258" s="178" t="s">
        <v>75</v>
      </c>
      <c r="AU258" s="178" t="s">
        <v>83</v>
      </c>
      <c r="AY258" s="177" t="s">
        <v>223</v>
      </c>
      <c r="BK258" s="179">
        <f>SUM(BK259:BK278)</f>
        <v>0</v>
      </c>
    </row>
    <row r="259" spans="1:65" s="2" customFormat="1" ht="16.5" customHeight="1">
      <c r="A259" s="36"/>
      <c r="B259" s="37"/>
      <c r="C259" s="182" t="s">
        <v>420</v>
      </c>
      <c r="D259" s="182" t="s">
        <v>225</v>
      </c>
      <c r="E259" s="183" t="s">
        <v>421</v>
      </c>
      <c r="F259" s="184" t="s">
        <v>422</v>
      </c>
      <c r="G259" s="185" t="s">
        <v>423</v>
      </c>
      <c r="H259" s="186">
        <v>6</v>
      </c>
      <c r="I259" s="187"/>
      <c r="J259" s="188">
        <f>ROUND(I259*H259,2)</f>
        <v>0</v>
      </c>
      <c r="K259" s="184" t="s">
        <v>228</v>
      </c>
      <c r="L259" s="41"/>
      <c r="M259" s="189" t="s">
        <v>74</v>
      </c>
      <c r="N259" s="190" t="s">
        <v>46</v>
      </c>
      <c r="O259" s="66"/>
      <c r="P259" s="191">
        <f>O259*H259</f>
        <v>0</v>
      </c>
      <c r="Q259" s="191">
        <v>0</v>
      </c>
      <c r="R259" s="191">
        <f>Q259*H259</f>
        <v>0</v>
      </c>
      <c r="S259" s="191">
        <v>0.01933</v>
      </c>
      <c r="T259" s="192">
        <f>S259*H259</f>
        <v>0.11598</v>
      </c>
      <c r="U259" s="36"/>
      <c r="V259" s="36"/>
      <c r="W259" s="36"/>
      <c r="X259" s="36"/>
      <c r="Y259" s="36"/>
      <c r="Z259" s="36"/>
      <c r="AA259" s="36"/>
      <c r="AB259" s="36"/>
      <c r="AC259" s="36"/>
      <c r="AD259" s="36"/>
      <c r="AE259" s="36"/>
      <c r="AR259" s="193" t="s">
        <v>329</v>
      </c>
      <c r="AT259" s="193" t="s">
        <v>225</v>
      </c>
      <c r="AU259" s="193" t="s">
        <v>85</v>
      </c>
      <c r="AY259" s="19" t="s">
        <v>223</v>
      </c>
      <c r="BE259" s="194">
        <f>IF(N259="základní",J259,0)</f>
        <v>0</v>
      </c>
      <c r="BF259" s="194">
        <f>IF(N259="snížená",J259,0)</f>
        <v>0</v>
      </c>
      <c r="BG259" s="194">
        <f>IF(N259="zákl. přenesená",J259,0)</f>
        <v>0</v>
      </c>
      <c r="BH259" s="194">
        <f>IF(N259="sníž. přenesená",J259,0)</f>
        <v>0</v>
      </c>
      <c r="BI259" s="194">
        <f>IF(N259="nulová",J259,0)</f>
        <v>0</v>
      </c>
      <c r="BJ259" s="19" t="s">
        <v>83</v>
      </c>
      <c r="BK259" s="194">
        <f>ROUND(I259*H259,2)</f>
        <v>0</v>
      </c>
      <c r="BL259" s="19" t="s">
        <v>329</v>
      </c>
      <c r="BM259" s="193" t="s">
        <v>424</v>
      </c>
    </row>
    <row r="260" spans="1:47" s="2" customFormat="1" ht="11.25">
      <c r="A260" s="36"/>
      <c r="B260" s="37"/>
      <c r="C260" s="38"/>
      <c r="D260" s="195" t="s">
        <v>231</v>
      </c>
      <c r="E260" s="38"/>
      <c r="F260" s="196" t="s">
        <v>425</v>
      </c>
      <c r="G260" s="38"/>
      <c r="H260" s="38"/>
      <c r="I260" s="197"/>
      <c r="J260" s="38"/>
      <c r="K260" s="38"/>
      <c r="L260" s="41"/>
      <c r="M260" s="198"/>
      <c r="N260" s="199"/>
      <c r="O260" s="66"/>
      <c r="P260" s="66"/>
      <c r="Q260" s="66"/>
      <c r="R260" s="66"/>
      <c r="S260" s="66"/>
      <c r="T260" s="67"/>
      <c r="U260" s="36"/>
      <c r="V260" s="36"/>
      <c r="W260" s="36"/>
      <c r="X260" s="36"/>
      <c r="Y260" s="36"/>
      <c r="Z260" s="36"/>
      <c r="AA260" s="36"/>
      <c r="AB260" s="36"/>
      <c r="AC260" s="36"/>
      <c r="AD260" s="36"/>
      <c r="AE260" s="36"/>
      <c r="AT260" s="19" t="s">
        <v>231</v>
      </c>
      <c r="AU260" s="19" t="s">
        <v>85</v>
      </c>
    </row>
    <row r="261" spans="2:51" s="13" customFormat="1" ht="11.25">
      <c r="B261" s="200"/>
      <c r="C261" s="201"/>
      <c r="D261" s="195" t="s">
        <v>233</v>
      </c>
      <c r="E261" s="202" t="s">
        <v>74</v>
      </c>
      <c r="F261" s="203" t="s">
        <v>426</v>
      </c>
      <c r="G261" s="201"/>
      <c r="H261" s="204">
        <v>6</v>
      </c>
      <c r="I261" s="205"/>
      <c r="J261" s="201"/>
      <c r="K261" s="201"/>
      <c r="L261" s="206"/>
      <c r="M261" s="207"/>
      <c r="N261" s="208"/>
      <c r="O261" s="208"/>
      <c r="P261" s="208"/>
      <c r="Q261" s="208"/>
      <c r="R261" s="208"/>
      <c r="S261" s="208"/>
      <c r="T261" s="209"/>
      <c r="AT261" s="210" t="s">
        <v>233</v>
      </c>
      <c r="AU261" s="210" t="s">
        <v>85</v>
      </c>
      <c r="AV261" s="13" t="s">
        <v>85</v>
      </c>
      <c r="AW261" s="13" t="s">
        <v>37</v>
      </c>
      <c r="AX261" s="13" t="s">
        <v>76</v>
      </c>
      <c r="AY261" s="210" t="s">
        <v>223</v>
      </c>
    </row>
    <row r="262" spans="2:51" s="14" customFormat="1" ht="11.25">
      <c r="B262" s="211"/>
      <c r="C262" s="212"/>
      <c r="D262" s="195" t="s">
        <v>233</v>
      </c>
      <c r="E262" s="213" t="s">
        <v>74</v>
      </c>
      <c r="F262" s="214" t="s">
        <v>236</v>
      </c>
      <c r="G262" s="212"/>
      <c r="H262" s="215">
        <v>6</v>
      </c>
      <c r="I262" s="216"/>
      <c r="J262" s="212"/>
      <c r="K262" s="212"/>
      <c r="L262" s="217"/>
      <c r="M262" s="218"/>
      <c r="N262" s="219"/>
      <c r="O262" s="219"/>
      <c r="P262" s="219"/>
      <c r="Q262" s="219"/>
      <c r="R262" s="219"/>
      <c r="S262" s="219"/>
      <c r="T262" s="220"/>
      <c r="AT262" s="221" t="s">
        <v>233</v>
      </c>
      <c r="AU262" s="221" t="s">
        <v>85</v>
      </c>
      <c r="AV262" s="14" t="s">
        <v>237</v>
      </c>
      <c r="AW262" s="14" t="s">
        <v>37</v>
      </c>
      <c r="AX262" s="14" t="s">
        <v>76</v>
      </c>
      <c r="AY262" s="221" t="s">
        <v>223</v>
      </c>
    </row>
    <row r="263" spans="2:51" s="15" customFormat="1" ht="11.25">
      <c r="B263" s="222"/>
      <c r="C263" s="223"/>
      <c r="D263" s="195" t="s">
        <v>233</v>
      </c>
      <c r="E263" s="224" t="s">
        <v>158</v>
      </c>
      <c r="F263" s="225" t="s">
        <v>238</v>
      </c>
      <c r="G263" s="223"/>
      <c r="H263" s="226">
        <v>6</v>
      </c>
      <c r="I263" s="227"/>
      <c r="J263" s="223"/>
      <c r="K263" s="223"/>
      <c r="L263" s="228"/>
      <c r="M263" s="229"/>
      <c r="N263" s="230"/>
      <c r="O263" s="230"/>
      <c r="P263" s="230"/>
      <c r="Q263" s="230"/>
      <c r="R263" s="230"/>
      <c r="S263" s="230"/>
      <c r="T263" s="231"/>
      <c r="AT263" s="232" t="s">
        <v>233</v>
      </c>
      <c r="AU263" s="232" t="s">
        <v>85</v>
      </c>
      <c r="AV263" s="15" t="s">
        <v>229</v>
      </c>
      <c r="AW263" s="15" t="s">
        <v>37</v>
      </c>
      <c r="AX263" s="15" t="s">
        <v>83</v>
      </c>
      <c r="AY263" s="232" t="s">
        <v>223</v>
      </c>
    </row>
    <row r="264" spans="1:65" s="2" customFormat="1" ht="16.5" customHeight="1">
      <c r="A264" s="36"/>
      <c r="B264" s="37"/>
      <c r="C264" s="182" t="s">
        <v>427</v>
      </c>
      <c r="D264" s="182" t="s">
        <v>225</v>
      </c>
      <c r="E264" s="183" t="s">
        <v>428</v>
      </c>
      <c r="F264" s="184" t="s">
        <v>429</v>
      </c>
      <c r="G264" s="185" t="s">
        <v>423</v>
      </c>
      <c r="H264" s="186">
        <v>7</v>
      </c>
      <c r="I264" s="187"/>
      <c r="J264" s="188">
        <f>ROUND(I264*H264,2)</f>
        <v>0</v>
      </c>
      <c r="K264" s="184" t="s">
        <v>228</v>
      </c>
      <c r="L264" s="41"/>
      <c r="M264" s="189" t="s">
        <v>74</v>
      </c>
      <c r="N264" s="190" t="s">
        <v>46</v>
      </c>
      <c r="O264" s="66"/>
      <c r="P264" s="191">
        <f>O264*H264</f>
        <v>0</v>
      </c>
      <c r="Q264" s="191">
        <v>0</v>
      </c>
      <c r="R264" s="191">
        <f>Q264*H264</f>
        <v>0</v>
      </c>
      <c r="S264" s="191">
        <v>0.01946</v>
      </c>
      <c r="T264" s="192">
        <f>S264*H264</f>
        <v>0.13622</v>
      </c>
      <c r="U264" s="36"/>
      <c r="V264" s="36"/>
      <c r="W264" s="36"/>
      <c r="X264" s="36"/>
      <c r="Y264" s="36"/>
      <c r="Z264" s="36"/>
      <c r="AA264" s="36"/>
      <c r="AB264" s="36"/>
      <c r="AC264" s="36"/>
      <c r="AD264" s="36"/>
      <c r="AE264" s="36"/>
      <c r="AR264" s="193" t="s">
        <v>329</v>
      </c>
      <c r="AT264" s="193" t="s">
        <v>225</v>
      </c>
      <c r="AU264" s="193" t="s">
        <v>85</v>
      </c>
      <c r="AY264" s="19" t="s">
        <v>223</v>
      </c>
      <c r="BE264" s="194">
        <f>IF(N264="základní",J264,0)</f>
        <v>0</v>
      </c>
      <c r="BF264" s="194">
        <f>IF(N264="snížená",J264,0)</f>
        <v>0</v>
      </c>
      <c r="BG264" s="194">
        <f>IF(N264="zákl. přenesená",J264,0)</f>
        <v>0</v>
      </c>
      <c r="BH264" s="194">
        <f>IF(N264="sníž. přenesená",J264,0)</f>
        <v>0</v>
      </c>
      <c r="BI264" s="194">
        <f>IF(N264="nulová",J264,0)</f>
        <v>0</v>
      </c>
      <c r="BJ264" s="19" t="s">
        <v>83</v>
      </c>
      <c r="BK264" s="194">
        <f>ROUND(I264*H264,2)</f>
        <v>0</v>
      </c>
      <c r="BL264" s="19" t="s">
        <v>329</v>
      </c>
      <c r="BM264" s="193" t="s">
        <v>430</v>
      </c>
    </row>
    <row r="265" spans="1:47" s="2" customFormat="1" ht="11.25">
      <c r="A265" s="36"/>
      <c r="B265" s="37"/>
      <c r="C265" s="38"/>
      <c r="D265" s="195" t="s">
        <v>231</v>
      </c>
      <c r="E265" s="38"/>
      <c r="F265" s="196" t="s">
        <v>431</v>
      </c>
      <c r="G265" s="38"/>
      <c r="H265" s="38"/>
      <c r="I265" s="197"/>
      <c r="J265" s="38"/>
      <c r="K265" s="38"/>
      <c r="L265" s="41"/>
      <c r="M265" s="198"/>
      <c r="N265" s="199"/>
      <c r="O265" s="66"/>
      <c r="P265" s="66"/>
      <c r="Q265" s="66"/>
      <c r="R265" s="66"/>
      <c r="S265" s="66"/>
      <c r="T265" s="67"/>
      <c r="U265" s="36"/>
      <c r="V265" s="36"/>
      <c r="W265" s="36"/>
      <c r="X265" s="36"/>
      <c r="Y265" s="36"/>
      <c r="Z265" s="36"/>
      <c r="AA265" s="36"/>
      <c r="AB265" s="36"/>
      <c r="AC265" s="36"/>
      <c r="AD265" s="36"/>
      <c r="AE265" s="36"/>
      <c r="AT265" s="19" t="s">
        <v>231</v>
      </c>
      <c r="AU265" s="19" t="s">
        <v>85</v>
      </c>
    </row>
    <row r="266" spans="2:51" s="13" customFormat="1" ht="11.25">
      <c r="B266" s="200"/>
      <c r="C266" s="201"/>
      <c r="D266" s="195" t="s">
        <v>233</v>
      </c>
      <c r="E266" s="202" t="s">
        <v>74</v>
      </c>
      <c r="F266" s="203" t="s">
        <v>432</v>
      </c>
      <c r="G266" s="201"/>
      <c r="H266" s="204">
        <v>7</v>
      </c>
      <c r="I266" s="205"/>
      <c r="J266" s="201"/>
      <c r="K266" s="201"/>
      <c r="L266" s="206"/>
      <c r="M266" s="207"/>
      <c r="N266" s="208"/>
      <c r="O266" s="208"/>
      <c r="P266" s="208"/>
      <c r="Q266" s="208"/>
      <c r="R266" s="208"/>
      <c r="S266" s="208"/>
      <c r="T266" s="209"/>
      <c r="AT266" s="210" t="s">
        <v>233</v>
      </c>
      <c r="AU266" s="210" t="s">
        <v>85</v>
      </c>
      <c r="AV266" s="13" t="s">
        <v>85</v>
      </c>
      <c r="AW266" s="13" t="s">
        <v>37</v>
      </c>
      <c r="AX266" s="13" t="s">
        <v>76</v>
      </c>
      <c r="AY266" s="210" t="s">
        <v>223</v>
      </c>
    </row>
    <row r="267" spans="2:51" s="14" customFormat="1" ht="11.25">
      <c r="B267" s="211"/>
      <c r="C267" s="212"/>
      <c r="D267" s="195" t="s">
        <v>233</v>
      </c>
      <c r="E267" s="213" t="s">
        <v>74</v>
      </c>
      <c r="F267" s="214" t="s">
        <v>236</v>
      </c>
      <c r="G267" s="212"/>
      <c r="H267" s="215">
        <v>7</v>
      </c>
      <c r="I267" s="216"/>
      <c r="J267" s="212"/>
      <c r="K267" s="212"/>
      <c r="L267" s="217"/>
      <c r="M267" s="218"/>
      <c r="N267" s="219"/>
      <c r="O267" s="219"/>
      <c r="P267" s="219"/>
      <c r="Q267" s="219"/>
      <c r="R267" s="219"/>
      <c r="S267" s="219"/>
      <c r="T267" s="220"/>
      <c r="AT267" s="221" t="s">
        <v>233</v>
      </c>
      <c r="AU267" s="221" t="s">
        <v>85</v>
      </c>
      <c r="AV267" s="14" t="s">
        <v>237</v>
      </c>
      <c r="AW267" s="14" t="s">
        <v>37</v>
      </c>
      <c r="AX267" s="14" t="s">
        <v>76</v>
      </c>
      <c r="AY267" s="221" t="s">
        <v>223</v>
      </c>
    </row>
    <row r="268" spans="2:51" s="15" customFormat="1" ht="11.25">
      <c r="B268" s="222"/>
      <c r="C268" s="223"/>
      <c r="D268" s="195" t="s">
        <v>233</v>
      </c>
      <c r="E268" s="224" t="s">
        <v>160</v>
      </c>
      <c r="F268" s="225" t="s">
        <v>238</v>
      </c>
      <c r="G268" s="223"/>
      <c r="H268" s="226">
        <v>7</v>
      </c>
      <c r="I268" s="227"/>
      <c r="J268" s="223"/>
      <c r="K268" s="223"/>
      <c r="L268" s="228"/>
      <c r="M268" s="229"/>
      <c r="N268" s="230"/>
      <c r="O268" s="230"/>
      <c r="P268" s="230"/>
      <c r="Q268" s="230"/>
      <c r="R268" s="230"/>
      <c r="S268" s="230"/>
      <c r="T268" s="231"/>
      <c r="AT268" s="232" t="s">
        <v>233</v>
      </c>
      <c r="AU268" s="232" t="s">
        <v>85</v>
      </c>
      <c r="AV268" s="15" t="s">
        <v>229</v>
      </c>
      <c r="AW268" s="15" t="s">
        <v>37</v>
      </c>
      <c r="AX268" s="15" t="s">
        <v>83</v>
      </c>
      <c r="AY268" s="232" t="s">
        <v>223</v>
      </c>
    </row>
    <row r="269" spans="1:65" s="2" customFormat="1" ht="16.5" customHeight="1">
      <c r="A269" s="36"/>
      <c r="B269" s="37"/>
      <c r="C269" s="182" t="s">
        <v>433</v>
      </c>
      <c r="D269" s="182" t="s">
        <v>225</v>
      </c>
      <c r="E269" s="183" t="s">
        <v>434</v>
      </c>
      <c r="F269" s="184" t="s">
        <v>435</v>
      </c>
      <c r="G269" s="185" t="s">
        <v>423</v>
      </c>
      <c r="H269" s="186">
        <v>7</v>
      </c>
      <c r="I269" s="187"/>
      <c r="J269" s="188">
        <f>ROUND(I269*H269,2)</f>
        <v>0</v>
      </c>
      <c r="K269" s="184" t="s">
        <v>228</v>
      </c>
      <c r="L269" s="41"/>
      <c r="M269" s="189" t="s">
        <v>74</v>
      </c>
      <c r="N269" s="190" t="s">
        <v>46</v>
      </c>
      <c r="O269" s="66"/>
      <c r="P269" s="191">
        <f>O269*H269</f>
        <v>0</v>
      </c>
      <c r="Q269" s="191">
        <v>0</v>
      </c>
      <c r="R269" s="191">
        <f>Q269*H269</f>
        <v>0</v>
      </c>
      <c r="S269" s="191">
        <v>0.00156</v>
      </c>
      <c r="T269" s="192">
        <f>S269*H269</f>
        <v>0.01092</v>
      </c>
      <c r="U269" s="36"/>
      <c r="V269" s="36"/>
      <c r="W269" s="36"/>
      <c r="X269" s="36"/>
      <c r="Y269" s="36"/>
      <c r="Z269" s="36"/>
      <c r="AA269" s="36"/>
      <c r="AB269" s="36"/>
      <c r="AC269" s="36"/>
      <c r="AD269" s="36"/>
      <c r="AE269" s="36"/>
      <c r="AR269" s="193" t="s">
        <v>329</v>
      </c>
      <c r="AT269" s="193" t="s">
        <v>225</v>
      </c>
      <c r="AU269" s="193" t="s">
        <v>85</v>
      </c>
      <c r="AY269" s="19" t="s">
        <v>223</v>
      </c>
      <c r="BE269" s="194">
        <f>IF(N269="základní",J269,0)</f>
        <v>0</v>
      </c>
      <c r="BF269" s="194">
        <f>IF(N269="snížená",J269,0)</f>
        <v>0</v>
      </c>
      <c r="BG269" s="194">
        <f>IF(N269="zákl. přenesená",J269,0)</f>
        <v>0</v>
      </c>
      <c r="BH269" s="194">
        <f>IF(N269="sníž. přenesená",J269,0)</f>
        <v>0</v>
      </c>
      <c r="BI269" s="194">
        <f>IF(N269="nulová",J269,0)</f>
        <v>0</v>
      </c>
      <c r="BJ269" s="19" t="s">
        <v>83</v>
      </c>
      <c r="BK269" s="194">
        <f>ROUND(I269*H269,2)</f>
        <v>0</v>
      </c>
      <c r="BL269" s="19" t="s">
        <v>329</v>
      </c>
      <c r="BM269" s="193" t="s">
        <v>436</v>
      </c>
    </row>
    <row r="270" spans="1:47" s="2" customFormat="1" ht="11.25">
      <c r="A270" s="36"/>
      <c r="B270" s="37"/>
      <c r="C270" s="38"/>
      <c r="D270" s="195" t="s">
        <v>231</v>
      </c>
      <c r="E270" s="38"/>
      <c r="F270" s="196" t="s">
        <v>437</v>
      </c>
      <c r="G270" s="38"/>
      <c r="H270" s="38"/>
      <c r="I270" s="197"/>
      <c r="J270" s="38"/>
      <c r="K270" s="38"/>
      <c r="L270" s="41"/>
      <c r="M270" s="198"/>
      <c r="N270" s="199"/>
      <c r="O270" s="66"/>
      <c r="P270" s="66"/>
      <c r="Q270" s="66"/>
      <c r="R270" s="66"/>
      <c r="S270" s="66"/>
      <c r="T270" s="67"/>
      <c r="U270" s="36"/>
      <c r="V270" s="36"/>
      <c r="W270" s="36"/>
      <c r="X270" s="36"/>
      <c r="Y270" s="36"/>
      <c r="Z270" s="36"/>
      <c r="AA270" s="36"/>
      <c r="AB270" s="36"/>
      <c r="AC270" s="36"/>
      <c r="AD270" s="36"/>
      <c r="AE270" s="36"/>
      <c r="AT270" s="19" t="s">
        <v>231</v>
      </c>
      <c r="AU270" s="19" t="s">
        <v>85</v>
      </c>
    </row>
    <row r="271" spans="2:51" s="13" customFormat="1" ht="11.25">
      <c r="B271" s="200"/>
      <c r="C271" s="201"/>
      <c r="D271" s="195" t="s">
        <v>233</v>
      </c>
      <c r="E271" s="202" t="s">
        <v>74</v>
      </c>
      <c r="F271" s="203" t="s">
        <v>432</v>
      </c>
      <c r="G271" s="201"/>
      <c r="H271" s="204">
        <v>7</v>
      </c>
      <c r="I271" s="205"/>
      <c r="J271" s="201"/>
      <c r="K271" s="201"/>
      <c r="L271" s="206"/>
      <c r="M271" s="207"/>
      <c r="N271" s="208"/>
      <c r="O271" s="208"/>
      <c r="P271" s="208"/>
      <c r="Q271" s="208"/>
      <c r="R271" s="208"/>
      <c r="S271" s="208"/>
      <c r="T271" s="209"/>
      <c r="AT271" s="210" t="s">
        <v>233</v>
      </c>
      <c r="AU271" s="210" t="s">
        <v>85</v>
      </c>
      <c r="AV271" s="13" t="s">
        <v>85</v>
      </c>
      <c r="AW271" s="13" t="s">
        <v>37</v>
      </c>
      <c r="AX271" s="13" t="s">
        <v>76</v>
      </c>
      <c r="AY271" s="210" t="s">
        <v>223</v>
      </c>
    </row>
    <row r="272" spans="2:51" s="14" customFormat="1" ht="11.25">
      <c r="B272" s="211"/>
      <c r="C272" s="212"/>
      <c r="D272" s="195" t="s">
        <v>233</v>
      </c>
      <c r="E272" s="213" t="s">
        <v>74</v>
      </c>
      <c r="F272" s="214" t="s">
        <v>236</v>
      </c>
      <c r="G272" s="212"/>
      <c r="H272" s="215">
        <v>7</v>
      </c>
      <c r="I272" s="216"/>
      <c r="J272" s="212"/>
      <c r="K272" s="212"/>
      <c r="L272" s="217"/>
      <c r="M272" s="218"/>
      <c r="N272" s="219"/>
      <c r="O272" s="219"/>
      <c r="P272" s="219"/>
      <c r="Q272" s="219"/>
      <c r="R272" s="219"/>
      <c r="S272" s="219"/>
      <c r="T272" s="220"/>
      <c r="AT272" s="221" t="s">
        <v>233</v>
      </c>
      <c r="AU272" s="221" t="s">
        <v>85</v>
      </c>
      <c r="AV272" s="14" t="s">
        <v>237</v>
      </c>
      <c r="AW272" s="14" t="s">
        <v>37</v>
      </c>
      <c r="AX272" s="14" t="s">
        <v>76</v>
      </c>
      <c r="AY272" s="221" t="s">
        <v>223</v>
      </c>
    </row>
    <row r="273" spans="2:51" s="15" customFormat="1" ht="11.25">
      <c r="B273" s="222"/>
      <c r="C273" s="223"/>
      <c r="D273" s="195" t="s">
        <v>233</v>
      </c>
      <c r="E273" s="224" t="s">
        <v>164</v>
      </c>
      <c r="F273" s="225" t="s">
        <v>238</v>
      </c>
      <c r="G273" s="223"/>
      <c r="H273" s="226">
        <v>7</v>
      </c>
      <c r="I273" s="227"/>
      <c r="J273" s="223"/>
      <c r="K273" s="223"/>
      <c r="L273" s="228"/>
      <c r="M273" s="229"/>
      <c r="N273" s="230"/>
      <c r="O273" s="230"/>
      <c r="P273" s="230"/>
      <c r="Q273" s="230"/>
      <c r="R273" s="230"/>
      <c r="S273" s="230"/>
      <c r="T273" s="231"/>
      <c r="AT273" s="232" t="s">
        <v>233</v>
      </c>
      <c r="AU273" s="232" t="s">
        <v>85</v>
      </c>
      <c r="AV273" s="15" t="s">
        <v>229</v>
      </c>
      <c r="AW273" s="15" t="s">
        <v>37</v>
      </c>
      <c r="AX273" s="15" t="s">
        <v>83</v>
      </c>
      <c r="AY273" s="232" t="s">
        <v>223</v>
      </c>
    </row>
    <row r="274" spans="1:65" s="2" customFormat="1" ht="16.5" customHeight="1">
      <c r="A274" s="36"/>
      <c r="B274" s="37"/>
      <c r="C274" s="182" t="s">
        <v>438</v>
      </c>
      <c r="D274" s="182" t="s">
        <v>225</v>
      </c>
      <c r="E274" s="183" t="s">
        <v>439</v>
      </c>
      <c r="F274" s="184" t="s">
        <v>440</v>
      </c>
      <c r="G274" s="185" t="s">
        <v>128</v>
      </c>
      <c r="H274" s="186">
        <v>7</v>
      </c>
      <c r="I274" s="187"/>
      <c r="J274" s="188">
        <f>ROUND(I274*H274,2)</f>
        <v>0</v>
      </c>
      <c r="K274" s="184" t="s">
        <v>228</v>
      </c>
      <c r="L274" s="41"/>
      <c r="M274" s="189" t="s">
        <v>74</v>
      </c>
      <c r="N274" s="190" t="s">
        <v>46</v>
      </c>
      <c r="O274" s="66"/>
      <c r="P274" s="191">
        <f>O274*H274</f>
        <v>0</v>
      </c>
      <c r="Q274" s="191">
        <v>0</v>
      </c>
      <c r="R274" s="191">
        <f>Q274*H274</f>
        <v>0</v>
      </c>
      <c r="S274" s="191">
        <v>0.00085</v>
      </c>
      <c r="T274" s="192">
        <f>S274*H274</f>
        <v>0.0059499999999999996</v>
      </c>
      <c r="U274" s="36"/>
      <c r="V274" s="36"/>
      <c r="W274" s="36"/>
      <c r="X274" s="36"/>
      <c r="Y274" s="36"/>
      <c r="Z274" s="36"/>
      <c r="AA274" s="36"/>
      <c r="AB274" s="36"/>
      <c r="AC274" s="36"/>
      <c r="AD274" s="36"/>
      <c r="AE274" s="36"/>
      <c r="AR274" s="193" t="s">
        <v>329</v>
      </c>
      <c r="AT274" s="193" t="s">
        <v>225</v>
      </c>
      <c r="AU274" s="193" t="s">
        <v>85</v>
      </c>
      <c r="AY274" s="19" t="s">
        <v>223</v>
      </c>
      <c r="BE274" s="194">
        <f>IF(N274="základní",J274,0)</f>
        <v>0</v>
      </c>
      <c r="BF274" s="194">
        <f>IF(N274="snížená",J274,0)</f>
        <v>0</v>
      </c>
      <c r="BG274" s="194">
        <f>IF(N274="zákl. přenesená",J274,0)</f>
        <v>0</v>
      </c>
      <c r="BH274" s="194">
        <f>IF(N274="sníž. přenesená",J274,0)</f>
        <v>0</v>
      </c>
      <c r="BI274" s="194">
        <f>IF(N274="nulová",J274,0)</f>
        <v>0</v>
      </c>
      <c r="BJ274" s="19" t="s">
        <v>83</v>
      </c>
      <c r="BK274" s="194">
        <f>ROUND(I274*H274,2)</f>
        <v>0</v>
      </c>
      <c r="BL274" s="19" t="s">
        <v>329</v>
      </c>
      <c r="BM274" s="193" t="s">
        <v>441</v>
      </c>
    </row>
    <row r="275" spans="1:47" s="2" customFormat="1" ht="11.25">
      <c r="A275" s="36"/>
      <c r="B275" s="37"/>
      <c r="C275" s="38"/>
      <c r="D275" s="195" t="s">
        <v>231</v>
      </c>
      <c r="E275" s="38"/>
      <c r="F275" s="196" t="s">
        <v>442</v>
      </c>
      <c r="G275" s="38"/>
      <c r="H275" s="38"/>
      <c r="I275" s="197"/>
      <c r="J275" s="38"/>
      <c r="K275" s="38"/>
      <c r="L275" s="41"/>
      <c r="M275" s="198"/>
      <c r="N275" s="199"/>
      <c r="O275" s="66"/>
      <c r="P275" s="66"/>
      <c r="Q275" s="66"/>
      <c r="R275" s="66"/>
      <c r="S275" s="66"/>
      <c r="T275" s="67"/>
      <c r="U275" s="36"/>
      <c r="V275" s="36"/>
      <c r="W275" s="36"/>
      <c r="X275" s="36"/>
      <c r="Y275" s="36"/>
      <c r="Z275" s="36"/>
      <c r="AA275" s="36"/>
      <c r="AB275" s="36"/>
      <c r="AC275" s="36"/>
      <c r="AD275" s="36"/>
      <c r="AE275" s="36"/>
      <c r="AT275" s="19" t="s">
        <v>231</v>
      </c>
      <c r="AU275" s="19" t="s">
        <v>85</v>
      </c>
    </row>
    <row r="276" spans="2:51" s="13" customFormat="1" ht="11.25">
      <c r="B276" s="200"/>
      <c r="C276" s="201"/>
      <c r="D276" s="195" t="s">
        <v>233</v>
      </c>
      <c r="E276" s="202" t="s">
        <v>74</v>
      </c>
      <c r="F276" s="203" t="s">
        <v>432</v>
      </c>
      <c r="G276" s="201"/>
      <c r="H276" s="204">
        <v>7</v>
      </c>
      <c r="I276" s="205"/>
      <c r="J276" s="201"/>
      <c r="K276" s="201"/>
      <c r="L276" s="206"/>
      <c r="M276" s="207"/>
      <c r="N276" s="208"/>
      <c r="O276" s="208"/>
      <c r="P276" s="208"/>
      <c r="Q276" s="208"/>
      <c r="R276" s="208"/>
      <c r="S276" s="208"/>
      <c r="T276" s="209"/>
      <c r="AT276" s="210" t="s">
        <v>233</v>
      </c>
      <c r="AU276" s="210" t="s">
        <v>85</v>
      </c>
      <c r="AV276" s="13" t="s">
        <v>85</v>
      </c>
      <c r="AW276" s="13" t="s">
        <v>37</v>
      </c>
      <c r="AX276" s="13" t="s">
        <v>76</v>
      </c>
      <c r="AY276" s="210" t="s">
        <v>223</v>
      </c>
    </row>
    <row r="277" spans="2:51" s="14" customFormat="1" ht="11.25">
      <c r="B277" s="211"/>
      <c r="C277" s="212"/>
      <c r="D277" s="195" t="s">
        <v>233</v>
      </c>
      <c r="E277" s="213" t="s">
        <v>74</v>
      </c>
      <c r="F277" s="214" t="s">
        <v>236</v>
      </c>
      <c r="G277" s="212"/>
      <c r="H277" s="215">
        <v>7</v>
      </c>
      <c r="I277" s="216"/>
      <c r="J277" s="212"/>
      <c r="K277" s="212"/>
      <c r="L277" s="217"/>
      <c r="M277" s="218"/>
      <c r="N277" s="219"/>
      <c r="O277" s="219"/>
      <c r="P277" s="219"/>
      <c r="Q277" s="219"/>
      <c r="R277" s="219"/>
      <c r="S277" s="219"/>
      <c r="T277" s="220"/>
      <c r="AT277" s="221" t="s">
        <v>233</v>
      </c>
      <c r="AU277" s="221" t="s">
        <v>85</v>
      </c>
      <c r="AV277" s="14" t="s">
        <v>237</v>
      </c>
      <c r="AW277" s="14" t="s">
        <v>37</v>
      </c>
      <c r="AX277" s="14" t="s">
        <v>76</v>
      </c>
      <c r="AY277" s="221" t="s">
        <v>223</v>
      </c>
    </row>
    <row r="278" spans="2:51" s="15" customFormat="1" ht="11.25">
      <c r="B278" s="222"/>
      <c r="C278" s="223"/>
      <c r="D278" s="195" t="s">
        <v>233</v>
      </c>
      <c r="E278" s="224" t="s">
        <v>165</v>
      </c>
      <c r="F278" s="225" t="s">
        <v>238</v>
      </c>
      <c r="G278" s="223"/>
      <c r="H278" s="226">
        <v>7</v>
      </c>
      <c r="I278" s="227"/>
      <c r="J278" s="223"/>
      <c r="K278" s="223"/>
      <c r="L278" s="228"/>
      <c r="M278" s="229"/>
      <c r="N278" s="230"/>
      <c r="O278" s="230"/>
      <c r="P278" s="230"/>
      <c r="Q278" s="230"/>
      <c r="R278" s="230"/>
      <c r="S278" s="230"/>
      <c r="T278" s="231"/>
      <c r="AT278" s="232" t="s">
        <v>233</v>
      </c>
      <c r="AU278" s="232" t="s">
        <v>85</v>
      </c>
      <c r="AV278" s="15" t="s">
        <v>229</v>
      </c>
      <c r="AW278" s="15" t="s">
        <v>37</v>
      </c>
      <c r="AX278" s="15" t="s">
        <v>83</v>
      </c>
      <c r="AY278" s="232" t="s">
        <v>223</v>
      </c>
    </row>
    <row r="279" spans="2:63" s="12" customFormat="1" ht="22.9" customHeight="1">
      <c r="B279" s="166"/>
      <c r="C279" s="167"/>
      <c r="D279" s="168" t="s">
        <v>75</v>
      </c>
      <c r="E279" s="180" t="s">
        <v>443</v>
      </c>
      <c r="F279" s="180" t="s">
        <v>444</v>
      </c>
      <c r="G279" s="167"/>
      <c r="H279" s="167"/>
      <c r="I279" s="170"/>
      <c r="J279" s="181">
        <f>BK279</f>
        <v>0</v>
      </c>
      <c r="K279" s="167"/>
      <c r="L279" s="172"/>
      <c r="M279" s="173"/>
      <c r="N279" s="174"/>
      <c r="O279" s="174"/>
      <c r="P279" s="175">
        <f>SUM(P280:P293)</f>
        <v>0</v>
      </c>
      <c r="Q279" s="174"/>
      <c r="R279" s="175">
        <f>SUM(R280:R293)</f>
        <v>0</v>
      </c>
      <c r="S279" s="174"/>
      <c r="T279" s="176">
        <f>SUM(T280:T293)</f>
        <v>4.416936</v>
      </c>
      <c r="AR279" s="177" t="s">
        <v>85</v>
      </c>
      <c r="AT279" s="178" t="s">
        <v>75</v>
      </c>
      <c r="AU279" s="178" t="s">
        <v>83</v>
      </c>
      <c r="AY279" s="177" t="s">
        <v>223</v>
      </c>
      <c r="BK279" s="179">
        <f>SUM(BK280:BK293)</f>
        <v>0</v>
      </c>
    </row>
    <row r="280" spans="1:65" s="2" customFormat="1" ht="21.75" customHeight="1">
      <c r="A280" s="36"/>
      <c r="B280" s="37"/>
      <c r="C280" s="182" t="s">
        <v>445</v>
      </c>
      <c r="D280" s="182" t="s">
        <v>225</v>
      </c>
      <c r="E280" s="183" t="s">
        <v>446</v>
      </c>
      <c r="F280" s="184" t="s">
        <v>447</v>
      </c>
      <c r="G280" s="185" t="s">
        <v>117</v>
      </c>
      <c r="H280" s="186">
        <v>85.6</v>
      </c>
      <c r="I280" s="187"/>
      <c r="J280" s="188">
        <f>ROUND(I280*H280,2)</f>
        <v>0</v>
      </c>
      <c r="K280" s="184" t="s">
        <v>228</v>
      </c>
      <c r="L280" s="41"/>
      <c r="M280" s="189" t="s">
        <v>74</v>
      </c>
      <c r="N280" s="190" t="s">
        <v>46</v>
      </c>
      <c r="O280" s="66"/>
      <c r="P280" s="191">
        <f>O280*H280</f>
        <v>0</v>
      </c>
      <c r="Q280" s="191">
        <v>0</v>
      </c>
      <c r="R280" s="191">
        <f>Q280*H280</f>
        <v>0</v>
      </c>
      <c r="S280" s="191">
        <v>0.01956</v>
      </c>
      <c r="T280" s="192">
        <f>S280*H280</f>
        <v>1.674336</v>
      </c>
      <c r="U280" s="36"/>
      <c r="V280" s="36"/>
      <c r="W280" s="36"/>
      <c r="X280" s="36"/>
      <c r="Y280" s="36"/>
      <c r="Z280" s="36"/>
      <c r="AA280" s="36"/>
      <c r="AB280" s="36"/>
      <c r="AC280" s="36"/>
      <c r="AD280" s="36"/>
      <c r="AE280" s="36"/>
      <c r="AR280" s="193" t="s">
        <v>329</v>
      </c>
      <c r="AT280" s="193" t="s">
        <v>225</v>
      </c>
      <c r="AU280" s="193" t="s">
        <v>85</v>
      </c>
      <c r="AY280" s="19" t="s">
        <v>223</v>
      </c>
      <c r="BE280" s="194">
        <f>IF(N280="základní",J280,0)</f>
        <v>0</v>
      </c>
      <c r="BF280" s="194">
        <f>IF(N280="snížená",J280,0)</f>
        <v>0</v>
      </c>
      <c r="BG280" s="194">
        <f>IF(N280="zákl. přenesená",J280,0)</f>
        <v>0</v>
      </c>
      <c r="BH280" s="194">
        <f>IF(N280="sníž. přenesená",J280,0)</f>
        <v>0</v>
      </c>
      <c r="BI280" s="194">
        <f>IF(N280="nulová",J280,0)</f>
        <v>0</v>
      </c>
      <c r="BJ280" s="19" t="s">
        <v>83</v>
      </c>
      <c r="BK280" s="194">
        <f>ROUND(I280*H280,2)</f>
        <v>0</v>
      </c>
      <c r="BL280" s="19" t="s">
        <v>329</v>
      </c>
      <c r="BM280" s="193" t="s">
        <v>448</v>
      </c>
    </row>
    <row r="281" spans="1:47" s="2" customFormat="1" ht="19.5">
      <c r="A281" s="36"/>
      <c r="B281" s="37"/>
      <c r="C281" s="38"/>
      <c r="D281" s="195" t="s">
        <v>231</v>
      </c>
      <c r="E281" s="38"/>
      <c r="F281" s="196" t="s">
        <v>449</v>
      </c>
      <c r="G281" s="38"/>
      <c r="H281" s="38"/>
      <c r="I281" s="197"/>
      <c r="J281" s="38"/>
      <c r="K281" s="38"/>
      <c r="L281" s="41"/>
      <c r="M281" s="198"/>
      <c r="N281" s="199"/>
      <c r="O281" s="66"/>
      <c r="P281" s="66"/>
      <c r="Q281" s="66"/>
      <c r="R281" s="66"/>
      <c r="S281" s="66"/>
      <c r="T281" s="67"/>
      <c r="U281" s="36"/>
      <c r="V281" s="36"/>
      <c r="W281" s="36"/>
      <c r="X281" s="36"/>
      <c r="Y281" s="36"/>
      <c r="Z281" s="36"/>
      <c r="AA281" s="36"/>
      <c r="AB281" s="36"/>
      <c r="AC281" s="36"/>
      <c r="AD281" s="36"/>
      <c r="AE281" s="36"/>
      <c r="AT281" s="19" t="s">
        <v>231</v>
      </c>
      <c r="AU281" s="19" t="s">
        <v>85</v>
      </c>
    </row>
    <row r="282" spans="2:51" s="16" customFormat="1" ht="11.25">
      <c r="B282" s="233"/>
      <c r="C282" s="234"/>
      <c r="D282" s="195" t="s">
        <v>233</v>
      </c>
      <c r="E282" s="235" t="s">
        <v>74</v>
      </c>
      <c r="F282" s="236" t="s">
        <v>262</v>
      </c>
      <c r="G282" s="234"/>
      <c r="H282" s="235" t="s">
        <v>74</v>
      </c>
      <c r="I282" s="237"/>
      <c r="J282" s="234"/>
      <c r="K282" s="234"/>
      <c r="L282" s="238"/>
      <c r="M282" s="239"/>
      <c r="N282" s="240"/>
      <c r="O282" s="240"/>
      <c r="P282" s="240"/>
      <c r="Q282" s="240"/>
      <c r="R282" s="240"/>
      <c r="S282" s="240"/>
      <c r="T282" s="241"/>
      <c r="AT282" s="242" t="s">
        <v>233</v>
      </c>
      <c r="AU282" s="242" t="s">
        <v>85</v>
      </c>
      <c r="AV282" s="16" t="s">
        <v>83</v>
      </c>
      <c r="AW282" s="16" t="s">
        <v>37</v>
      </c>
      <c r="AX282" s="16" t="s">
        <v>76</v>
      </c>
      <c r="AY282" s="242" t="s">
        <v>223</v>
      </c>
    </row>
    <row r="283" spans="2:51" s="13" customFormat="1" ht="11.25">
      <c r="B283" s="200"/>
      <c r="C283" s="201"/>
      <c r="D283" s="195" t="s">
        <v>233</v>
      </c>
      <c r="E283" s="202" t="s">
        <v>74</v>
      </c>
      <c r="F283" s="203" t="s">
        <v>325</v>
      </c>
      <c r="G283" s="201"/>
      <c r="H283" s="204">
        <v>85.6</v>
      </c>
      <c r="I283" s="205"/>
      <c r="J283" s="201"/>
      <c r="K283" s="201"/>
      <c r="L283" s="206"/>
      <c r="M283" s="207"/>
      <c r="N283" s="208"/>
      <c r="O283" s="208"/>
      <c r="P283" s="208"/>
      <c r="Q283" s="208"/>
      <c r="R283" s="208"/>
      <c r="S283" s="208"/>
      <c r="T283" s="209"/>
      <c r="AT283" s="210" t="s">
        <v>233</v>
      </c>
      <c r="AU283" s="210" t="s">
        <v>85</v>
      </c>
      <c r="AV283" s="13" t="s">
        <v>85</v>
      </c>
      <c r="AW283" s="13" t="s">
        <v>37</v>
      </c>
      <c r="AX283" s="13" t="s">
        <v>76</v>
      </c>
      <c r="AY283" s="210" t="s">
        <v>223</v>
      </c>
    </row>
    <row r="284" spans="2:51" s="14" customFormat="1" ht="11.25">
      <c r="B284" s="211"/>
      <c r="C284" s="212"/>
      <c r="D284" s="195" t="s">
        <v>233</v>
      </c>
      <c r="E284" s="213" t="s">
        <v>74</v>
      </c>
      <c r="F284" s="214" t="s">
        <v>236</v>
      </c>
      <c r="G284" s="212"/>
      <c r="H284" s="215">
        <v>85.6</v>
      </c>
      <c r="I284" s="216"/>
      <c r="J284" s="212"/>
      <c r="K284" s="212"/>
      <c r="L284" s="217"/>
      <c r="M284" s="218"/>
      <c r="N284" s="219"/>
      <c r="O284" s="219"/>
      <c r="P284" s="219"/>
      <c r="Q284" s="219"/>
      <c r="R284" s="219"/>
      <c r="S284" s="219"/>
      <c r="T284" s="220"/>
      <c r="AT284" s="221" t="s">
        <v>233</v>
      </c>
      <c r="AU284" s="221" t="s">
        <v>85</v>
      </c>
      <c r="AV284" s="14" t="s">
        <v>237</v>
      </c>
      <c r="AW284" s="14" t="s">
        <v>37</v>
      </c>
      <c r="AX284" s="14" t="s">
        <v>76</v>
      </c>
      <c r="AY284" s="221" t="s">
        <v>223</v>
      </c>
    </row>
    <row r="285" spans="2:51" s="15" customFormat="1" ht="11.25">
      <c r="B285" s="222"/>
      <c r="C285" s="223"/>
      <c r="D285" s="195" t="s">
        <v>233</v>
      </c>
      <c r="E285" s="224" t="s">
        <v>166</v>
      </c>
      <c r="F285" s="225" t="s">
        <v>238</v>
      </c>
      <c r="G285" s="223"/>
      <c r="H285" s="226">
        <v>85.6</v>
      </c>
      <c r="I285" s="227"/>
      <c r="J285" s="223"/>
      <c r="K285" s="223"/>
      <c r="L285" s="228"/>
      <c r="M285" s="229"/>
      <c r="N285" s="230"/>
      <c r="O285" s="230"/>
      <c r="P285" s="230"/>
      <c r="Q285" s="230"/>
      <c r="R285" s="230"/>
      <c r="S285" s="230"/>
      <c r="T285" s="231"/>
      <c r="AT285" s="232" t="s">
        <v>233</v>
      </c>
      <c r="AU285" s="232" t="s">
        <v>85</v>
      </c>
      <c r="AV285" s="15" t="s">
        <v>229</v>
      </c>
      <c r="AW285" s="15" t="s">
        <v>37</v>
      </c>
      <c r="AX285" s="15" t="s">
        <v>83</v>
      </c>
      <c r="AY285" s="232" t="s">
        <v>223</v>
      </c>
    </row>
    <row r="286" spans="1:65" s="2" customFormat="1" ht="16.5" customHeight="1">
      <c r="A286" s="36"/>
      <c r="B286" s="37"/>
      <c r="C286" s="182" t="s">
        <v>450</v>
      </c>
      <c r="D286" s="182" t="s">
        <v>225</v>
      </c>
      <c r="E286" s="183" t="s">
        <v>451</v>
      </c>
      <c r="F286" s="184" t="s">
        <v>452</v>
      </c>
      <c r="G286" s="185" t="s">
        <v>117</v>
      </c>
      <c r="H286" s="186">
        <v>195.9</v>
      </c>
      <c r="I286" s="187"/>
      <c r="J286" s="188">
        <f>ROUND(I286*H286,2)</f>
        <v>0</v>
      </c>
      <c r="K286" s="184" t="s">
        <v>228</v>
      </c>
      <c r="L286" s="41"/>
      <c r="M286" s="189" t="s">
        <v>74</v>
      </c>
      <c r="N286" s="190" t="s">
        <v>46</v>
      </c>
      <c r="O286" s="66"/>
      <c r="P286" s="191">
        <f>O286*H286</f>
        <v>0</v>
      </c>
      <c r="Q286" s="191">
        <v>0</v>
      </c>
      <c r="R286" s="191">
        <f>Q286*H286</f>
        <v>0</v>
      </c>
      <c r="S286" s="191">
        <v>0.014</v>
      </c>
      <c r="T286" s="192">
        <f>S286*H286</f>
        <v>2.7426</v>
      </c>
      <c r="U286" s="36"/>
      <c r="V286" s="36"/>
      <c r="W286" s="36"/>
      <c r="X286" s="36"/>
      <c r="Y286" s="36"/>
      <c r="Z286" s="36"/>
      <c r="AA286" s="36"/>
      <c r="AB286" s="36"/>
      <c r="AC286" s="36"/>
      <c r="AD286" s="36"/>
      <c r="AE286" s="36"/>
      <c r="AR286" s="193" t="s">
        <v>329</v>
      </c>
      <c r="AT286" s="193" t="s">
        <v>225</v>
      </c>
      <c r="AU286" s="193" t="s">
        <v>85</v>
      </c>
      <c r="AY286" s="19" t="s">
        <v>223</v>
      </c>
      <c r="BE286" s="194">
        <f>IF(N286="základní",J286,0)</f>
        <v>0</v>
      </c>
      <c r="BF286" s="194">
        <f>IF(N286="snížená",J286,0)</f>
        <v>0</v>
      </c>
      <c r="BG286" s="194">
        <f>IF(N286="zákl. přenesená",J286,0)</f>
        <v>0</v>
      </c>
      <c r="BH286" s="194">
        <f>IF(N286="sníž. přenesená",J286,0)</f>
        <v>0</v>
      </c>
      <c r="BI286" s="194">
        <f>IF(N286="nulová",J286,0)</f>
        <v>0</v>
      </c>
      <c r="BJ286" s="19" t="s">
        <v>83</v>
      </c>
      <c r="BK286" s="194">
        <f>ROUND(I286*H286,2)</f>
        <v>0</v>
      </c>
      <c r="BL286" s="19" t="s">
        <v>329</v>
      </c>
      <c r="BM286" s="193" t="s">
        <v>453</v>
      </c>
    </row>
    <row r="287" spans="1:47" s="2" customFormat="1" ht="11.25">
      <c r="A287" s="36"/>
      <c r="B287" s="37"/>
      <c r="C287" s="38"/>
      <c r="D287" s="195" t="s">
        <v>231</v>
      </c>
      <c r="E287" s="38"/>
      <c r="F287" s="196" t="s">
        <v>454</v>
      </c>
      <c r="G287" s="38"/>
      <c r="H287" s="38"/>
      <c r="I287" s="197"/>
      <c r="J287" s="38"/>
      <c r="K287" s="38"/>
      <c r="L287" s="41"/>
      <c r="M287" s="198"/>
      <c r="N287" s="199"/>
      <c r="O287" s="66"/>
      <c r="P287" s="66"/>
      <c r="Q287" s="66"/>
      <c r="R287" s="66"/>
      <c r="S287" s="66"/>
      <c r="T287" s="67"/>
      <c r="U287" s="36"/>
      <c r="V287" s="36"/>
      <c r="W287" s="36"/>
      <c r="X287" s="36"/>
      <c r="Y287" s="36"/>
      <c r="Z287" s="36"/>
      <c r="AA287" s="36"/>
      <c r="AB287" s="36"/>
      <c r="AC287" s="36"/>
      <c r="AD287" s="36"/>
      <c r="AE287" s="36"/>
      <c r="AT287" s="19" t="s">
        <v>231</v>
      </c>
      <c r="AU287" s="19" t="s">
        <v>85</v>
      </c>
    </row>
    <row r="288" spans="2:51" s="16" customFormat="1" ht="11.25">
      <c r="B288" s="233"/>
      <c r="C288" s="234"/>
      <c r="D288" s="195" t="s">
        <v>233</v>
      </c>
      <c r="E288" s="235" t="s">
        <v>74</v>
      </c>
      <c r="F288" s="236" t="s">
        <v>262</v>
      </c>
      <c r="G288" s="234"/>
      <c r="H288" s="235" t="s">
        <v>74</v>
      </c>
      <c r="I288" s="237"/>
      <c r="J288" s="234"/>
      <c r="K288" s="234"/>
      <c r="L288" s="238"/>
      <c r="M288" s="239"/>
      <c r="N288" s="240"/>
      <c r="O288" s="240"/>
      <c r="P288" s="240"/>
      <c r="Q288" s="240"/>
      <c r="R288" s="240"/>
      <c r="S288" s="240"/>
      <c r="T288" s="241"/>
      <c r="AT288" s="242" t="s">
        <v>233</v>
      </c>
      <c r="AU288" s="242" t="s">
        <v>85</v>
      </c>
      <c r="AV288" s="16" t="s">
        <v>83</v>
      </c>
      <c r="AW288" s="16" t="s">
        <v>37</v>
      </c>
      <c r="AX288" s="16" t="s">
        <v>76</v>
      </c>
      <c r="AY288" s="242" t="s">
        <v>223</v>
      </c>
    </row>
    <row r="289" spans="2:51" s="13" customFormat="1" ht="11.25">
      <c r="B289" s="200"/>
      <c r="C289" s="201"/>
      <c r="D289" s="195" t="s">
        <v>233</v>
      </c>
      <c r="E289" s="202" t="s">
        <v>74</v>
      </c>
      <c r="F289" s="203" t="s">
        <v>325</v>
      </c>
      <c r="G289" s="201"/>
      <c r="H289" s="204">
        <v>85.6</v>
      </c>
      <c r="I289" s="205"/>
      <c r="J289" s="201"/>
      <c r="K289" s="201"/>
      <c r="L289" s="206"/>
      <c r="M289" s="207"/>
      <c r="N289" s="208"/>
      <c r="O289" s="208"/>
      <c r="P289" s="208"/>
      <c r="Q289" s="208"/>
      <c r="R289" s="208"/>
      <c r="S289" s="208"/>
      <c r="T289" s="209"/>
      <c r="AT289" s="210" t="s">
        <v>233</v>
      </c>
      <c r="AU289" s="210" t="s">
        <v>85</v>
      </c>
      <c r="AV289" s="13" t="s">
        <v>85</v>
      </c>
      <c r="AW289" s="13" t="s">
        <v>37</v>
      </c>
      <c r="AX289" s="13" t="s">
        <v>76</v>
      </c>
      <c r="AY289" s="210" t="s">
        <v>223</v>
      </c>
    </row>
    <row r="290" spans="2:51" s="13" customFormat="1" ht="11.25">
      <c r="B290" s="200"/>
      <c r="C290" s="201"/>
      <c r="D290" s="195" t="s">
        <v>233</v>
      </c>
      <c r="E290" s="202" t="s">
        <v>74</v>
      </c>
      <c r="F290" s="203" t="s">
        <v>326</v>
      </c>
      <c r="G290" s="201"/>
      <c r="H290" s="204">
        <v>44</v>
      </c>
      <c r="I290" s="205"/>
      <c r="J290" s="201"/>
      <c r="K290" s="201"/>
      <c r="L290" s="206"/>
      <c r="M290" s="207"/>
      <c r="N290" s="208"/>
      <c r="O290" s="208"/>
      <c r="P290" s="208"/>
      <c r="Q290" s="208"/>
      <c r="R290" s="208"/>
      <c r="S290" s="208"/>
      <c r="T290" s="209"/>
      <c r="AT290" s="210" t="s">
        <v>233</v>
      </c>
      <c r="AU290" s="210" t="s">
        <v>85</v>
      </c>
      <c r="AV290" s="13" t="s">
        <v>85</v>
      </c>
      <c r="AW290" s="13" t="s">
        <v>37</v>
      </c>
      <c r="AX290" s="13" t="s">
        <v>76</v>
      </c>
      <c r="AY290" s="210" t="s">
        <v>223</v>
      </c>
    </row>
    <row r="291" spans="2:51" s="13" customFormat="1" ht="11.25">
      <c r="B291" s="200"/>
      <c r="C291" s="201"/>
      <c r="D291" s="195" t="s">
        <v>233</v>
      </c>
      <c r="E291" s="202" t="s">
        <v>74</v>
      </c>
      <c r="F291" s="203" t="s">
        <v>327</v>
      </c>
      <c r="G291" s="201"/>
      <c r="H291" s="204">
        <v>66.3</v>
      </c>
      <c r="I291" s="205"/>
      <c r="J291" s="201"/>
      <c r="K291" s="201"/>
      <c r="L291" s="206"/>
      <c r="M291" s="207"/>
      <c r="N291" s="208"/>
      <c r="O291" s="208"/>
      <c r="P291" s="208"/>
      <c r="Q291" s="208"/>
      <c r="R291" s="208"/>
      <c r="S291" s="208"/>
      <c r="T291" s="209"/>
      <c r="AT291" s="210" t="s">
        <v>233</v>
      </c>
      <c r="AU291" s="210" t="s">
        <v>85</v>
      </c>
      <c r="AV291" s="13" t="s">
        <v>85</v>
      </c>
      <c r="AW291" s="13" t="s">
        <v>37</v>
      </c>
      <c r="AX291" s="13" t="s">
        <v>76</v>
      </c>
      <c r="AY291" s="210" t="s">
        <v>223</v>
      </c>
    </row>
    <row r="292" spans="2:51" s="14" customFormat="1" ht="11.25">
      <c r="B292" s="211"/>
      <c r="C292" s="212"/>
      <c r="D292" s="195" t="s">
        <v>233</v>
      </c>
      <c r="E292" s="213" t="s">
        <v>74</v>
      </c>
      <c r="F292" s="214" t="s">
        <v>328</v>
      </c>
      <c r="G292" s="212"/>
      <c r="H292" s="215">
        <v>195.9</v>
      </c>
      <c r="I292" s="216"/>
      <c r="J292" s="212"/>
      <c r="K292" s="212"/>
      <c r="L292" s="217"/>
      <c r="M292" s="218"/>
      <c r="N292" s="219"/>
      <c r="O292" s="219"/>
      <c r="P292" s="219"/>
      <c r="Q292" s="219"/>
      <c r="R292" s="219"/>
      <c r="S292" s="219"/>
      <c r="T292" s="220"/>
      <c r="AT292" s="221" t="s">
        <v>233</v>
      </c>
      <c r="AU292" s="221" t="s">
        <v>85</v>
      </c>
      <c r="AV292" s="14" t="s">
        <v>237</v>
      </c>
      <c r="AW292" s="14" t="s">
        <v>37</v>
      </c>
      <c r="AX292" s="14" t="s">
        <v>76</v>
      </c>
      <c r="AY292" s="221" t="s">
        <v>223</v>
      </c>
    </row>
    <row r="293" spans="2:51" s="15" customFormat="1" ht="11.25">
      <c r="B293" s="222"/>
      <c r="C293" s="223"/>
      <c r="D293" s="195" t="s">
        <v>233</v>
      </c>
      <c r="E293" s="224" t="s">
        <v>167</v>
      </c>
      <c r="F293" s="225" t="s">
        <v>238</v>
      </c>
      <c r="G293" s="223"/>
      <c r="H293" s="226">
        <v>195.9</v>
      </c>
      <c r="I293" s="227"/>
      <c r="J293" s="223"/>
      <c r="K293" s="223"/>
      <c r="L293" s="228"/>
      <c r="M293" s="229"/>
      <c r="N293" s="230"/>
      <c r="O293" s="230"/>
      <c r="P293" s="230"/>
      <c r="Q293" s="230"/>
      <c r="R293" s="230"/>
      <c r="S293" s="230"/>
      <c r="T293" s="231"/>
      <c r="AT293" s="232" t="s">
        <v>233</v>
      </c>
      <c r="AU293" s="232" t="s">
        <v>85</v>
      </c>
      <c r="AV293" s="15" t="s">
        <v>229</v>
      </c>
      <c r="AW293" s="15" t="s">
        <v>37</v>
      </c>
      <c r="AX293" s="15" t="s">
        <v>83</v>
      </c>
      <c r="AY293" s="232" t="s">
        <v>223</v>
      </c>
    </row>
    <row r="294" spans="2:63" s="12" customFormat="1" ht="22.9" customHeight="1">
      <c r="B294" s="166"/>
      <c r="C294" s="167"/>
      <c r="D294" s="168" t="s">
        <v>75</v>
      </c>
      <c r="E294" s="180" t="s">
        <v>455</v>
      </c>
      <c r="F294" s="180" t="s">
        <v>456</v>
      </c>
      <c r="G294" s="167"/>
      <c r="H294" s="167"/>
      <c r="I294" s="170"/>
      <c r="J294" s="181">
        <f>BK294</f>
        <v>0</v>
      </c>
      <c r="K294" s="167"/>
      <c r="L294" s="172"/>
      <c r="M294" s="173"/>
      <c r="N294" s="174"/>
      <c r="O294" s="174"/>
      <c r="P294" s="175">
        <f>SUM(P295:P325)</f>
        <v>0</v>
      </c>
      <c r="Q294" s="174"/>
      <c r="R294" s="175">
        <f>SUM(R295:R325)</f>
        <v>0</v>
      </c>
      <c r="S294" s="174"/>
      <c r="T294" s="176">
        <f>SUM(T295:T325)</f>
        <v>2.0125117999999995</v>
      </c>
      <c r="AR294" s="177" t="s">
        <v>85</v>
      </c>
      <c r="AT294" s="178" t="s">
        <v>75</v>
      </c>
      <c r="AU294" s="178" t="s">
        <v>83</v>
      </c>
      <c r="AY294" s="177" t="s">
        <v>223</v>
      </c>
      <c r="BK294" s="179">
        <f>SUM(BK295:BK325)</f>
        <v>0</v>
      </c>
    </row>
    <row r="295" spans="1:65" s="2" customFormat="1" ht="16.5" customHeight="1">
      <c r="A295" s="36"/>
      <c r="B295" s="37"/>
      <c r="C295" s="182" t="s">
        <v>457</v>
      </c>
      <c r="D295" s="182" t="s">
        <v>225</v>
      </c>
      <c r="E295" s="183" t="s">
        <v>458</v>
      </c>
      <c r="F295" s="184" t="s">
        <v>459</v>
      </c>
      <c r="G295" s="185" t="s">
        <v>117</v>
      </c>
      <c r="H295" s="186">
        <v>4.5</v>
      </c>
      <c r="I295" s="187"/>
      <c r="J295" s="188">
        <f>ROUND(I295*H295,2)</f>
        <v>0</v>
      </c>
      <c r="K295" s="184" t="s">
        <v>228</v>
      </c>
      <c r="L295" s="41"/>
      <c r="M295" s="189" t="s">
        <v>74</v>
      </c>
      <c r="N295" s="190" t="s">
        <v>46</v>
      </c>
      <c r="O295" s="66"/>
      <c r="P295" s="191">
        <f>O295*H295</f>
        <v>0</v>
      </c>
      <c r="Q295" s="191">
        <v>0</v>
      </c>
      <c r="R295" s="191">
        <f>Q295*H295</f>
        <v>0</v>
      </c>
      <c r="S295" s="191">
        <v>0.01725</v>
      </c>
      <c r="T295" s="192">
        <f>S295*H295</f>
        <v>0.077625</v>
      </c>
      <c r="U295" s="36"/>
      <c r="V295" s="36"/>
      <c r="W295" s="36"/>
      <c r="X295" s="36"/>
      <c r="Y295" s="36"/>
      <c r="Z295" s="36"/>
      <c r="AA295" s="36"/>
      <c r="AB295" s="36"/>
      <c r="AC295" s="36"/>
      <c r="AD295" s="36"/>
      <c r="AE295" s="36"/>
      <c r="AR295" s="193" t="s">
        <v>329</v>
      </c>
      <c r="AT295" s="193" t="s">
        <v>225</v>
      </c>
      <c r="AU295" s="193" t="s">
        <v>85</v>
      </c>
      <c r="AY295" s="19" t="s">
        <v>223</v>
      </c>
      <c r="BE295" s="194">
        <f>IF(N295="základní",J295,0)</f>
        <v>0</v>
      </c>
      <c r="BF295" s="194">
        <f>IF(N295="snížená",J295,0)</f>
        <v>0</v>
      </c>
      <c r="BG295" s="194">
        <f>IF(N295="zákl. přenesená",J295,0)</f>
        <v>0</v>
      </c>
      <c r="BH295" s="194">
        <f>IF(N295="sníž. přenesená",J295,0)</f>
        <v>0</v>
      </c>
      <c r="BI295" s="194">
        <f>IF(N295="nulová",J295,0)</f>
        <v>0</v>
      </c>
      <c r="BJ295" s="19" t="s">
        <v>83</v>
      </c>
      <c r="BK295" s="194">
        <f>ROUND(I295*H295,2)</f>
        <v>0</v>
      </c>
      <c r="BL295" s="19" t="s">
        <v>329</v>
      </c>
      <c r="BM295" s="193" t="s">
        <v>460</v>
      </c>
    </row>
    <row r="296" spans="1:47" s="2" customFormat="1" ht="19.5">
      <c r="A296" s="36"/>
      <c r="B296" s="37"/>
      <c r="C296" s="38"/>
      <c r="D296" s="195" t="s">
        <v>231</v>
      </c>
      <c r="E296" s="38"/>
      <c r="F296" s="196" t="s">
        <v>461</v>
      </c>
      <c r="G296" s="38"/>
      <c r="H296" s="38"/>
      <c r="I296" s="197"/>
      <c r="J296" s="38"/>
      <c r="K296" s="38"/>
      <c r="L296" s="41"/>
      <c r="M296" s="198"/>
      <c r="N296" s="199"/>
      <c r="O296" s="66"/>
      <c r="P296" s="66"/>
      <c r="Q296" s="66"/>
      <c r="R296" s="66"/>
      <c r="S296" s="66"/>
      <c r="T296" s="67"/>
      <c r="U296" s="36"/>
      <c r="V296" s="36"/>
      <c r="W296" s="36"/>
      <c r="X296" s="36"/>
      <c r="Y296" s="36"/>
      <c r="Z296" s="36"/>
      <c r="AA296" s="36"/>
      <c r="AB296" s="36"/>
      <c r="AC296" s="36"/>
      <c r="AD296" s="36"/>
      <c r="AE296" s="36"/>
      <c r="AT296" s="19" t="s">
        <v>231</v>
      </c>
      <c r="AU296" s="19" t="s">
        <v>85</v>
      </c>
    </row>
    <row r="297" spans="2:51" s="13" customFormat="1" ht="11.25">
      <c r="B297" s="200"/>
      <c r="C297" s="201"/>
      <c r="D297" s="195" t="s">
        <v>233</v>
      </c>
      <c r="E297" s="202" t="s">
        <v>74</v>
      </c>
      <c r="F297" s="203" t="s">
        <v>462</v>
      </c>
      <c r="G297" s="201"/>
      <c r="H297" s="204">
        <v>4.5</v>
      </c>
      <c r="I297" s="205"/>
      <c r="J297" s="201"/>
      <c r="K297" s="201"/>
      <c r="L297" s="206"/>
      <c r="M297" s="207"/>
      <c r="N297" s="208"/>
      <c r="O297" s="208"/>
      <c r="P297" s="208"/>
      <c r="Q297" s="208"/>
      <c r="R297" s="208"/>
      <c r="S297" s="208"/>
      <c r="T297" s="209"/>
      <c r="AT297" s="210" t="s">
        <v>233</v>
      </c>
      <c r="AU297" s="210" t="s">
        <v>85</v>
      </c>
      <c r="AV297" s="13" t="s">
        <v>85</v>
      </c>
      <c r="AW297" s="13" t="s">
        <v>37</v>
      </c>
      <c r="AX297" s="13" t="s">
        <v>76</v>
      </c>
      <c r="AY297" s="210" t="s">
        <v>223</v>
      </c>
    </row>
    <row r="298" spans="2:51" s="14" customFormat="1" ht="11.25">
      <c r="B298" s="211"/>
      <c r="C298" s="212"/>
      <c r="D298" s="195" t="s">
        <v>233</v>
      </c>
      <c r="E298" s="213" t="s">
        <v>74</v>
      </c>
      <c r="F298" s="214" t="s">
        <v>236</v>
      </c>
      <c r="G298" s="212"/>
      <c r="H298" s="215">
        <v>4.5</v>
      </c>
      <c r="I298" s="216"/>
      <c r="J298" s="212"/>
      <c r="K298" s="212"/>
      <c r="L298" s="217"/>
      <c r="M298" s="218"/>
      <c r="N298" s="219"/>
      <c r="O298" s="219"/>
      <c r="P298" s="219"/>
      <c r="Q298" s="219"/>
      <c r="R298" s="219"/>
      <c r="S298" s="219"/>
      <c r="T298" s="220"/>
      <c r="AT298" s="221" t="s">
        <v>233</v>
      </c>
      <c r="AU298" s="221" t="s">
        <v>85</v>
      </c>
      <c r="AV298" s="14" t="s">
        <v>237</v>
      </c>
      <c r="AW298" s="14" t="s">
        <v>37</v>
      </c>
      <c r="AX298" s="14" t="s">
        <v>76</v>
      </c>
      <c r="AY298" s="221" t="s">
        <v>223</v>
      </c>
    </row>
    <row r="299" spans="2:51" s="15" customFormat="1" ht="11.25">
      <c r="B299" s="222"/>
      <c r="C299" s="223"/>
      <c r="D299" s="195" t="s">
        <v>233</v>
      </c>
      <c r="E299" s="224" t="s">
        <v>168</v>
      </c>
      <c r="F299" s="225" t="s">
        <v>238</v>
      </c>
      <c r="G299" s="223"/>
      <c r="H299" s="226">
        <v>4.5</v>
      </c>
      <c r="I299" s="227"/>
      <c r="J299" s="223"/>
      <c r="K299" s="223"/>
      <c r="L299" s="228"/>
      <c r="M299" s="229"/>
      <c r="N299" s="230"/>
      <c r="O299" s="230"/>
      <c r="P299" s="230"/>
      <c r="Q299" s="230"/>
      <c r="R299" s="230"/>
      <c r="S299" s="230"/>
      <c r="T299" s="231"/>
      <c r="AT299" s="232" t="s">
        <v>233</v>
      </c>
      <c r="AU299" s="232" t="s">
        <v>85</v>
      </c>
      <c r="AV299" s="15" t="s">
        <v>229</v>
      </c>
      <c r="AW299" s="15" t="s">
        <v>37</v>
      </c>
      <c r="AX299" s="15" t="s">
        <v>83</v>
      </c>
      <c r="AY299" s="232" t="s">
        <v>223</v>
      </c>
    </row>
    <row r="300" spans="1:65" s="2" customFormat="1" ht="16.5" customHeight="1">
      <c r="A300" s="36"/>
      <c r="B300" s="37"/>
      <c r="C300" s="182" t="s">
        <v>463</v>
      </c>
      <c r="D300" s="182" t="s">
        <v>225</v>
      </c>
      <c r="E300" s="183" t="s">
        <v>464</v>
      </c>
      <c r="F300" s="184" t="s">
        <v>465</v>
      </c>
      <c r="G300" s="185" t="s">
        <v>117</v>
      </c>
      <c r="H300" s="186">
        <v>26.08</v>
      </c>
      <c r="I300" s="187"/>
      <c r="J300" s="188">
        <f>ROUND(I300*H300,2)</f>
        <v>0</v>
      </c>
      <c r="K300" s="184" t="s">
        <v>228</v>
      </c>
      <c r="L300" s="41"/>
      <c r="M300" s="189" t="s">
        <v>74</v>
      </c>
      <c r="N300" s="190" t="s">
        <v>46</v>
      </c>
      <c r="O300" s="66"/>
      <c r="P300" s="191">
        <f>O300*H300</f>
        <v>0</v>
      </c>
      <c r="Q300" s="191">
        <v>0</v>
      </c>
      <c r="R300" s="191">
        <f>Q300*H300</f>
        <v>0</v>
      </c>
      <c r="S300" s="191">
        <v>0.01721</v>
      </c>
      <c r="T300" s="192">
        <f>S300*H300</f>
        <v>0.4488368</v>
      </c>
      <c r="U300" s="36"/>
      <c r="V300" s="36"/>
      <c r="W300" s="36"/>
      <c r="X300" s="36"/>
      <c r="Y300" s="36"/>
      <c r="Z300" s="36"/>
      <c r="AA300" s="36"/>
      <c r="AB300" s="36"/>
      <c r="AC300" s="36"/>
      <c r="AD300" s="36"/>
      <c r="AE300" s="36"/>
      <c r="AR300" s="193" t="s">
        <v>329</v>
      </c>
      <c r="AT300" s="193" t="s">
        <v>225</v>
      </c>
      <c r="AU300" s="193" t="s">
        <v>85</v>
      </c>
      <c r="AY300" s="19" t="s">
        <v>223</v>
      </c>
      <c r="BE300" s="194">
        <f>IF(N300="základní",J300,0)</f>
        <v>0</v>
      </c>
      <c r="BF300" s="194">
        <f>IF(N300="snížená",J300,0)</f>
        <v>0</v>
      </c>
      <c r="BG300" s="194">
        <f>IF(N300="zákl. přenesená",J300,0)</f>
        <v>0</v>
      </c>
      <c r="BH300" s="194">
        <f>IF(N300="sníž. přenesená",J300,0)</f>
        <v>0</v>
      </c>
      <c r="BI300" s="194">
        <f>IF(N300="nulová",J300,0)</f>
        <v>0</v>
      </c>
      <c r="BJ300" s="19" t="s">
        <v>83</v>
      </c>
      <c r="BK300" s="194">
        <f>ROUND(I300*H300,2)</f>
        <v>0</v>
      </c>
      <c r="BL300" s="19" t="s">
        <v>329</v>
      </c>
      <c r="BM300" s="193" t="s">
        <v>466</v>
      </c>
    </row>
    <row r="301" spans="1:47" s="2" customFormat="1" ht="19.5">
      <c r="A301" s="36"/>
      <c r="B301" s="37"/>
      <c r="C301" s="38"/>
      <c r="D301" s="195" t="s">
        <v>231</v>
      </c>
      <c r="E301" s="38"/>
      <c r="F301" s="196" t="s">
        <v>467</v>
      </c>
      <c r="G301" s="38"/>
      <c r="H301" s="38"/>
      <c r="I301" s="197"/>
      <c r="J301" s="38"/>
      <c r="K301" s="38"/>
      <c r="L301" s="41"/>
      <c r="M301" s="198"/>
      <c r="N301" s="199"/>
      <c r="O301" s="66"/>
      <c r="P301" s="66"/>
      <c r="Q301" s="66"/>
      <c r="R301" s="66"/>
      <c r="S301" s="66"/>
      <c r="T301" s="67"/>
      <c r="U301" s="36"/>
      <c r="V301" s="36"/>
      <c r="W301" s="36"/>
      <c r="X301" s="36"/>
      <c r="Y301" s="36"/>
      <c r="Z301" s="36"/>
      <c r="AA301" s="36"/>
      <c r="AB301" s="36"/>
      <c r="AC301" s="36"/>
      <c r="AD301" s="36"/>
      <c r="AE301" s="36"/>
      <c r="AT301" s="19" t="s">
        <v>231</v>
      </c>
      <c r="AU301" s="19" t="s">
        <v>85</v>
      </c>
    </row>
    <row r="302" spans="1:47" s="2" customFormat="1" ht="19.5">
      <c r="A302" s="36"/>
      <c r="B302" s="37"/>
      <c r="C302" s="38"/>
      <c r="D302" s="195" t="s">
        <v>468</v>
      </c>
      <c r="E302" s="38"/>
      <c r="F302" s="243" t="s">
        <v>469</v>
      </c>
      <c r="G302" s="38"/>
      <c r="H302" s="38"/>
      <c r="I302" s="197"/>
      <c r="J302" s="38"/>
      <c r="K302" s="38"/>
      <c r="L302" s="41"/>
      <c r="M302" s="198"/>
      <c r="N302" s="199"/>
      <c r="O302" s="66"/>
      <c r="P302" s="66"/>
      <c r="Q302" s="66"/>
      <c r="R302" s="66"/>
      <c r="S302" s="66"/>
      <c r="T302" s="67"/>
      <c r="U302" s="36"/>
      <c r="V302" s="36"/>
      <c r="W302" s="36"/>
      <c r="X302" s="36"/>
      <c r="Y302" s="36"/>
      <c r="Z302" s="36"/>
      <c r="AA302" s="36"/>
      <c r="AB302" s="36"/>
      <c r="AC302" s="36"/>
      <c r="AD302" s="36"/>
      <c r="AE302" s="36"/>
      <c r="AT302" s="19" t="s">
        <v>468</v>
      </c>
      <c r="AU302" s="19" t="s">
        <v>85</v>
      </c>
    </row>
    <row r="303" spans="2:51" s="16" customFormat="1" ht="11.25">
      <c r="B303" s="233"/>
      <c r="C303" s="234"/>
      <c r="D303" s="195" t="s">
        <v>233</v>
      </c>
      <c r="E303" s="235" t="s">
        <v>74</v>
      </c>
      <c r="F303" s="236" t="s">
        <v>262</v>
      </c>
      <c r="G303" s="234"/>
      <c r="H303" s="235" t="s">
        <v>74</v>
      </c>
      <c r="I303" s="237"/>
      <c r="J303" s="234"/>
      <c r="K303" s="234"/>
      <c r="L303" s="238"/>
      <c r="M303" s="239"/>
      <c r="N303" s="240"/>
      <c r="O303" s="240"/>
      <c r="P303" s="240"/>
      <c r="Q303" s="240"/>
      <c r="R303" s="240"/>
      <c r="S303" s="240"/>
      <c r="T303" s="241"/>
      <c r="AT303" s="242" t="s">
        <v>233</v>
      </c>
      <c r="AU303" s="242" t="s">
        <v>85</v>
      </c>
      <c r="AV303" s="16" t="s">
        <v>83</v>
      </c>
      <c r="AW303" s="16" t="s">
        <v>37</v>
      </c>
      <c r="AX303" s="16" t="s">
        <v>76</v>
      </c>
      <c r="AY303" s="242" t="s">
        <v>223</v>
      </c>
    </row>
    <row r="304" spans="2:51" s="13" customFormat="1" ht="11.25">
      <c r="B304" s="200"/>
      <c r="C304" s="201"/>
      <c r="D304" s="195" t="s">
        <v>233</v>
      </c>
      <c r="E304" s="202" t="s">
        <v>74</v>
      </c>
      <c r="F304" s="203" t="s">
        <v>263</v>
      </c>
      <c r="G304" s="201"/>
      <c r="H304" s="204">
        <v>21.58</v>
      </c>
      <c r="I304" s="205"/>
      <c r="J304" s="201"/>
      <c r="K304" s="201"/>
      <c r="L304" s="206"/>
      <c r="M304" s="207"/>
      <c r="N304" s="208"/>
      <c r="O304" s="208"/>
      <c r="P304" s="208"/>
      <c r="Q304" s="208"/>
      <c r="R304" s="208"/>
      <c r="S304" s="208"/>
      <c r="T304" s="209"/>
      <c r="AT304" s="210" t="s">
        <v>233</v>
      </c>
      <c r="AU304" s="210" t="s">
        <v>85</v>
      </c>
      <c r="AV304" s="13" t="s">
        <v>85</v>
      </c>
      <c r="AW304" s="13" t="s">
        <v>37</v>
      </c>
      <c r="AX304" s="13" t="s">
        <v>76</v>
      </c>
      <c r="AY304" s="210" t="s">
        <v>223</v>
      </c>
    </row>
    <row r="305" spans="2:51" s="13" customFormat="1" ht="11.25">
      <c r="B305" s="200"/>
      <c r="C305" s="201"/>
      <c r="D305" s="195" t="s">
        <v>233</v>
      </c>
      <c r="E305" s="202" t="s">
        <v>74</v>
      </c>
      <c r="F305" s="203" t="s">
        <v>264</v>
      </c>
      <c r="G305" s="201"/>
      <c r="H305" s="204">
        <v>4.5</v>
      </c>
      <c r="I305" s="205"/>
      <c r="J305" s="201"/>
      <c r="K305" s="201"/>
      <c r="L305" s="206"/>
      <c r="M305" s="207"/>
      <c r="N305" s="208"/>
      <c r="O305" s="208"/>
      <c r="P305" s="208"/>
      <c r="Q305" s="208"/>
      <c r="R305" s="208"/>
      <c r="S305" s="208"/>
      <c r="T305" s="209"/>
      <c r="AT305" s="210" t="s">
        <v>233</v>
      </c>
      <c r="AU305" s="210" t="s">
        <v>85</v>
      </c>
      <c r="AV305" s="13" t="s">
        <v>85</v>
      </c>
      <c r="AW305" s="13" t="s">
        <v>37</v>
      </c>
      <c r="AX305" s="13" t="s">
        <v>76</v>
      </c>
      <c r="AY305" s="210" t="s">
        <v>223</v>
      </c>
    </row>
    <row r="306" spans="2:51" s="14" customFormat="1" ht="11.25">
      <c r="B306" s="211"/>
      <c r="C306" s="212"/>
      <c r="D306" s="195" t="s">
        <v>233</v>
      </c>
      <c r="E306" s="213" t="s">
        <v>74</v>
      </c>
      <c r="F306" s="214" t="s">
        <v>236</v>
      </c>
      <c r="G306" s="212"/>
      <c r="H306" s="215">
        <v>26.08</v>
      </c>
      <c r="I306" s="216"/>
      <c r="J306" s="212"/>
      <c r="K306" s="212"/>
      <c r="L306" s="217"/>
      <c r="M306" s="218"/>
      <c r="N306" s="219"/>
      <c r="O306" s="219"/>
      <c r="P306" s="219"/>
      <c r="Q306" s="219"/>
      <c r="R306" s="219"/>
      <c r="S306" s="219"/>
      <c r="T306" s="220"/>
      <c r="AT306" s="221" t="s">
        <v>233</v>
      </c>
      <c r="AU306" s="221" t="s">
        <v>85</v>
      </c>
      <c r="AV306" s="14" t="s">
        <v>237</v>
      </c>
      <c r="AW306" s="14" t="s">
        <v>37</v>
      </c>
      <c r="AX306" s="14" t="s">
        <v>76</v>
      </c>
      <c r="AY306" s="221" t="s">
        <v>223</v>
      </c>
    </row>
    <row r="307" spans="2:51" s="15" customFormat="1" ht="11.25">
      <c r="B307" s="222"/>
      <c r="C307" s="223"/>
      <c r="D307" s="195" t="s">
        <v>233</v>
      </c>
      <c r="E307" s="224" t="s">
        <v>170</v>
      </c>
      <c r="F307" s="225" t="s">
        <v>238</v>
      </c>
      <c r="G307" s="223"/>
      <c r="H307" s="226">
        <v>26.08</v>
      </c>
      <c r="I307" s="227"/>
      <c r="J307" s="223"/>
      <c r="K307" s="223"/>
      <c r="L307" s="228"/>
      <c r="M307" s="229"/>
      <c r="N307" s="230"/>
      <c r="O307" s="230"/>
      <c r="P307" s="230"/>
      <c r="Q307" s="230"/>
      <c r="R307" s="230"/>
      <c r="S307" s="230"/>
      <c r="T307" s="231"/>
      <c r="AT307" s="232" t="s">
        <v>233</v>
      </c>
      <c r="AU307" s="232" t="s">
        <v>85</v>
      </c>
      <c r="AV307" s="15" t="s">
        <v>229</v>
      </c>
      <c r="AW307" s="15" t="s">
        <v>37</v>
      </c>
      <c r="AX307" s="15" t="s">
        <v>83</v>
      </c>
      <c r="AY307" s="232" t="s">
        <v>223</v>
      </c>
    </row>
    <row r="308" spans="1:65" s="2" customFormat="1" ht="16.5" customHeight="1">
      <c r="A308" s="36"/>
      <c r="B308" s="37"/>
      <c r="C308" s="182" t="s">
        <v>470</v>
      </c>
      <c r="D308" s="182" t="s">
        <v>225</v>
      </c>
      <c r="E308" s="183" t="s">
        <v>471</v>
      </c>
      <c r="F308" s="184" t="s">
        <v>472</v>
      </c>
      <c r="G308" s="185" t="s">
        <v>117</v>
      </c>
      <c r="H308" s="186">
        <v>40.26</v>
      </c>
      <c r="I308" s="187"/>
      <c r="J308" s="188">
        <f>ROUND(I308*H308,2)</f>
        <v>0</v>
      </c>
      <c r="K308" s="184" t="s">
        <v>228</v>
      </c>
      <c r="L308" s="41"/>
      <c r="M308" s="189" t="s">
        <v>74</v>
      </c>
      <c r="N308" s="190" t="s">
        <v>46</v>
      </c>
      <c r="O308" s="66"/>
      <c r="P308" s="191">
        <f>O308*H308</f>
        <v>0</v>
      </c>
      <c r="Q308" s="191">
        <v>0</v>
      </c>
      <c r="R308" s="191">
        <f>Q308*H308</f>
        <v>0</v>
      </c>
      <c r="S308" s="191">
        <v>0.0275</v>
      </c>
      <c r="T308" s="192">
        <f>S308*H308</f>
        <v>1.1071499999999999</v>
      </c>
      <c r="U308" s="36"/>
      <c r="V308" s="36"/>
      <c r="W308" s="36"/>
      <c r="X308" s="36"/>
      <c r="Y308" s="36"/>
      <c r="Z308" s="36"/>
      <c r="AA308" s="36"/>
      <c r="AB308" s="36"/>
      <c r="AC308" s="36"/>
      <c r="AD308" s="36"/>
      <c r="AE308" s="36"/>
      <c r="AR308" s="193" t="s">
        <v>329</v>
      </c>
      <c r="AT308" s="193" t="s">
        <v>225</v>
      </c>
      <c r="AU308" s="193" t="s">
        <v>85</v>
      </c>
      <c r="AY308" s="19" t="s">
        <v>223</v>
      </c>
      <c r="BE308" s="194">
        <f>IF(N308="základní",J308,0)</f>
        <v>0</v>
      </c>
      <c r="BF308" s="194">
        <f>IF(N308="snížená",J308,0)</f>
        <v>0</v>
      </c>
      <c r="BG308" s="194">
        <f>IF(N308="zákl. přenesená",J308,0)</f>
        <v>0</v>
      </c>
      <c r="BH308" s="194">
        <f>IF(N308="sníž. přenesená",J308,0)</f>
        <v>0</v>
      </c>
      <c r="BI308" s="194">
        <f>IF(N308="nulová",J308,0)</f>
        <v>0</v>
      </c>
      <c r="BJ308" s="19" t="s">
        <v>83</v>
      </c>
      <c r="BK308" s="194">
        <f>ROUND(I308*H308,2)</f>
        <v>0</v>
      </c>
      <c r="BL308" s="19" t="s">
        <v>329</v>
      </c>
      <c r="BM308" s="193" t="s">
        <v>473</v>
      </c>
    </row>
    <row r="309" spans="1:47" s="2" customFormat="1" ht="11.25">
      <c r="A309" s="36"/>
      <c r="B309" s="37"/>
      <c r="C309" s="38"/>
      <c r="D309" s="195" t="s">
        <v>231</v>
      </c>
      <c r="E309" s="38"/>
      <c r="F309" s="196" t="s">
        <v>474</v>
      </c>
      <c r="G309" s="38"/>
      <c r="H309" s="38"/>
      <c r="I309" s="197"/>
      <c r="J309" s="38"/>
      <c r="K309" s="38"/>
      <c r="L309" s="41"/>
      <c r="M309" s="198"/>
      <c r="N309" s="199"/>
      <c r="O309" s="66"/>
      <c r="P309" s="66"/>
      <c r="Q309" s="66"/>
      <c r="R309" s="66"/>
      <c r="S309" s="66"/>
      <c r="T309" s="67"/>
      <c r="U309" s="36"/>
      <c r="V309" s="36"/>
      <c r="W309" s="36"/>
      <c r="X309" s="36"/>
      <c r="Y309" s="36"/>
      <c r="Z309" s="36"/>
      <c r="AA309" s="36"/>
      <c r="AB309" s="36"/>
      <c r="AC309" s="36"/>
      <c r="AD309" s="36"/>
      <c r="AE309" s="36"/>
      <c r="AT309" s="19" t="s">
        <v>231</v>
      </c>
      <c r="AU309" s="19" t="s">
        <v>85</v>
      </c>
    </row>
    <row r="310" spans="2:51" s="13" customFormat="1" ht="11.25">
      <c r="B310" s="200"/>
      <c r="C310" s="201"/>
      <c r="D310" s="195" t="s">
        <v>233</v>
      </c>
      <c r="E310" s="202" t="s">
        <v>74</v>
      </c>
      <c r="F310" s="203" t="s">
        <v>475</v>
      </c>
      <c r="G310" s="201"/>
      <c r="H310" s="204">
        <v>3.3</v>
      </c>
      <c r="I310" s="205"/>
      <c r="J310" s="201"/>
      <c r="K310" s="201"/>
      <c r="L310" s="206"/>
      <c r="M310" s="207"/>
      <c r="N310" s="208"/>
      <c r="O310" s="208"/>
      <c r="P310" s="208"/>
      <c r="Q310" s="208"/>
      <c r="R310" s="208"/>
      <c r="S310" s="208"/>
      <c r="T310" s="209"/>
      <c r="AT310" s="210" t="s">
        <v>233</v>
      </c>
      <c r="AU310" s="210" t="s">
        <v>85</v>
      </c>
      <c r="AV310" s="13" t="s">
        <v>85</v>
      </c>
      <c r="AW310" s="13" t="s">
        <v>37</v>
      </c>
      <c r="AX310" s="13" t="s">
        <v>76</v>
      </c>
      <c r="AY310" s="210" t="s">
        <v>223</v>
      </c>
    </row>
    <row r="311" spans="2:51" s="14" customFormat="1" ht="11.25">
      <c r="B311" s="211"/>
      <c r="C311" s="212"/>
      <c r="D311" s="195" t="s">
        <v>233</v>
      </c>
      <c r="E311" s="213" t="s">
        <v>74</v>
      </c>
      <c r="F311" s="214" t="s">
        <v>276</v>
      </c>
      <c r="G311" s="212"/>
      <c r="H311" s="215">
        <v>3.3</v>
      </c>
      <c r="I311" s="216"/>
      <c r="J311" s="212"/>
      <c r="K311" s="212"/>
      <c r="L311" s="217"/>
      <c r="M311" s="218"/>
      <c r="N311" s="219"/>
      <c r="O311" s="219"/>
      <c r="P311" s="219"/>
      <c r="Q311" s="219"/>
      <c r="R311" s="219"/>
      <c r="S311" s="219"/>
      <c r="T311" s="220"/>
      <c r="AT311" s="221" t="s">
        <v>233</v>
      </c>
      <c r="AU311" s="221" t="s">
        <v>85</v>
      </c>
      <c r="AV311" s="14" t="s">
        <v>237</v>
      </c>
      <c r="AW311" s="14" t="s">
        <v>37</v>
      </c>
      <c r="AX311" s="14" t="s">
        <v>76</v>
      </c>
      <c r="AY311" s="221" t="s">
        <v>223</v>
      </c>
    </row>
    <row r="312" spans="2:51" s="13" customFormat="1" ht="11.25">
      <c r="B312" s="200"/>
      <c r="C312" s="201"/>
      <c r="D312" s="195" t="s">
        <v>233</v>
      </c>
      <c r="E312" s="202" t="s">
        <v>74</v>
      </c>
      <c r="F312" s="203" t="s">
        <v>476</v>
      </c>
      <c r="G312" s="201"/>
      <c r="H312" s="204">
        <v>18.48</v>
      </c>
      <c r="I312" s="205"/>
      <c r="J312" s="201"/>
      <c r="K312" s="201"/>
      <c r="L312" s="206"/>
      <c r="M312" s="207"/>
      <c r="N312" s="208"/>
      <c r="O312" s="208"/>
      <c r="P312" s="208"/>
      <c r="Q312" s="208"/>
      <c r="R312" s="208"/>
      <c r="S312" s="208"/>
      <c r="T312" s="209"/>
      <c r="AT312" s="210" t="s">
        <v>233</v>
      </c>
      <c r="AU312" s="210" t="s">
        <v>85</v>
      </c>
      <c r="AV312" s="13" t="s">
        <v>85</v>
      </c>
      <c r="AW312" s="13" t="s">
        <v>37</v>
      </c>
      <c r="AX312" s="13" t="s">
        <v>76</v>
      </c>
      <c r="AY312" s="210" t="s">
        <v>223</v>
      </c>
    </row>
    <row r="313" spans="2:51" s="14" customFormat="1" ht="11.25">
      <c r="B313" s="211"/>
      <c r="C313" s="212"/>
      <c r="D313" s="195" t="s">
        <v>233</v>
      </c>
      <c r="E313" s="213" t="s">
        <v>74</v>
      </c>
      <c r="F313" s="214" t="s">
        <v>278</v>
      </c>
      <c r="G313" s="212"/>
      <c r="H313" s="215">
        <v>18.48</v>
      </c>
      <c r="I313" s="216"/>
      <c r="J313" s="212"/>
      <c r="K313" s="212"/>
      <c r="L313" s="217"/>
      <c r="M313" s="218"/>
      <c r="N313" s="219"/>
      <c r="O313" s="219"/>
      <c r="P313" s="219"/>
      <c r="Q313" s="219"/>
      <c r="R313" s="219"/>
      <c r="S313" s="219"/>
      <c r="T313" s="220"/>
      <c r="AT313" s="221" t="s">
        <v>233</v>
      </c>
      <c r="AU313" s="221" t="s">
        <v>85</v>
      </c>
      <c r="AV313" s="14" t="s">
        <v>237</v>
      </c>
      <c r="AW313" s="14" t="s">
        <v>37</v>
      </c>
      <c r="AX313" s="14" t="s">
        <v>76</v>
      </c>
      <c r="AY313" s="221" t="s">
        <v>223</v>
      </c>
    </row>
    <row r="314" spans="2:51" s="13" customFormat="1" ht="11.25">
      <c r="B314" s="200"/>
      <c r="C314" s="201"/>
      <c r="D314" s="195" t="s">
        <v>233</v>
      </c>
      <c r="E314" s="202" t="s">
        <v>74</v>
      </c>
      <c r="F314" s="203" t="s">
        <v>477</v>
      </c>
      <c r="G314" s="201"/>
      <c r="H314" s="204">
        <v>18.48</v>
      </c>
      <c r="I314" s="205"/>
      <c r="J314" s="201"/>
      <c r="K314" s="201"/>
      <c r="L314" s="206"/>
      <c r="M314" s="207"/>
      <c r="N314" s="208"/>
      <c r="O314" s="208"/>
      <c r="P314" s="208"/>
      <c r="Q314" s="208"/>
      <c r="R314" s="208"/>
      <c r="S314" s="208"/>
      <c r="T314" s="209"/>
      <c r="AT314" s="210" t="s">
        <v>233</v>
      </c>
      <c r="AU314" s="210" t="s">
        <v>85</v>
      </c>
      <c r="AV314" s="13" t="s">
        <v>85</v>
      </c>
      <c r="AW314" s="13" t="s">
        <v>37</v>
      </c>
      <c r="AX314" s="13" t="s">
        <v>76</v>
      </c>
      <c r="AY314" s="210" t="s">
        <v>223</v>
      </c>
    </row>
    <row r="315" spans="2:51" s="14" customFormat="1" ht="11.25">
      <c r="B315" s="211"/>
      <c r="C315" s="212"/>
      <c r="D315" s="195" t="s">
        <v>233</v>
      </c>
      <c r="E315" s="213" t="s">
        <v>74</v>
      </c>
      <c r="F315" s="214" t="s">
        <v>236</v>
      </c>
      <c r="G315" s="212"/>
      <c r="H315" s="215">
        <v>18.48</v>
      </c>
      <c r="I315" s="216"/>
      <c r="J315" s="212"/>
      <c r="K315" s="212"/>
      <c r="L315" s="217"/>
      <c r="M315" s="218"/>
      <c r="N315" s="219"/>
      <c r="O315" s="219"/>
      <c r="P315" s="219"/>
      <c r="Q315" s="219"/>
      <c r="R315" s="219"/>
      <c r="S315" s="219"/>
      <c r="T315" s="220"/>
      <c r="AT315" s="221" t="s">
        <v>233</v>
      </c>
      <c r="AU315" s="221" t="s">
        <v>85</v>
      </c>
      <c r="AV315" s="14" t="s">
        <v>237</v>
      </c>
      <c r="AW315" s="14" t="s">
        <v>37</v>
      </c>
      <c r="AX315" s="14" t="s">
        <v>76</v>
      </c>
      <c r="AY315" s="221" t="s">
        <v>223</v>
      </c>
    </row>
    <row r="316" spans="2:51" s="15" customFormat="1" ht="11.25">
      <c r="B316" s="222"/>
      <c r="C316" s="223"/>
      <c r="D316" s="195" t="s">
        <v>233</v>
      </c>
      <c r="E316" s="224" t="s">
        <v>171</v>
      </c>
      <c r="F316" s="225" t="s">
        <v>238</v>
      </c>
      <c r="G316" s="223"/>
      <c r="H316" s="226">
        <v>40.26</v>
      </c>
      <c r="I316" s="227"/>
      <c r="J316" s="223"/>
      <c r="K316" s="223"/>
      <c r="L316" s="228"/>
      <c r="M316" s="229"/>
      <c r="N316" s="230"/>
      <c r="O316" s="230"/>
      <c r="P316" s="230"/>
      <c r="Q316" s="230"/>
      <c r="R316" s="230"/>
      <c r="S316" s="230"/>
      <c r="T316" s="231"/>
      <c r="AT316" s="232" t="s">
        <v>233</v>
      </c>
      <c r="AU316" s="232" t="s">
        <v>85</v>
      </c>
      <c r="AV316" s="15" t="s">
        <v>229</v>
      </c>
      <c r="AW316" s="15" t="s">
        <v>37</v>
      </c>
      <c r="AX316" s="15" t="s">
        <v>83</v>
      </c>
      <c r="AY316" s="232" t="s">
        <v>223</v>
      </c>
    </row>
    <row r="317" spans="1:65" s="2" customFormat="1" ht="16.5" customHeight="1">
      <c r="A317" s="36"/>
      <c r="B317" s="37"/>
      <c r="C317" s="182" t="s">
        <v>478</v>
      </c>
      <c r="D317" s="182" t="s">
        <v>225</v>
      </c>
      <c r="E317" s="183" t="s">
        <v>479</v>
      </c>
      <c r="F317" s="184" t="s">
        <v>480</v>
      </c>
      <c r="G317" s="185" t="s">
        <v>128</v>
      </c>
      <c r="H317" s="186">
        <v>9</v>
      </c>
      <c r="I317" s="187"/>
      <c r="J317" s="188">
        <f>ROUND(I317*H317,2)</f>
        <v>0</v>
      </c>
      <c r="K317" s="184" t="s">
        <v>228</v>
      </c>
      <c r="L317" s="41"/>
      <c r="M317" s="189" t="s">
        <v>74</v>
      </c>
      <c r="N317" s="190" t="s">
        <v>46</v>
      </c>
      <c r="O317" s="66"/>
      <c r="P317" s="191">
        <f>O317*H317</f>
        <v>0</v>
      </c>
      <c r="Q317" s="191">
        <v>0</v>
      </c>
      <c r="R317" s="191">
        <f>Q317*H317</f>
        <v>0</v>
      </c>
      <c r="S317" s="191">
        <v>0.0421</v>
      </c>
      <c r="T317" s="192">
        <f>S317*H317</f>
        <v>0.3789</v>
      </c>
      <c r="U317" s="36"/>
      <c r="V317" s="36"/>
      <c r="W317" s="36"/>
      <c r="X317" s="36"/>
      <c r="Y317" s="36"/>
      <c r="Z317" s="36"/>
      <c r="AA317" s="36"/>
      <c r="AB317" s="36"/>
      <c r="AC317" s="36"/>
      <c r="AD317" s="36"/>
      <c r="AE317" s="36"/>
      <c r="AR317" s="193" t="s">
        <v>329</v>
      </c>
      <c r="AT317" s="193" t="s">
        <v>225</v>
      </c>
      <c r="AU317" s="193" t="s">
        <v>85</v>
      </c>
      <c r="AY317" s="19" t="s">
        <v>223</v>
      </c>
      <c r="BE317" s="194">
        <f>IF(N317="základní",J317,0)</f>
        <v>0</v>
      </c>
      <c r="BF317" s="194">
        <f>IF(N317="snížená",J317,0)</f>
        <v>0</v>
      </c>
      <c r="BG317" s="194">
        <f>IF(N317="zákl. přenesená",J317,0)</f>
        <v>0</v>
      </c>
      <c r="BH317" s="194">
        <f>IF(N317="sníž. přenesená",J317,0)</f>
        <v>0</v>
      </c>
      <c r="BI317" s="194">
        <f>IF(N317="nulová",J317,0)</f>
        <v>0</v>
      </c>
      <c r="BJ317" s="19" t="s">
        <v>83</v>
      </c>
      <c r="BK317" s="194">
        <f>ROUND(I317*H317,2)</f>
        <v>0</v>
      </c>
      <c r="BL317" s="19" t="s">
        <v>329</v>
      </c>
      <c r="BM317" s="193" t="s">
        <v>481</v>
      </c>
    </row>
    <row r="318" spans="1:47" s="2" customFormat="1" ht="11.25">
      <c r="A318" s="36"/>
      <c r="B318" s="37"/>
      <c r="C318" s="38"/>
      <c r="D318" s="195" t="s">
        <v>231</v>
      </c>
      <c r="E318" s="38"/>
      <c r="F318" s="196" t="s">
        <v>482</v>
      </c>
      <c r="G318" s="38"/>
      <c r="H318" s="38"/>
      <c r="I318" s="197"/>
      <c r="J318" s="38"/>
      <c r="K318" s="38"/>
      <c r="L318" s="41"/>
      <c r="M318" s="198"/>
      <c r="N318" s="199"/>
      <c r="O318" s="66"/>
      <c r="P318" s="66"/>
      <c r="Q318" s="66"/>
      <c r="R318" s="66"/>
      <c r="S318" s="66"/>
      <c r="T318" s="67"/>
      <c r="U318" s="36"/>
      <c r="V318" s="36"/>
      <c r="W318" s="36"/>
      <c r="X318" s="36"/>
      <c r="Y318" s="36"/>
      <c r="Z318" s="36"/>
      <c r="AA318" s="36"/>
      <c r="AB318" s="36"/>
      <c r="AC318" s="36"/>
      <c r="AD318" s="36"/>
      <c r="AE318" s="36"/>
      <c r="AT318" s="19" t="s">
        <v>231</v>
      </c>
      <c r="AU318" s="19" t="s">
        <v>85</v>
      </c>
    </row>
    <row r="319" spans="2:51" s="13" customFormat="1" ht="11.25">
      <c r="B319" s="200"/>
      <c r="C319" s="201"/>
      <c r="D319" s="195" t="s">
        <v>233</v>
      </c>
      <c r="E319" s="202" t="s">
        <v>74</v>
      </c>
      <c r="F319" s="203" t="s">
        <v>483</v>
      </c>
      <c r="G319" s="201"/>
      <c r="H319" s="204">
        <v>1</v>
      </c>
      <c r="I319" s="205"/>
      <c r="J319" s="201"/>
      <c r="K319" s="201"/>
      <c r="L319" s="206"/>
      <c r="M319" s="207"/>
      <c r="N319" s="208"/>
      <c r="O319" s="208"/>
      <c r="P319" s="208"/>
      <c r="Q319" s="208"/>
      <c r="R319" s="208"/>
      <c r="S319" s="208"/>
      <c r="T319" s="209"/>
      <c r="AT319" s="210" t="s">
        <v>233</v>
      </c>
      <c r="AU319" s="210" t="s">
        <v>85</v>
      </c>
      <c r="AV319" s="13" t="s">
        <v>85</v>
      </c>
      <c r="AW319" s="13" t="s">
        <v>37</v>
      </c>
      <c r="AX319" s="13" t="s">
        <v>76</v>
      </c>
      <c r="AY319" s="210" t="s">
        <v>223</v>
      </c>
    </row>
    <row r="320" spans="2:51" s="14" customFormat="1" ht="11.25">
      <c r="B320" s="211"/>
      <c r="C320" s="212"/>
      <c r="D320" s="195" t="s">
        <v>233</v>
      </c>
      <c r="E320" s="213" t="s">
        <v>74</v>
      </c>
      <c r="F320" s="214" t="s">
        <v>276</v>
      </c>
      <c r="G320" s="212"/>
      <c r="H320" s="215">
        <v>1</v>
      </c>
      <c r="I320" s="216"/>
      <c r="J320" s="212"/>
      <c r="K320" s="212"/>
      <c r="L320" s="217"/>
      <c r="M320" s="218"/>
      <c r="N320" s="219"/>
      <c r="O320" s="219"/>
      <c r="P320" s="219"/>
      <c r="Q320" s="219"/>
      <c r="R320" s="219"/>
      <c r="S320" s="219"/>
      <c r="T320" s="220"/>
      <c r="AT320" s="221" t="s">
        <v>233</v>
      </c>
      <c r="AU320" s="221" t="s">
        <v>85</v>
      </c>
      <c r="AV320" s="14" t="s">
        <v>237</v>
      </c>
      <c r="AW320" s="14" t="s">
        <v>37</v>
      </c>
      <c r="AX320" s="14" t="s">
        <v>76</v>
      </c>
      <c r="AY320" s="221" t="s">
        <v>223</v>
      </c>
    </row>
    <row r="321" spans="2:51" s="13" customFormat="1" ht="11.25">
      <c r="B321" s="200"/>
      <c r="C321" s="201"/>
      <c r="D321" s="195" t="s">
        <v>233</v>
      </c>
      <c r="E321" s="202" t="s">
        <v>74</v>
      </c>
      <c r="F321" s="203" t="s">
        <v>484</v>
      </c>
      <c r="G321" s="201"/>
      <c r="H321" s="204">
        <v>4</v>
      </c>
      <c r="I321" s="205"/>
      <c r="J321" s="201"/>
      <c r="K321" s="201"/>
      <c r="L321" s="206"/>
      <c r="M321" s="207"/>
      <c r="N321" s="208"/>
      <c r="O321" s="208"/>
      <c r="P321" s="208"/>
      <c r="Q321" s="208"/>
      <c r="R321" s="208"/>
      <c r="S321" s="208"/>
      <c r="T321" s="209"/>
      <c r="AT321" s="210" t="s">
        <v>233</v>
      </c>
      <c r="AU321" s="210" t="s">
        <v>85</v>
      </c>
      <c r="AV321" s="13" t="s">
        <v>85</v>
      </c>
      <c r="AW321" s="13" t="s">
        <v>37</v>
      </c>
      <c r="AX321" s="13" t="s">
        <v>76</v>
      </c>
      <c r="AY321" s="210" t="s">
        <v>223</v>
      </c>
    </row>
    <row r="322" spans="2:51" s="14" customFormat="1" ht="11.25">
      <c r="B322" s="211"/>
      <c r="C322" s="212"/>
      <c r="D322" s="195" t="s">
        <v>233</v>
      </c>
      <c r="E322" s="213" t="s">
        <v>74</v>
      </c>
      <c r="F322" s="214" t="s">
        <v>278</v>
      </c>
      <c r="G322" s="212"/>
      <c r="H322" s="215">
        <v>4</v>
      </c>
      <c r="I322" s="216"/>
      <c r="J322" s="212"/>
      <c r="K322" s="212"/>
      <c r="L322" s="217"/>
      <c r="M322" s="218"/>
      <c r="N322" s="219"/>
      <c r="O322" s="219"/>
      <c r="P322" s="219"/>
      <c r="Q322" s="219"/>
      <c r="R322" s="219"/>
      <c r="S322" s="219"/>
      <c r="T322" s="220"/>
      <c r="AT322" s="221" t="s">
        <v>233</v>
      </c>
      <c r="AU322" s="221" t="s">
        <v>85</v>
      </c>
      <c r="AV322" s="14" t="s">
        <v>237</v>
      </c>
      <c r="AW322" s="14" t="s">
        <v>37</v>
      </c>
      <c r="AX322" s="14" t="s">
        <v>76</v>
      </c>
      <c r="AY322" s="221" t="s">
        <v>223</v>
      </c>
    </row>
    <row r="323" spans="2:51" s="13" customFormat="1" ht="11.25">
      <c r="B323" s="200"/>
      <c r="C323" s="201"/>
      <c r="D323" s="195" t="s">
        <v>233</v>
      </c>
      <c r="E323" s="202" t="s">
        <v>74</v>
      </c>
      <c r="F323" s="203" t="s">
        <v>485</v>
      </c>
      <c r="G323" s="201"/>
      <c r="H323" s="204">
        <v>4</v>
      </c>
      <c r="I323" s="205"/>
      <c r="J323" s="201"/>
      <c r="K323" s="201"/>
      <c r="L323" s="206"/>
      <c r="M323" s="207"/>
      <c r="N323" s="208"/>
      <c r="O323" s="208"/>
      <c r="P323" s="208"/>
      <c r="Q323" s="208"/>
      <c r="R323" s="208"/>
      <c r="S323" s="208"/>
      <c r="T323" s="209"/>
      <c r="AT323" s="210" t="s">
        <v>233</v>
      </c>
      <c r="AU323" s="210" t="s">
        <v>85</v>
      </c>
      <c r="AV323" s="13" t="s">
        <v>85</v>
      </c>
      <c r="AW323" s="13" t="s">
        <v>37</v>
      </c>
      <c r="AX323" s="13" t="s">
        <v>76</v>
      </c>
      <c r="AY323" s="210" t="s">
        <v>223</v>
      </c>
    </row>
    <row r="324" spans="2:51" s="14" customFormat="1" ht="11.25">
      <c r="B324" s="211"/>
      <c r="C324" s="212"/>
      <c r="D324" s="195" t="s">
        <v>233</v>
      </c>
      <c r="E324" s="213" t="s">
        <v>74</v>
      </c>
      <c r="F324" s="214" t="s">
        <v>236</v>
      </c>
      <c r="G324" s="212"/>
      <c r="H324" s="215">
        <v>4</v>
      </c>
      <c r="I324" s="216"/>
      <c r="J324" s="212"/>
      <c r="K324" s="212"/>
      <c r="L324" s="217"/>
      <c r="M324" s="218"/>
      <c r="N324" s="219"/>
      <c r="O324" s="219"/>
      <c r="P324" s="219"/>
      <c r="Q324" s="219"/>
      <c r="R324" s="219"/>
      <c r="S324" s="219"/>
      <c r="T324" s="220"/>
      <c r="AT324" s="221" t="s">
        <v>233</v>
      </c>
      <c r="AU324" s="221" t="s">
        <v>85</v>
      </c>
      <c r="AV324" s="14" t="s">
        <v>237</v>
      </c>
      <c r="AW324" s="14" t="s">
        <v>37</v>
      </c>
      <c r="AX324" s="14" t="s">
        <v>76</v>
      </c>
      <c r="AY324" s="221" t="s">
        <v>223</v>
      </c>
    </row>
    <row r="325" spans="2:51" s="15" customFormat="1" ht="11.25">
      <c r="B325" s="222"/>
      <c r="C325" s="223"/>
      <c r="D325" s="195" t="s">
        <v>233</v>
      </c>
      <c r="E325" s="224" t="s">
        <v>173</v>
      </c>
      <c r="F325" s="225" t="s">
        <v>238</v>
      </c>
      <c r="G325" s="223"/>
      <c r="H325" s="226">
        <v>9</v>
      </c>
      <c r="I325" s="227"/>
      <c r="J325" s="223"/>
      <c r="K325" s="223"/>
      <c r="L325" s="228"/>
      <c r="M325" s="229"/>
      <c r="N325" s="230"/>
      <c r="O325" s="230"/>
      <c r="P325" s="230"/>
      <c r="Q325" s="230"/>
      <c r="R325" s="230"/>
      <c r="S325" s="230"/>
      <c r="T325" s="231"/>
      <c r="AT325" s="232" t="s">
        <v>233</v>
      </c>
      <c r="AU325" s="232" t="s">
        <v>85</v>
      </c>
      <c r="AV325" s="15" t="s">
        <v>229</v>
      </c>
      <c r="AW325" s="15" t="s">
        <v>37</v>
      </c>
      <c r="AX325" s="15" t="s">
        <v>83</v>
      </c>
      <c r="AY325" s="232" t="s">
        <v>223</v>
      </c>
    </row>
    <row r="326" spans="2:63" s="12" customFormat="1" ht="22.9" customHeight="1">
      <c r="B326" s="166"/>
      <c r="C326" s="167"/>
      <c r="D326" s="168" t="s">
        <v>75</v>
      </c>
      <c r="E326" s="180" t="s">
        <v>486</v>
      </c>
      <c r="F326" s="180" t="s">
        <v>487</v>
      </c>
      <c r="G326" s="167"/>
      <c r="H326" s="167"/>
      <c r="I326" s="170"/>
      <c r="J326" s="181">
        <f>BK326</f>
        <v>0</v>
      </c>
      <c r="K326" s="167"/>
      <c r="L326" s="172"/>
      <c r="M326" s="173"/>
      <c r="N326" s="174"/>
      <c r="O326" s="174"/>
      <c r="P326" s="175">
        <f>SUM(P327:P330)</f>
        <v>0</v>
      </c>
      <c r="Q326" s="174"/>
      <c r="R326" s="175">
        <f>SUM(R327:R330)</f>
        <v>0</v>
      </c>
      <c r="S326" s="174"/>
      <c r="T326" s="176">
        <f>SUM(T327:T330)</f>
        <v>0.002</v>
      </c>
      <c r="AR326" s="177" t="s">
        <v>85</v>
      </c>
      <c r="AT326" s="178" t="s">
        <v>75</v>
      </c>
      <c r="AU326" s="178" t="s">
        <v>83</v>
      </c>
      <c r="AY326" s="177" t="s">
        <v>223</v>
      </c>
      <c r="BK326" s="179">
        <f>SUM(BK327:BK330)</f>
        <v>0</v>
      </c>
    </row>
    <row r="327" spans="1:65" s="2" customFormat="1" ht="16.5" customHeight="1">
      <c r="A327" s="36"/>
      <c r="B327" s="37"/>
      <c r="C327" s="182" t="s">
        <v>488</v>
      </c>
      <c r="D327" s="182" t="s">
        <v>225</v>
      </c>
      <c r="E327" s="183" t="s">
        <v>489</v>
      </c>
      <c r="F327" s="184" t="s">
        <v>490</v>
      </c>
      <c r="G327" s="185" t="s">
        <v>128</v>
      </c>
      <c r="H327" s="186">
        <v>5</v>
      </c>
      <c r="I327" s="187"/>
      <c r="J327" s="188">
        <f>ROUND(I327*H327,2)</f>
        <v>0</v>
      </c>
      <c r="K327" s="184" t="s">
        <v>228</v>
      </c>
      <c r="L327" s="41"/>
      <c r="M327" s="189" t="s">
        <v>74</v>
      </c>
      <c r="N327" s="190" t="s">
        <v>46</v>
      </c>
      <c r="O327" s="66"/>
      <c r="P327" s="191">
        <f>O327*H327</f>
        <v>0</v>
      </c>
      <c r="Q327" s="191">
        <v>0</v>
      </c>
      <c r="R327" s="191">
        <f>Q327*H327</f>
        <v>0</v>
      </c>
      <c r="S327" s="191">
        <v>0.0004</v>
      </c>
      <c r="T327" s="192">
        <f>S327*H327</f>
        <v>0.002</v>
      </c>
      <c r="U327" s="36"/>
      <c r="V327" s="36"/>
      <c r="W327" s="36"/>
      <c r="X327" s="36"/>
      <c r="Y327" s="36"/>
      <c r="Z327" s="36"/>
      <c r="AA327" s="36"/>
      <c r="AB327" s="36"/>
      <c r="AC327" s="36"/>
      <c r="AD327" s="36"/>
      <c r="AE327" s="36"/>
      <c r="AR327" s="193" t="s">
        <v>329</v>
      </c>
      <c r="AT327" s="193" t="s">
        <v>225</v>
      </c>
      <c r="AU327" s="193" t="s">
        <v>85</v>
      </c>
      <c r="AY327" s="19" t="s">
        <v>223</v>
      </c>
      <c r="BE327" s="194">
        <f>IF(N327="základní",J327,0)</f>
        <v>0</v>
      </c>
      <c r="BF327" s="194">
        <f>IF(N327="snížená",J327,0)</f>
        <v>0</v>
      </c>
      <c r="BG327" s="194">
        <f>IF(N327="zákl. přenesená",J327,0)</f>
        <v>0</v>
      </c>
      <c r="BH327" s="194">
        <f>IF(N327="sníž. přenesená",J327,0)</f>
        <v>0</v>
      </c>
      <c r="BI327" s="194">
        <f>IF(N327="nulová",J327,0)</f>
        <v>0</v>
      </c>
      <c r="BJ327" s="19" t="s">
        <v>83</v>
      </c>
      <c r="BK327" s="194">
        <f>ROUND(I327*H327,2)</f>
        <v>0</v>
      </c>
      <c r="BL327" s="19" t="s">
        <v>329</v>
      </c>
      <c r="BM327" s="193" t="s">
        <v>491</v>
      </c>
    </row>
    <row r="328" spans="1:47" s="2" customFormat="1" ht="11.25">
      <c r="A328" s="36"/>
      <c r="B328" s="37"/>
      <c r="C328" s="38"/>
      <c r="D328" s="195" t="s">
        <v>231</v>
      </c>
      <c r="E328" s="38"/>
      <c r="F328" s="196" t="s">
        <v>492</v>
      </c>
      <c r="G328" s="38"/>
      <c r="H328" s="38"/>
      <c r="I328" s="197"/>
      <c r="J328" s="38"/>
      <c r="K328" s="38"/>
      <c r="L328" s="41"/>
      <c r="M328" s="198"/>
      <c r="N328" s="199"/>
      <c r="O328" s="66"/>
      <c r="P328" s="66"/>
      <c r="Q328" s="66"/>
      <c r="R328" s="66"/>
      <c r="S328" s="66"/>
      <c r="T328" s="67"/>
      <c r="U328" s="36"/>
      <c r="V328" s="36"/>
      <c r="W328" s="36"/>
      <c r="X328" s="36"/>
      <c r="Y328" s="36"/>
      <c r="Z328" s="36"/>
      <c r="AA328" s="36"/>
      <c r="AB328" s="36"/>
      <c r="AC328" s="36"/>
      <c r="AD328" s="36"/>
      <c r="AE328" s="36"/>
      <c r="AT328" s="19" t="s">
        <v>231</v>
      </c>
      <c r="AU328" s="19" t="s">
        <v>85</v>
      </c>
    </row>
    <row r="329" spans="2:51" s="13" customFormat="1" ht="11.25">
      <c r="B329" s="200"/>
      <c r="C329" s="201"/>
      <c r="D329" s="195" t="s">
        <v>233</v>
      </c>
      <c r="E329" s="202" t="s">
        <v>74</v>
      </c>
      <c r="F329" s="203" t="s">
        <v>493</v>
      </c>
      <c r="G329" s="201"/>
      <c r="H329" s="204">
        <v>5</v>
      </c>
      <c r="I329" s="205"/>
      <c r="J329" s="201"/>
      <c r="K329" s="201"/>
      <c r="L329" s="206"/>
      <c r="M329" s="207"/>
      <c r="N329" s="208"/>
      <c r="O329" s="208"/>
      <c r="P329" s="208"/>
      <c r="Q329" s="208"/>
      <c r="R329" s="208"/>
      <c r="S329" s="208"/>
      <c r="T329" s="209"/>
      <c r="AT329" s="210" t="s">
        <v>233</v>
      </c>
      <c r="AU329" s="210" t="s">
        <v>85</v>
      </c>
      <c r="AV329" s="13" t="s">
        <v>85</v>
      </c>
      <c r="AW329" s="13" t="s">
        <v>37</v>
      </c>
      <c r="AX329" s="13" t="s">
        <v>76</v>
      </c>
      <c r="AY329" s="210" t="s">
        <v>223</v>
      </c>
    </row>
    <row r="330" spans="2:51" s="15" customFormat="1" ht="11.25">
      <c r="B330" s="222"/>
      <c r="C330" s="223"/>
      <c r="D330" s="195" t="s">
        <v>233</v>
      </c>
      <c r="E330" s="224" t="s">
        <v>74</v>
      </c>
      <c r="F330" s="225" t="s">
        <v>238</v>
      </c>
      <c r="G330" s="223"/>
      <c r="H330" s="226">
        <v>5</v>
      </c>
      <c r="I330" s="227"/>
      <c r="J330" s="223"/>
      <c r="K330" s="223"/>
      <c r="L330" s="228"/>
      <c r="M330" s="229"/>
      <c r="N330" s="230"/>
      <c r="O330" s="230"/>
      <c r="P330" s="230"/>
      <c r="Q330" s="230"/>
      <c r="R330" s="230"/>
      <c r="S330" s="230"/>
      <c r="T330" s="231"/>
      <c r="AT330" s="232" t="s">
        <v>233</v>
      </c>
      <c r="AU330" s="232" t="s">
        <v>85</v>
      </c>
      <c r="AV330" s="15" t="s">
        <v>229</v>
      </c>
      <c r="AW330" s="15" t="s">
        <v>37</v>
      </c>
      <c r="AX330" s="15" t="s">
        <v>83</v>
      </c>
      <c r="AY330" s="232" t="s">
        <v>223</v>
      </c>
    </row>
    <row r="331" spans="2:63" s="12" customFormat="1" ht="22.9" customHeight="1">
      <c r="B331" s="166"/>
      <c r="C331" s="167"/>
      <c r="D331" s="168" t="s">
        <v>75</v>
      </c>
      <c r="E331" s="180" t="s">
        <v>494</v>
      </c>
      <c r="F331" s="180" t="s">
        <v>495</v>
      </c>
      <c r="G331" s="167"/>
      <c r="H331" s="167"/>
      <c r="I331" s="170"/>
      <c r="J331" s="181">
        <f>BK331</f>
        <v>0</v>
      </c>
      <c r="K331" s="167"/>
      <c r="L331" s="172"/>
      <c r="M331" s="173"/>
      <c r="N331" s="174"/>
      <c r="O331" s="174"/>
      <c r="P331" s="175">
        <f>SUM(P332:P352)</f>
        <v>0</v>
      </c>
      <c r="Q331" s="174"/>
      <c r="R331" s="175">
        <f>SUM(R332:R352)</f>
        <v>0</v>
      </c>
      <c r="S331" s="174"/>
      <c r="T331" s="176">
        <f>SUM(T332:T352)</f>
        <v>15.716401400000002</v>
      </c>
      <c r="AR331" s="177" t="s">
        <v>85</v>
      </c>
      <c r="AT331" s="178" t="s">
        <v>75</v>
      </c>
      <c r="AU331" s="178" t="s">
        <v>83</v>
      </c>
      <c r="AY331" s="177" t="s">
        <v>223</v>
      </c>
      <c r="BK331" s="179">
        <f>SUM(BK332:BK352)</f>
        <v>0</v>
      </c>
    </row>
    <row r="332" spans="1:65" s="2" customFormat="1" ht="16.5" customHeight="1">
      <c r="A332" s="36"/>
      <c r="B332" s="37"/>
      <c r="C332" s="182" t="s">
        <v>496</v>
      </c>
      <c r="D332" s="182" t="s">
        <v>225</v>
      </c>
      <c r="E332" s="183" t="s">
        <v>497</v>
      </c>
      <c r="F332" s="184" t="s">
        <v>498</v>
      </c>
      <c r="G332" s="185" t="s">
        <v>123</v>
      </c>
      <c r="H332" s="186">
        <v>70.26</v>
      </c>
      <c r="I332" s="187"/>
      <c r="J332" s="188">
        <f>ROUND(I332*H332,2)</f>
        <v>0</v>
      </c>
      <c r="K332" s="184" t="s">
        <v>228</v>
      </c>
      <c r="L332" s="41"/>
      <c r="M332" s="189" t="s">
        <v>74</v>
      </c>
      <c r="N332" s="190" t="s">
        <v>46</v>
      </c>
      <c r="O332" s="66"/>
      <c r="P332" s="191">
        <f>O332*H332</f>
        <v>0</v>
      </c>
      <c r="Q332" s="191">
        <v>0</v>
      </c>
      <c r="R332" s="191">
        <f>Q332*H332</f>
        <v>0</v>
      </c>
      <c r="S332" s="191">
        <v>0.01174</v>
      </c>
      <c r="T332" s="192">
        <f>S332*H332</f>
        <v>0.8248524</v>
      </c>
      <c r="U332" s="36"/>
      <c r="V332" s="36"/>
      <c r="W332" s="36"/>
      <c r="X332" s="36"/>
      <c r="Y332" s="36"/>
      <c r="Z332" s="36"/>
      <c r="AA332" s="36"/>
      <c r="AB332" s="36"/>
      <c r="AC332" s="36"/>
      <c r="AD332" s="36"/>
      <c r="AE332" s="36"/>
      <c r="AR332" s="193" t="s">
        <v>329</v>
      </c>
      <c r="AT332" s="193" t="s">
        <v>225</v>
      </c>
      <c r="AU332" s="193" t="s">
        <v>85</v>
      </c>
      <c r="AY332" s="19" t="s">
        <v>223</v>
      </c>
      <c r="BE332" s="194">
        <f>IF(N332="základní",J332,0)</f>
        <v>0</v>
      </c>
      <c r="BF332" s="194">
        <f>IF(N332="snížená",J332,0)</f>
        <v>0</v>
      </c>
      <c r="BG332" s="194">
        <f>IF(N332="zákl. přenesená",J332,0)</f>
        <v>0</v>
      </c>
      <c r="BH332" s="194">
        <f>IF(N332="sníž. přenesená",J332,0)</f>
        <v>0</v>
      </c>
      <c r="BI332" s="194">
        <f>IF(N332="nulová",J332,0)</f>
        <v>0</v>
      </c>
      <c r="BJ332" s="19" t="s">
        <v>83</v>
      </c>
      <c r="BK332" s="194">
        <f>ROUND(I332*H332,2)</f>
        <v>0</v>
      </c>
      <c r="BL332" s="19" t="s">
        <v>329</v>
      </c>
      <c r="BM332" s="193" t="s">
        <v>499</v>
      </c>
    </row>
    <row r="333" spans="1:47" s="2" customFormat="1" ht="11.25">
      <c r="A333" s="36"/>
      <c r="B333" s="37"/>
      <c r="C333" s="38"/>
      <c r="D333" s="195" t="s">
        <v>231</v>
      </c>
      <c r="E333" s="38"/>
      <c r="F333" s="196" t="s">
        <v>500</v>
      </c>
      <c r="G333" s="38"/>
      <c r="H333" s="38"/>
      <c r="I333" s="197"/>
      <c r="J333" s="38"/>
      <c r="K333" s="38"/>
      <c r="L333" s="41"/>
      <c r="M333" s="198"/>
      <c r="N333" s="199"/>
      <c r="O333" s="66"/>
      <c r="P333" s="66"/>
      <c r="Q333" s="66"/>
      <c r="R333" s="66"/>
      <c r="S333" s="66"/>
      <c r="T333" s="67"/>
      <c r="U333" s="36"/>
      <c r="V333" s="36"/>
      <c r="W333" s="36"/>
      <c r="X333" s="36"/>
      <c r="Y333" s="36"/>
      <c r="Z333" s="36"/>
      <c r="AA333" s="36"/>
      <c r="AB333" s="36"/>
      <c r="AC333" s="36"/>
      <c r="AD333" s="36"/>
      <c r="AE333" s="36"/>
      <c r="AT333" s="19" t="s">
        <v>231</v>
      </c>
      <c r="AU333" s="19" t="s">
        <v>85</v>
      </c>
    </row>
    <row r="334" spans="2:51" s="16" customFormat="1" ht="11.25">
      <c r="B334" s="233"/>
      <c r="C334" s="234"/>
      <c r="D334" s="195" t="s">
        <v>233</v>
      </c>
      <c r="E334" s="235" t="s">
        <v>74</v>
      </c>
      <c r="F334" s="236" t="s">
        <v>262</v>
      </c>
      <c r="G334" s="234"/>
      <c r="H334" s="235" t="s">
        <v>74</v>
      </c>
      <c r="I334" s="237"/>
      <c r="J334" s="234"/>
      <c r="K334" s="234"/>
      <c r="L334" s="238"/>
      <c r="M334" s="239"/>
      <c r="N334" s="240"/>
      <c r="O334" s="240"/>
      <c r="P334" s="240"/>
      <c r="Q334" s="240"/>
      <c r="R334" s="240"/>
      <c r="S334" s="240"/>
      <c r="T334" s="241"/>
      <c r="AT334" s="242" t="s">
        <v>233</v>
      </c>
      <c r="AU334" s="242" t="s">
        <v>85</v>
      </c>
      <c r="AV334" s="16" t="s">
        <v>83</v>
      </c>
      <c r="AW334" s="16" t="s">
        <v>37</v>
      </c>
      <c r="AX334" s="16" t="s">
        <v>76</v>
      </c>
      <c r="AY334" s="242" t="s">
        <v>223</v>
      </c>
    </row>
    <row r="335" spans="2:51" s="13" customFormat="1" ht="11.25">
      <c r="B335" s="200"/>
      <c r="C335" s="201"/>
      <c r="D335" s="195" t="s">
        <v>233</v>
      </c>
      <c r="E335" s="202" t="s">
        <v>74</v>
      </c>
      <c r="F335" s="203" t="s">
        <v>501</v>
      </c>
      <c r="G335" s="201"/>
      <c r="H335" s="204">
        <v>63.56</v>
      </c>
      <c r="I335" s="205"/>
      <c r="J335" s="201"/>
      <c r="K335" s="201"/>
      <c r="L335" s="206"/>
      <c r="M335" s="207"/>
      <c r="N335" s="208"/>
      <c r="O335" s="208"/>
      <c r="P335" s="208"/>
      <c r="Q335" s="208"/>
      <c r="R335" s="208"/>
      <c r="S335" s="208"/>
      <c r="T335" s="209"/>
      <c r="AT335" s="210" t="s">
        <v>233</v>
      </c>
      <c r="AU335" s="210" t="s">
        <v>85</v>
      </c>
      <c r="AV335" s="13" t="s">
        <v>85</v>
      </c>
      <c r="AW335" s="13" t="s">
        <v>37</v>
      </c>
      <c r="AX335" s="13" t="s">
        <v>76</v>
      </c>
      <c r="AY335" s="210" t="s">
        <v>223</v>
      </c>
    </row>
    <row r="336" spans="2:51" s="13" customFormat="1" ht="11.25">
      <c r="B336" s="200"/>
      <c r="C336" s="201"/>
      <c r="D336" s="195" t="s">
        <v>233</v>
      </c>
      <c r="E336" s="202" t="s">
        <v>74</v>
      </c>
      <c r="F336" s="203" t="s">
        <v>502</v>
      </c>
      <c r="G336" s="201"/>
      <c r="H336" s="204">
        <v>6.7</v>
      </c>
      <c r="I336" s="205"/>
      <c r="J336" s="201"/>
      <c r="K336" s="201"/>
      <c r="L336" s="206"/>
      <c r="M336" s="207"/>
      <c r="N336" s="208"/>
      <c r="O336" s="208"/>
      <c r="P336" s="208"/>
      <c r="Q336" s="208"/>
      <c r="R336" s="208"/>
      <c r="S336" s="208"/>
      <c r="T336" s="209"/>
      <c r="AT336" s="210" t="s">
        <v>233</v>
      </c>
      <c r="AU336" s="210" t="s">
        <v>85</v>
      </c>
      <c r="AV336" s="13" t="s">
        <v>85</v>
      </c>
      <c r="AW336" s="13" t="s">
        <v>37</v>
      </c>
      <c r="AX336" s="13" t="s">
        <v>76</v>
      </c>
      <c r="AY336" s="210" t="s">
        <v>223</v>
      </c>
    </row>
    <row r="337" spans="2:51" s="14" customFormat="1" ht="11.25">
      <c r="B337" s="211"/>
      <c r="C337" s="212"/>
      <c r="D337" s="195" t="s">
        <v>233</v>
      </c>
      <c r="E337" s="213" t="s">
        <v>74</v>
      </c>
      <c r="F337" s="214" t="s">
        <v>236</v>
      </c>
      <c r="G337" s="212"/>
      <c r="H337" s="215">
        <v>70.26</v>
      </c>
      <c r="I337" s="216"/>
      <c r="J337" s="212"/>
      <c r="K337" s="212"/>
      <c r="L337" s="217"/>
      <c r="M337" s="218"/>
      <c r="N337" s="219"/>
      <c r="O337" s="219"/>
      <c r="P337" s="219"/>
      <c r="Q337" s="219"/>
      <c r="R337" s="219"/>
      <c r="S337" s="219"/>
      <c r="T337" s="220"/>
      <c r="AT337" s="221" t="s">
        <v>233</v>
      </c>
      <c r="AU337" s="221" t="s">
        <v>85</v>
      </c>
      <c r="AV337" s="14" t="s">
        <v>237</v>
      </c>
      <c r="AW337" s="14" t="s">
        <v>37</v>
      </c>
      <c r="AX337" s="14" t="s">
        <v>76</v>
      </c>
      <c r="AY337" s="221" t="s">
        <v>223</v>
      </c>
    </row>
    <row r="338" spans="2:51" s="15" customFormat="1" ht="11.25">
      <c r="B338" s="222"/>
      <c r="C338" s="223"/>
      <c r="D338" s="195" t="s">
        <v>233</v>
      </c>
      <c r="E338" s="224" t="s">
        <v>175</v>
      </c>
      <c r="F338" s="225" t="s">
        <v>238</v>
      </c>
      <c r="G338" s="223"/>
      <c r="H338" s="226">
        <v>70.26</v>
      </c>
      <c r="I338" s="227"/>
      <c r="J338" s="223"/>
      <c r="K338" s="223"/>
      <c r="L338" s="228"/>
      <c r="M338" s="229"/>
      <c r="N338" s="230"/>
      <c r="O338" s="230"/>
      <c r="P338" s="230"/>
      <c r="Q338" s="230"/>
      <c r="R338" s="230"/>
      <c r="S338" s="230"/>
      <c r="T338" s="231"/>
      <c r="AT338" s="232" t="s">
        <v>233</v>
      </c>
      <c r="AU338" s="232" t="s">
        <v>85</v>
      </c>
      <c r="AV338" s="15" t="s">
        <v>229</v>
      </c>
      <c r="AW338" s="15" t="s">
        <v>37</v>
      </c>
      <c r="AX338" s="15" t="s">
        <v>83</v>
      </c>
      <c r="AY338" s="232" t="s">
        <v>223</v>
      </c>
    </row>
    <row r="339" spans="1:65" s="2" customFormat="1" ht="16.5" customHeight="1">
      <c r="A339" s="36"/>
      <c r="B339" s="37"/>
      <c r="C339" s="182" t="s">
        <v>503</v>
      </c>
      <c r="D339" s="182" t="s">
        <v>225</v>
      </c>
      <c r="E339" s="183" t="s">
        <v>504</v>
      </c>
      <c r="F339" s="184" t="s">
        <v>505</v>
      </c>
      <c r="G339" s="185" t="s">
        <v>117</v>
      </c>
      <c r="H339" s="186">
        <v>100.15</v>
      </c>
      <c r="I339" s="187"/>
      <c r="J339" s="188">
        <f>ROUND(I339*H339,2)</f>
        <v>0</v>
      </c>
      <c r="K339" s="184" t="s">
        <v>228</v>
      </c>
      <c r="L339" s="41"/>
      <c r="M339" s="189" t="s">
        <v>74</v>
      </c>
      <c r="N339" s="190" t="s">
        <v>46</v>
      </c>
      <c r="O339" s="66"/>
      <c r="P339" s="191">
        <f>O339*H339</f>
        <v>0</v>
      </c>
      <c r="Q339" s="191">
        <v>0</v>
      </c>
      <c r="R339" s="191">
        <f>Q339*H339</f>
        <v>0</v>
      </c>
      <c r="S339" s="191">
        <v>0.1395</v>
      </c>
      <c r="T339" s="192">
        <f>S339*H339</f>
        <v>13.970925000000003</v>
      </c>
      <c r="U339" s="36"/>
      <c r="V339" s="36"/>
      <c r="W339" s="36"/>
      <c r="X339" s="36"/>
      <c r="Y339" s="36"/>
      <c r="Z339" s="36"/>
      <c r="AA339" s="36"/>
      <c r="AB339" s="36"/>
      <c r="AC339" s="36"/>
      <c r="AD339" s="36"/>
      <c r="AE339" s="36"/>
      <c r="AR339" s="193" t="s">
        <v>329</v>
      </c>
      <c r="AT339" s="193" t="s">
        <v>225</v>
      </c>
      <c r="AU339" s="193" t="s">
        <v>85</v>
      </c>
      <c r="AY339" s="19" t="s">
        <v>223</v>
      </c>
      <c r="BE339" s="194">
        <f>IF(N339="základní",J339,0)</f>
        <v>0</v>
      </c>
      <c r="BF339" s="194">
        <f>IF(N339="snížená",J339,0)</f>
        <v>0</v>
      </c>
      <c r="BG339" s="194">
        <f>IF(N339="zákl. přenesená",J339,0)</f>
        <v>0</v>
      </c>
      <c r="BH339" s="194">
        <f>IF(N339="sníž. přenesená",J339,0)</f>
        <v>0</v>
      </c>
      <c r="BI339" s="194">
        <f>IF(N339="nulová",J339,0)</f>
        <v>0</v>
      </c>
      <c r="BJ339" s="19" t="s">
        <v>83</v>
      </c>
      <c r="BK339" s="194">
        <f>ROUND(I339*H339,2)</f>
        <v>0</v>
      </c>
      <c r="BL339" s="19" t="s">
        <v>329</v>
      </c>
      <c r="BM339" s="193" t="s">
        <v>506</v>
      </c>
    </row>
    <row r="340" spans="1:47" s="2" customFormat="1" ht="11.25">
      <c r="A340" s="36"/>
      <c r="B340" s="37"/>
      <c r="C340" s="38"/>
      <c r="D340" s="195" t="s">
        <v>231</v>
      </c>
      <c r="E340" s="38"/>
      <c r="F340" s="196" t="s">
        <v>507</v>
      </c>
      <c r="G340" s="38"/>
      <c r="H340" s="38"/>
      <c r="I340" s="197"/>
      <c r="J340" s="38"/>
      <c r="K340" s="38"/>
      <c r="L340" s="41"/>
      <c r="M340" s="198"/>
      <c r="N340" s="199"/>
      <c r="O340" s="66"/>
      <c r="P340" s="66"/>
      <c r="Q340" s="66"/>
      <c r="R340" s="66"/>
      <c r="S340" s="66"/>
      <c r="T340" s="67"/>
      <c r="U340" s="36"/>
      <c r="V340" s="36"/>
      <c r="W340" s="36"/>
      <c r="X340" s="36"/>
      <c r="Y340" s="36"/>
      <c r="Z340" s="36"/>
      <c r="AA340" s="36"/>
      <c r="AB340" s="36"/>
      <c r="AC340" s="36"/>
      <c r="AD340" s="36"/>
      <c r="AE340" s="36"/>
      <c r="AT340" s="19" t="s">
        <v>231</v>
      </c>
      <c r="AU340" s="19" t="s">
        <v>85</v>
      </c>
    </row>
    <row r="341" spans="2:51" s="16" customFormat="1" ht="11.25">
      <c r="B341" s="233"/>
      <c r="C341" s="234"/>
      <c r="D341" s="195" t="s">
        <v>233</v>
      </c>
      <c r="E341" s="235" t="s">
        <v>74</v>
      </c>
      <c r="F341" s="236" t="s">
        <v>262</v>
      </c>
      <c r="G341" s="234"/>
      <c r="H341" s="235" t="s">
        <v>74</v>
      </c>
      <c r="I341" s="237"/>
      <c r="J341" s="234"/>
      <c r="K341" s="234"/>
      <c r="L341" s="238"/>
      <c r="M341" s="239"/>
      <c r="N341" s="240"/>
      <c r="O341" s="240"/>
      <c r="P341" s="240"/>
      <c r="Q341" s="240"/>
      <c r="R341" s="240"/>
      <c r="S341" s="240"/>
      <c r="T341" s="241"/>
      <c r="AT341" s="242" t="s">
        <v>233</v>
      </c>
      <c r="AU341" s="242" t="s">
        <v>85</v>
      </c>
      <c r="AV341" s="16" t="s">
        <v>83</v>
      </c>
      <c r="AW341" s="16" t="s">
        <v>37</v>
      </c>
      <c r="AX341" s="16" t="s">
        <v>76</v>
      </c>
      <c r="AY341" s="242" t="s">
        <v>223</v>
      </c>
    </row>
    <row r="342" spans="2:51" s="13" customFormat="1" ht="11.25">
      <c r="B342" s="200"/>
      <c r="C342" s="201"/>
      <c r="D342" s="195" t="s">
        <v>233</v>
      </c>
      <c r="E342" s="202" t="s">
        <v>74</v>
      </c>
      <c r="F342" s="203" t="s">
        <v>343</v>
      </c>
      <c r="G342" s="201"/>
      <c r="H342" s="204">
        <v>94.64</v>
      </c>
      <c r="I342" s="205"/>
      <c r="J342" s="201"/>
      <c r="K342" s="201"/>
      <c r="L342" s="206"/>
      <c r="M342" s="207"/>
      <c r="N342" s="208"/>
      <c r="O342" s="208"/>
      <c r="P342" s="208"/>
      <c r="Q342" s="208"/>
      <c r="R342" s="208"/>
      <c r="S342" s="208"/>
      <c r="T342" s="209"/>
      <c r="AT342" s="210" t="s">
        <v>233</v>
      </c>
      <c r="AU342" s="210" t="s">
        <v>85</v>
      </c>
      <c r="AV342" s="13" t="s">
        <v>85</v>
      </c>
      <c r="AW342" s="13" t="s">
        <v>37</v>
      </c>
      <c r="AX342" s="13" t="s">
        <v>76</v>
      </c>
      <c r="AY342" s="210" t="s">
        <v>223</v>
      </c>
    </row>
    <row r="343" spans="2:51" s="13" customFormat="1" ht="11.25">
      <c r="B343" s="200"/>
      <c r="C343" s="201"/>
      <c r="D343" s="195" t="s">
        <v>233</v>
      </c>
      <c r="E343" s="202" t="s">
        <v>74</v>
      </c>
      <c r="F343" s="203" t="s">
        <v>508</v>
      </c>
      <c r="G343" s="201"/>
      <c r="H343" s="204">
        <v>5.51</v>
      </c>
      <c r="I343" s="205"/>
      <c r="J343" s="201"/>
      <c r="K343" s="201"/>
      <c r="L343" s="206"/>
      <c r="M343" s="207"/>
      <c r="N343" s="208"/>
      <c r="O343" s="208"/>
      <c r="P343" s="208"/>
      <c r="Q343" s="208"/>
      <c r="R343" s="208"/>
      <c r="S343" s="208"/>
      <c r="T343" s="209"/>
      <c r="AT343" s="210" t="s">
        <v>233</v>
      </c>
      <c r="AU343" s="210" t="s">
        <v>85</v>
      </c>
      <c r="AV343" s="13" t="s">
        <v>85</v>
      </c>
      <c r="AW343" s="13" t="s">
        <v>37</v>
      </c>
      <c r="AX343" s="13" t="s">
        <v>76</v>
      </c>
      <c r="AY343" s="210" t="s">
        <v>223</v>
      </c>
    </row>
    <row r="344" spans="2:51" s="14" customFormat="1" ht="11.25">
      <c r="B344" s="211"/>
      <c r="C344" s="212"/>
      <c r="D344" s="195" t="s">
        <v>233</v>
      </c>
      <c r="E344" s="213" t="s">
        <v>74</v>
      </c>
      <c r="F344" s="214" t="s">
        <v>236</v>
      </c>
      <c r="G344" s="212"/>
      <c r="H344" s="215">
        <v>100.15</v>
      </c>
      <c r="I344" s="216"/>
      <c r="J344" s="212"/>
      <c r="K344" s="212"/>
      <c r="L344" s="217"/>
      <c r="M344" s="218"/>
      <c r="N344" s="219"/>
      <c r="O344" s="219"/>
      <c r="P344" s="219"/>
      <c r="Q344" s="219"/>
      <c r="R344" s="219"/>
      <c r="S344" s="219"/>
      <c r="T344" s="220"/>
      <c r="AT344" s="221" t="s">
        <v>233</v>
      </c>
      <c r="AU344" s="221" t="s">
        <v>85</v>
      </c>
      <c r="AV344" s="14" t="s">
        <v>237</v>
      </c>
      <c r="AW344" s="14" t="s">
        <v>37</v>
      </c>
      <c r="AX344" s="14" t="s">
        <v>76</v>
      </c>
      <c r="AY344" s="221" t="s">
        <v>223</v>
      </c>
    </row>
    <row r="345" spans="2:51" s="15" customFormat="1" ht="11.25">
      <c r="B345" s="222"/>
      <c r="C345" s="223"/>
      <c r="D345" s="195" t="s">
        <v>233</v>
      </c>
      <c r="E345" s="224" t="s">
        <v>177</v>
      </c>
      <c r="F345" s="225" t="s">
        <v>238</v>
      </c>
      <c r="G345" s="223"/>
      <c r="H345" s="226">
        <v>100.15</v>
      </c>
      <c r="I345" s="227"/>
      <c r="J345" s="223"/>
      <c r="K345" s="223"/>
      <c r="L345" s="228"/>
      <c r="M345" s="229"/>
      <c r="N345" s="230"/>
      <c r="O345" s="230"/>
      <c r="P345" s="230"/>
      <c r="Q345" s="230"/>
      <c r="R345" s="230"/>
      <c r="S345" s="230"/>
      <c r="T345" s="231"/>
      <c r="AT345" s="232" t="s">
        <v>233</v>
      </c>
      <c r="AU345" s="232" t="s">
        <v>85</v>
      </c>
      <c r="AV345" s="15" t="s">
        <v>229</v>
      </c>
      <c r="AW345" s="15" t="s">
        <v>37</v>
      </c>
      <c r="AX345" s="15" t="s">
        <v>83</v>
      </c>
      <c r="AY345" s="232" t="s">
        <v>223</v>
      </c>
    </row>
    <row r="346" spans="1:65" s="2" customFormat="1" ht="16.5" customHeight="1">
      <c r="A346" s="36"/>
      <c r="B346" s="37"/>
      <c r="C346" s="182" t="s">
        <v>509</v>
      </c>
      <c r="D346" s="182" t="s">
        <v>225</v>
      </c>
      <c r="E346" s="183" t="s">
        <v>510</v>
      </c>
      <c r="F346" s="184" t="s">
        <v>511</v>
      </c>
      <c r="G346" s="185" t="s">
        <v>117</v>
      </c>
      <c r="H346" s="186">
        <v>26.08</v>
      </c>
      <c r="I346" s="187"/>
      <c r="J346" s="188">
        <f>ROUND(I346*H346,2)</f>
        <v>0</v>
      </c>
      <c r="K346" s="184" t="s">
        <v>228</v>
      </c>
      <c r="L346" s="41"/>
      <c r="M346" s="189" t="s">
        <v>74</v>
      </c>
      <c r="N346" s="190" t="s">
        <v>46</v>
      </c>
      <c r="O346" s="66"/>
      <c r="P346" s="191">
        <f>O346*H346</f>
        <v>0</v>
      </c>
      <c r="Q346" s="191">
        <v>0</v>
      </c>
      <c r="R346" s="191">
        <f>Q346*H346</f>
        <v>0</v>
      </c>
      <c r="S346" s="191">
        <v>0.0353</v>
      </c>
      <c r="T346" s="192">
        <f>S346*H346</f>
        <v>0.9206239999999999</v>
      </c>
      <c r="U346" s="36"/>
      <c r="V346" s="36"/>
      <c r="W346" s="36"/>
      <c r="X346" s="36"/>
      <c r="Y346" s="36"/>
      <c r="Z346" s="36"/>
      <c r="AA346" s="36"/>
      <c r="AB346" s="36"/>
      <c r="AC346" s="36"/>
      <c r="AD346" s="36"/>
      <c r="AE346" s="36"/>
      <c r="AR346" s="193" t="s">
        <v>329</v>
      </c>
      <c r="AT346" s="193" t="s">
        <v>225</v>
      </c>
      <c r="AU346" s="193" t="s">
        <v>85</v>
      </c>
      <c r="AY346" s="19" t="s">
        <v>223</v>
      </c>
      <c r="BE346" s="194">
        <f>IF(N346="základní",J346,0)</f>
        <v>0</v>
      </c>
      <c r="BF346" s="194">
        <f>IF(N346="snížená",J346,0)</f>
        <v>0</v>
      </c>
      <c r="BG346" s="194">
        <f>IF(N346="zákl. přenesená",J346,0)</f>
        <v>0</v>
      </c>
      <c r="BH346" s="194">
        <f>IF(N346="sníž. přenesená",J346,0)</f>
        <v>0</v>
      </c>
      <c r="BI346" s="194">
        <f>IF(N346="nulová",J346,0)</f>
        <v>0</v>
      </c>
      <c r="BJ346" s="19" t="s">
        <v>83</v>
      </c>
      <c r="BK346" s="194">
        <f>ROUND(I346*H346,2)</f>
        <v>0</v>
      </c>
      <c r="BL346" s="19" t="s">
        <v>329</v>
      </c>
      <c r="BM346" s="193" t="s">
        <v>512</v>
      </c>
    </row>
    <row r="347" spans="1:47" s="2" customFormat="1" ht="11.25">
      <c r="A347" s="36"/>
      <c r="B347" s="37"/>
      <c r="C347" s="38"/>
      <c r="D347" s="195" t="s">
        <v>231</v>
      </c>
      <c r="E347" s="38"/>
      <c r="F347" s="196" t="s">
        <v>511</v>
      </c>
      <c r="G347" s="38"/>
      <c r="H347" s="38"/>
      <c r="I347" s="197"/>
      <c r="J347" s="38"/>
      <c r="K347" s="38"/>
      <c r="L347" s="41"/>
      <c r="M347" s="198"/>
      <c r="N347" s="199"/>
      <c r="O347" s="66"/>
      <c r="P347" s="66"/>
      <c r="Q347" s="66"/>
      <c r="R347" s="66"/>
      <c r="S347" s="66"/>
      <c r="T347" s="67"/>
      <c r="U347" s="36"/>
      <c r="V347" s="36"/>
      <c r="W347" s="36"/>
      <c r="X347" s="36"/>
      <c r="Y347" s="36"/>
      <c r="Z347" s="36"/>
      <c r="AA347" s="36"/>
      <c r="AB347" s="36"/>
      <c r="AC347" s="36"/>
      <c r="AD347" s="36"/>
      <c r="AE347" s="36"/>
      <c r="AT347" s="19" t="s">
        <v>231</v>
      </c>
      <c r="AU347" s="19" t="s">
        <v>85</v>
      </c>
    </row>
    <row r="348" spans="2:51" s="16" customFormat="1" ht="11.25">
      <c r="B348" s="233"/>
      <c r="C348" s="234"/>
      <c r="D348" s="195" t="s">
        <v>233</v>
      </c>
      <c r="E348" s="235" t="s">
        <v>74</v>
      </c>
      <c r="F348" s="236" t="s">
        <v>262</v>
      </c>
      <c r="G348" s="234"/>
      <c r="H348" s="235" t="s">
        <v>74</v>
      </c>
      <c r="I348" s="237"/>
      <c r="J348" s="234"/>
      <c r="K348" s="234"/>
      <c r="L348" s="238"/>
      <c r="M348" s="239"/>
      <c r="N348" s="240"/>
      <c r="O348" s="240"/>
      <c r="P348" s="240"/>
      <c r="Q348" s="240"/>
      <c r="R348" s="240"/>
      <c r="S348" s="240"/>
      <c r="T348" s="241"/>
      <c r="AT348" s="242" t="s">
        <v>233</v>
      </c>
      <c r="AU348" s="242" t="s">
        <v>85</v>
      </c>
      <c r="AV348" s="16" t="s">
        <v>83</v>
      </c>
      <c r="AW348" s="16" t="s">
        <v>37</v>
      </c>
      <c r="AX348" s="16" t="s">
        <v>76</v>
      </c>
      <c r="AY348" s="242" t="s">
        <v>223</v>
      </c>
    </row>
    <row r="349" spans="2:51" s="13" customFormat="1" ht="11.25">
      <c r="B349" s="200"/>
      <c r="C349" s="201"/>
      <c r="D349" s="195" t="s">
        <v>233</v>
      </c>
      <c r="E349" s="202" t="s">
        <v>74</v>
      </c>
      <c r="F349" s="203" t="s">
        <v>263</v>
      </c>
      <c r="G349" s="201"/>
      <c r="H349" s="204">
        <v>21.58</v>
      </c>
      <c r="I349" s="205"/>
      <c r="J349" s="201"/>
      <c r="K349" s="201"/>
      <c r="L349" s="206"/>
      <c r="M349" s="207"/>
      <c r="N349" s="208"/>
      <c r="O349" s="208"/>
      <c r="P349" s="208"/>
      <c r="Q349" s="208"/>
      <c r="R349" s="208"/>
      <c r="S349" s="208"/>
      <c r="T349" s="209"/>
      <c r="AT349" s="210" t="s">
        <v>233</v>
      </c>
      <c r="AU349" s="210" t="s">
        <v>85</v>
      </c>
      <c r="AV349" s="13" t="s">
        <v>85</v>
      </c>
      <c r="AW349" s="13" t="s">
        <v>37</v>
      </c>
      <c r="AX349" s="13" t="s">
        <v>76</v>
      </c>
      <c r="AY349" s="210" t="s">
        <v>223</v>
      </c>
    </row>
    <row r="350" spans="2:51" s="13" customFormat="1" ht="11.25">
      <c r="B350" s="200"/>
      <c r="C350" s="201"/>
      <c r="D350" s="195" t="s">
        <v>233</v>
      </c>
      <c r="E350" s="202" t="s">
        <v>74</v>
      </c>
      <c r="F350" s="203" t="s">
        <v>264</v>
      </c>
      <c r="G350" s="201"/>
      <c r="H350" s="204">
        <v>4.5</v>
      </c>
      <c r="I350" s="205"/>
      <c r="J350" s="201"/>
      <c r="K350" s="201"/>
      <c r="L350" s="206"/>
      <c r="M350" s="207"/>
      <c r="N350" s="208"/>
      <c r="O350" s="208"/>
      <c r="P350" s="208"/>
      <c r="Q350" s="208"/>
      <c r="R350" s="208"/>
      <c r="S350" s="208"/>
      <c r="T350" s="209"/>
      <c r="AT350" s="210" t="s">
        <v>233</v>
      </c>
      <c r="AU350" s="210" t="s">
        <v>85</v>
      </c>
      <c r="AV350" s="13" t="s">
        <v>85</v>
      </c>
      <c r="AW350" s="13" t="s">
        <v>37</v>
      </c>
      <c r="AX350" s="13" t="s">
        <v>76</v>
      </c>
      <c r="AY350" s="210" t="s">
        <v>223</v>
      </c>
    </row>
    <row r="351" spans="2:51" s="14" customFormat="1" ht="11.25">
      <c r="B351" s="211"/>
      <c r="C351" s="212"/>
      <c r="D351" s="195" t="s">
        <v>233</v>
      </c>
      <c r="E351" s="213" t="s">
        <v>74</v>
      </c>
      <c r="F351" s="214" t="s">
        <v>236</v>
      </c>
      <c r="G351" s="212"/>
      <c r="H351" s="215">
        <v>26.08</v>
      </c>
      <c r="I351" s="216"/>
      <c r="J351" s="212"/>
      <c r="K351" s="212"/>
      <c r="L351" s="217"/>
      <c r="M351" s="218"/>
      <c r="N351" s="219"/>
      <c r="O351" s="219"/>
      <c r="P351" s="219"/>
      <c r="Q351" s="219"/>
      <c r="R351" s="219"/>
      <c r="S351" s="219"/>
      <c r="T351" s="220"/>
      <c r="AT351" s="221" t="s">
        <v>233</v>
      </c>
      <c r="AU351" s="221" t="s">
        <v>85</v>
      </c>
      <c r="AV351" s="14" t="s">
        <v>237</v>
      </c>
      <c r="AW351" s="14" t="s">
        <v>37</v>
      </c>
      <c r="AX351" s="14" t="s">
        <v>76</v>
      </c>
      <c r="AY351" s="221" t="s">
        <v>223</v>
      </c>
    </row>
    <row r="352" spans="2:51" s="15" customFormat="1" ht="11.25">
      <c r="B352" s="222"/>
      <c r="C352" s="223"/>
      <c r="D352" s="195" t="s">
        <v>233</v>
      </c>
      <c r="E352" s="224" t="s">
        <v>179</v>
      </c>
      <c r="F352" s="225" t="s">
        <v>238</v>
      </c>
      <c r="G352" s="223"/>
      <c r="H352" s="226">
        <v>26.08</v>
      </c>
      <c r="I352" s="227"/>
      <c r="J352" s="223"/>
      <c r="K352" s="223"/>
      <c r="L352" s="228"/>
      <c r="M352" s="229"/>
      <c r="N352" s="230"/>
      <c r="O352" s="230"/>
      <c r="P352" s="230"/>
      <c r="Q352" s="230"/>
      <c r="R352" s="230"/>
      <c r="S352" s="230"/>
      <c r="T352" s="231"/>
      <c r="AT352" s="232" t="s">
        <v>233</v>
      </c>
      <c r="AU352" s="232" t="s">
        <v>85</v>
      </c>
      <c r="AV352" s="15" t="s">
        <v>229</v>
      </c>
      <c r="AW352" s="15" t="s">
        <v>37</v>
      </c>
      <c r="AX352" s="15" t="s">
        <v>83</v>
      </c>
      <c r="AY352" s="232" t="s">
        <v>223</v>
      </c>
    </row>
    <row r="353" spans="2:63" s="12" customFormat="1" ht="22.9" customHeight="1">
      <c r="B353" s="166"/>
      <c r="C353" s="167"/>
      <c r="D353" s="168" t="s">
        <v>75</v>
      </c>
      <c r="E353" s="180" t="s">
        <v>513</v>
      </c>
      <c r="F353" s="180" t="s">
        <v>514</v>
      </c>
      <c r="G353" s="167"/>
      <c r="H353" s="167"/>
      <c r="I353" s="170"/>
      <c r="J353" s="181">
        <f>BK353</f>
        <v>0</v>
      </c>
      <c r="K353" s="167"/>
      <c r="L353" s="172"/>
      <c r="M353" s="173"/>
      <c r="N353" s="174"/>
      <c r="O353" s="174"/>
      <c r="P353" s="175">
        <f>SUM(P354:P362)</f>
        <v>0</v>
      </c>
      <c r="Q353" s="174"/>
      <c r="R353" s="175">
        <f>SUM(R354:R362)</f>
        <v>0</v>
      </c>
      <c r="S353" s="174"/>
      <c r="T353" s="176">
        <f>SUM(T354:T362)</f>
        <v>2.838</v>
      </c>
      <c r="AR353" s="177" t="s">
        <v>85</v>
      </c>
      <c r="AT353" s="178" t="s">
        <v>75</v>
      </c>
      <c r="AU353" s="178" t="s">
        <v>83</v>
      </c>
      <c r="AY353" s="177" t="s">
        <v>223</v>
      </c>
      <c r="BK353" s="179">
        <f>SUM(BK354:BK362)</f>
        <v>0</v>
      </c>
    </row>
    <row r="354" spans="1:65" s="2" customFormat="1" ht="16.5" customHeight="1">
      <c r="A354" s="36"/>
      <c r="B354" s="37"/>
      <c r="C354" s="182" t="s">
        <v>515</v>
      </c>
      <c r="D354" s="182" t="s">
        <v>225</v>
      </c>
      <c r="E354" s="183" t="s">
        <v>516</v>
      </c>
      <c r="F354" s="184" t="s">
        <v>517</v>
      </c>
      <c r="G354" s="185" t="s">
        <v>117</v>
      </c>
      <c r="H354" s="186">
        <v>141.9</v>
      </c>
      <c r="I354" s="187"/>
      <c r="J354" s="188">
        <f>ROUND(I354*H354,2)</f>
        <v>0</v>
      </c>
      <c r="K354" s="184" t="s">
        <v>228</v>
      </c>
      <c r="L354" s="41"/>
      <c r="M354" s="189" t="s">
        <v>74</v>
      </c>
      <c r="N354" s="190" t="s">
        <v>46</v>
      </c>
      <c r="O354" s="66"/>
      <c r="P354" s="191">
        <f>O354*H354</f>
        <v>0</v>
      </c>
      <c r="Q354" s="191">
        <v>0</v>
      </c>
      <c r="R354" s="191">
        <f>Q354*H354</f>
        <v>0</v>
      </c>
      <c r="S354" s="191">
        <v>0.02</v>
      </c>
      <c r="T354" s="192">
        <f>S354*H354</f>
        <v>2.838</v>
      </c>
      <c r="U354" s="36"/>
      <c r="V354" s="36"/>
      <c r="W354" s="36"/>
      <c r="X354" s="36"/>
      <c r="Y354" s="36"/>
      <c r="Z354" s="36"/>
      <c r="AA354" s="36"/>
      <c r="AB354" s="36"/>
      <c r="AC354" s="36"/>
      <c r="AD354" s="36"/>
      <c r="AE354" s="36"/>
      <c r="AR354" s="193" t="s">
        <v>329</v>
      </c>
      <c r="AT354" s="193" t="s">
        <v>225</v>
      </c>
      <c r="AU354" s="193" t="s">
        <v>85</v>
      </c>
      <c r="AY354" s="19" t="s">
        <v>223</v>
      </c>
      <c r="BE354" s="194">
        <f>IF(N354="základní",J354,0)</f>
        <v>0</v>
      </c>
      <c r="BF354" s="194">
        <f>IF(N354="snížená",J354,0)</f>
        <v>0</v>
      </c>
      <c r="BG354" s="194">
        <f>IF(N354="zákl. přenesená",J354,0)</f>
        <v>0</v>
      </c>
      <c r="BH354" s="194">
        <f>IF(N354="sníž. přenesená",J354,0)</f>
        <v>0</v>
      </c>
      <c r="BI354" s="194">
        <f>IF(N354="nulová",J354,0)</f>
        <v>0</v>
      </c>
      <c r="BJ354" s="19" t="s">
        <v>83</v>
      </c>
      <c r="BK354" s="194">
        <f>ROUND(I354*H354,2)</f>
        <v>0</v>
      </c>
      <c r="BL354" s="19" t="s">
        <v>329</v>
      </c>
      <c r="BM354" s="193" t="s">
        <v>518</v>
      </c>
    </row>
    <row r="355" spans="1:47" s="2" customFormat="1" ht="11.25">
      <c r="A355" s="36"/>
      <c r="B355" s="37"/>
      <c r="C355" s="38"/>
      <c r="D355" s="195" t="s">
        <v>231</v>
      </c>
      <c r="E355" s="38"/>
      <c r="F355" s="196" t="s">
        <v>519</v>
      </c>
      <c r="G355" s="38"/>
      <c r="H355" s="38"/>
      <c r="I355" s="197"/>
      <c r="J355" s="38"/>
      <c r="K355" s="38"/>
      <c r="L355" s="41"/>
      <c r="M355" s="198"/>
      <c r="N355" s="199"/>
      <c r="O355" s="66"/>
      <c r="P355" s="66"/>
      <c r="Q355" s="66"/>
      <c r="R355" s="66"/>
      <c r="S355" s="66"/>
      <c r="T355" s="67"/>
      <c r="U355" s="36"/>
      <c r="V355" s="36"/>
      <c r="W355" s="36"/>
      <c r="X355" s="36"/>
      <c r="Y355" s="36"/>
      <c r="Z355" s="36"/>
      <c r="AA355" s="36"/>
      <c r="AB355" s="36"/>
      <c r="AC355" s="36"/>
      <c r="AD355" s="36"/>
      <c r="AE355" s="36"/>
      <c r="AT355" s="19" t="s">
        <v>231</v>
      </c>
      <c r="AU355" s="19" t="s">
        <v>85</v>
      </c>
    </row>
    <row r="356" spans="1:47" s="2" customFormat="1" ht="19.5">
      <c r="A356" s="36"/>
      <c r="B356" s="37"/>
      <c r="C356" s="38"/>
      <c r="D356" s="195" t="s">
        <v>468</v>
      </c>
      <c r="E356" s="38"/>
      <c r="F356" s="243" t="s">
        <v>520</v>
      </c>
      <c r="G356" s="38"/>
      <c r="H356" s="38"/>
      <c r="I356" s="197"/>
      <c r="J356" s="38"/>
      <c r="K356" s="38"/>
      <c r="L356" s="41"/>
      <c r="M356" s="198"/>
      <c r="N356" s="199"/>
      <c r="O356" s="66"/>
      <c r="P356" s="66"/>
      <c r="Q356" s="66"/>
      <c r="R356" s="66"/>
      <c r="S356" s="66"/>
      <c r="T356" s="67"/>
      <c r="U356" s="36"/>
      <c r="V356" s="36"/>
      <c r="W356" s="36"/>
      <c r="X356" s="36"/>
      <c r="Y356" s="36"/>
      <c r="Z356" s="36"/>
      <c r="AA356" s="36"/>
      <c r="AB356" s="36"/>
      <c r="AC356" s="36"/>
      <c r="AD356" s="36"/>
      <c r="AE356" s="36"/>
      <c r="AT356" s="19" t="s">
        <v>468</v>
      </c>
      <c r="AU356" s="19" t="s">
        <v>85</v>
      </c>
    </row>
    <row r="357" spans="2:51" s="16" customFormat="1" ht="11.25">
      <c r="B357" s="233"/>
      <c r="C357" s="234"/>
      <c r="D357" s="195" t="s">
        <v>233</v>
      </c>
      <c r="E357" s="235" t="s">
        <v>74</v>
      </c>
      <c r="F357" s="236" t="s">
        <v>262</v>
      </c>
      <c r="G357" s="234"/>
      <c r="H357" s="235" t="s">
        <v>74</v>
      </c>
      <c r="I357" s="237"/>
      <c r="J357" s="234"/>
      <c r="K357" s="234"/>
      <c r="L357" s="238"/>
      <c r="M357" s="239"/>
      <c r="N357" s="240"/>
      <c r="O357" s="240"/>
      <c r="P357" s="240"/>
      <c r="Q357" s="240"/>
      <c r="R357" s="240"/>
      <c r="S357" s="240"/>
      <c r="T357" s="241"/>
      <c r="AT357" s="242" t="s">
        <v>233</v>
      </c>
      <c r="AU357" s="242" t="s">
        <v>85</v>
      </c>
      <c r="AV357" s="16" t="s">
        <v>83</v>
      </c>
      <c r="AW357" s="16" t="s">
        <v>37</v>
      </c>
      <c r="AX357" s="16" t="s">
        <v>76</v>
      </c>
      <c r="AY357" s="242" t="s">
        <v>223</v>
      </c>
    </row>
    <row r="358" spans="2:51" s="13" customFormat="1" ht="11.25">
      <c r="B358" s="200"/>
      <c r="C358" s="201"/>
      <c r="D358" s="195" t="s">
        <v>233</v>
      </c>
      <c r="E358" s="202" t="s">
        <v>74</v>
      </c>
      <c r="F358" s="203" t="s">
        <v>325</v>
      </c>
      <c r="G358" s="201"/>
      <c r="H358" s="204">
        <v>85.6</v>
      </c>
      <c r="I358" s="205"/>
      <c r="J358" s="201"/>
      <c r="K358" s="201"/>
      <c r="L358" s="206"/>
      <c r="M358" s="207"/>
      <c r="N358" s="208"/>
      <c r="O358" s="208"/>
      <c r="P358" s="208"/>
      <c r="Q358" s="208"/>
      <c r="R358" s="208"/>
      <c r="S358" s="208"/>
      <c r="T358" s="209"/>
      <c r="AT358" s="210" t="s">
        <v>233</v>
      </c>
      <c r="AU358" s="210" t="s">
        <v>85</v>
      </c>
      <c r="AV358" s="13" t="s">
        <v>85</v>
      </c>
      <c r="AW358" s="13" t="s">
        <v>37</v>
      </c>
      <c r="AX358" s="13" t="s">
        <v>76</v>
      </c>
      <c r="AY358" s="210" t="s">
        <v>223</v>
      </c>
    </row>
    <row r="359" spans="2:51" s="13" customFormat="1" ht="11.25">
      <c r="B359" s="200"/>
      <c r="C359" s="201"/>
      <c r="D359" s="195" t="s">
        <v>233</v>
      </c>
      <c r="E359" s="202" t="s">
        <v>74</v>
      </c>
      <c r="F359" s="203" t="s">
        <v>521</v>
      </c>
      <c r="G359" s="201"/>
      <c r="H359" s="204">
        <v>27.1</v>
      </c>
      <c r="I359" s="205"/>
      <c r="J359" s="201"/>
      <c r="K359" s="201"/>
      <c r="L359" s="206"/>
      <c r="M359" s="207"/>
      <c r="N359" s="208"/>
      <c r="O359" s="208"/>
      <c r="P359" s="208"/>
      <c r="Q359" s="208"/>
      <c r="R359" s="208"/>
      <c r="S359" s="208"/>
      <c r="T359" s="209"/>
      <c r="AT359" s="210" t="s">
        <v>233</v>
      </c>
      <c r="AU359" s="210" t="s">
        <v>85</v>
      </c>
      <c r="AV359" s="13" t="s">
        <v>85</v>
      </c>
      <c r="AW359" s="13" t="s">
        <v>37</v>
      </c>
      <c r="AX359" s="13" t="s">
        <v>76</v>
      </c>
      <c r="AY359" s="210" t="s">
        <v>223</v>
      </c>
    </row>
    <row r="360" spans="2:51" s="13" customFormat="1" ht="11.25">
      <c r="B360" s="200"/>
      <c r="C360" s="201"/>
      <c r="D360" s="195" t="s">
        <v>233</v>
      </c>
      <c r="E360" s="202" t="s">
        <v>74</v>
      </c>
      <c r="F360" s="203" t="s">
        <v>522</v>
      </c>
      <c r="G360" s="201"/>
      <c r="H360" s="204">
        <v>29.2</v>
      </c>
      <c r="I360" s="205"/>
      <c r="J360" s="201"/>
      <c r="K360" s="201"/>
      <c r="L360" s="206"/>
      <c r="M360" s="207"/>
      <c r="N360" s="208"/>
      <c r="O360" s="208"/>
      <c r="P360" s="208"/>
      <c r="Q360" s="208"/>
      <c r="R360" s="208"/>
      <c r="S360" s="208"/>
      <c r="T360" s="209"/>
      <c r="AT360" s="210" t="s">
        <v>233</v>
      </c>
      <c r="AU360" s="210" t="s">
        <v>85</v>
      </c>
      <c r="AV360" s="13" t="s">
        <v>85</v>
      </c>
      <c r="AW360" s="13" t="s">
        <v>37</v>
      </c>
      <c r="AX360" s="13" t="s">
        <v>76</v>
      </c>
      <c r="AY360" s="210" t="s">
        <v>223</v>
      </c>
    </row>
    <row r="361" spans="2:51" s="14" customFormat="1" ht="11.25">
      <c r="B361" s="211"/>
      <c r="C361" s="212"/>
      <c r="D361" s="195" t="s">
        <v>233</v>
      </c>
      <c r="E361" s="213" t="s">
        <v>74</v>
      </c>
      <c r="F361" s="214" t="s">
        <v>236</v>
      </c>
      <c r="G361" s="212"/>
      <c r="H361" s="215">
        <v>141.9</v>
      </c>
      <c r="I361" s="216"/>
      <c r="J361" s="212"/>
      <c r="K361" s="212"/>
      <c r="L361" s="217"/>
      <c r="M361" s="218"/>
      <c r="N361" s="219"/>
      <c r="O361" s="219"/>
      <c r="P361" s="219"/>
      <c r="Q361" s="219"/>
      <c r="R361" s="219"/>
      <c r="S361" s="219"/>
      <c r="T361" s="220"/>
      <c r="AT361" s="221" t="s">
        <v>233</v>
      </c>
      <c r="AU361" s="221" t="s">
        <v>85</v>
      </c>
      <c r="AV361" s="14" t="s">
        <v>237</v>
      </c>
      <c r="AW361" s="14" t="s">
        <v>37</v>
      </c>
      <c r="AX361" s="14" t="s">
        <v>76</v>
      </c>
      <c r="AY361" s="221" t="s">
        <v>223</v>
      </c>
    </row>
    <row r="362" spans="2:51" s="15" customFormat="1" ht="11.25">
      <c r="B362" s="222"/>
      <c r="C362" s="223"/>
      <c r="D362" s="195" t="s">
        <v>233</v>
      </c>
      <c r="E362" s="224" t="s">
        <v>116</v>
      </c>
      <c r="F362" s="225" t="s">
        <v>238</v>
      </c>
      <c r="G362" s="223"/>
      <c r="H362" s="226">
        <v>141.9</v>
      </c>
      <c r="I362" s="227"/>
      <c r="J362" s="223"/>
      <c r="K362" s="223"/>
      <c r="L362" s="228"/>
      <c r="M362" s="229"/>
      <c r="N362" s="230"/>
      <c r="O362" s="230"/>
      <c r="P362" s="230"/>
      <c r="Q362" s="230"/>
      <c r="R362" s="230"/>
      <c r="S362" s="230"/>
      <c r="T362" s="231"/>
      <c r="AT362" s="232" t="s">
        <v>233</v>
      </c>
      <c r="AU362" s="232" t="s">
        <v>85</v>
      </c>
      <c r="AV362" s="15" t="s">
        <v>229</v>
      </c>
      <c r="AW362" s="15" t="s">
        <v>37</v>
      </c>
      <c r="AX362" s="15" t="s">
        <v>83</v>
      </c>
      <c r="AY362" s="232" t="s">
        <v>223</v>
      </c>
    </row>
    <row r="363" spans="2:63" s="12" customFormat="1" ht="22.9" customHeight="1">
      <c r="B363" s="166"/>
      <c r="C363" s="167"/>
      <c r="D363" s="168" t="s">
        <v>75</v>
      </c>
      <c r="E363" s="180" t="s">
        <v>523</v>
      </c>
      <c r="F363" s="180" t="s">
        <v>524</v>
      </c>
      <c r="G363" s="167"/>
      <c r="H363" s="167"/>
      <c r="I363" s="170"/>
      <c r="J363" s="181">
        <f>BK363</f>
        <v>0</v>
      </c>
      <c r="K363" s="167"/>
      <c r="L363" s="172"/>
      <c r="M363" s="173"/>
      <c r="N363" s="174"/>
      <c r="O363" s="174"/>
      <c r="P363" s="175">
        <f>SUM(P364:P388)</f>
        <v>0</v>
      </c>
      <c r="Q363" s="174"/>
      <c r="R363" s="175">
        <f>SUM(R364:R388)</f>
        <v>0</v>
      </c>
      <c r="S363" s="174"/>
      <c r="T363" s="176">
        <f>SUM(T364:T388)</f>
        <v>0.62625</v>
      </c>
      <c r="AR363" s="177" t="s">
        <v>85</v>
      </c>
      <c r="AT363" s="178" t="s">
        <v>75</v>
      </c>
      <c r="AU363" s="178" t="s">
        <v>83</v>
      </c>
      <c r="AY363" s="177" t="s">
        <v>223</v>
      </c>
      <c r="BK363" s="179">
        <f>SUM(BK364:BK388)</f>
        <v>0</v>
      </c>
    </row>
    <row r="364" spans="1:65" s="2" customFormat="1" ht="16.5" customHeight="1">
      <c r="A364" s="36"/>
      <c r="B364" s="37"/>
      <c r="C364" s="182" t="s">
        <v>525</v>
      </c>
      <c r="D364" s="182" t="s">
        <v>225</v>
      </c>
      <c r="E364" s="183" t="s">
        <v>526</v>
      </c>
      <c r="F364" s="184" t="s">
        <v>527</v>
      </c>
      <c r="G364" s="185" t="s">
        <v>117</v>
      </c>
      <c r="H364" s="186">
        <v>195.9</v>
      </c>
      <c r="I364" s="187"/>
      <c r="J364" s="188">
        <f>ROUND(I364*H364,2)</f>
        <v>0</v>
      </c>
      <c r="K364" s="184" t="s">
        <v>228</v>
      </c>
      <c r="L364" s="41"/>
      <c r="M364" s="189" t="s">
        <v>74</v>
      </c>
      <c r="N364" s="190" t="s">
        <v>46</v>
      </c>
      <c r="O364" s="66"/>
      <c r="P364" s="191">
        <f>O364*H364</f>
        <v>0</v>
      </c>
      <c r="Q364" s="191">
        <v>0</v>
      </c>
      <c r="R364" s="191">
        <f>Q364*H364</f>
        <v>0</v>
      </c>
      <c r="S364" s="191">
        <v>0.003</v>
      </c>
      <c r="T364" s="192">
        <f>S364*H364</f>
        <v>0.5877</v>
      </c>
      <c r="U364" s="36"/>
      <c r="V364" s="36"/>
      <c r="W364" s="36"/>
      <c r="X364" s="36"/>
      <c r="Y364" s="36"/>
      <c r="Z364" s="36"/>
      <c r="AA364" s="36"/>
      <c r="AB364" s="36"/>
      <c r="AC364" s="36"/>
      <c r="AD364" s="36"/>
      <c r="AE364" s="36"/>
      <c r="AR364" s="193" t="s">
        <v>329</v>
      </c>
      <c r="AT364" s="193" t="s">
        <v>225</v>
      </c>
      <c r="AU364" s="193" t="s">
        <v>85</v>
      </c>
      <c r="AY364" s="19" t="s">
        <v>223</v>
      </c>
      <c r="BE364" s="194">
        <f>IF(N364="základní",J364,0)</f>
        <v>0</v>
      </c>
      <c r="BF364" s="194">
        <f>IF(N364="snížená",J364,0)</f>
        <v>0</v>
      </c>
      <c r="BG364" s="194">
        <f>IF(N364="zákl. přenesená",J364,0)</f>
        <v>0</v>
      </c>
      <c r="BH364" s="194">
        <f>IF(N364="sníž. přenesená",J364,0)</f>
        <v>0</v>
      </c>
      <c r="BI364" s="194">
        <f>IF(N364="nulová",J364,0)</f>
        <v>0</v>
      </c>
      <c r="BJ364" s="19" t="s">
        <v>83</v>
      </c>
      <c r="BK364" s="194">
        <f>ROUND(I364*H364,2)</f>
        <v>0</v>
      </c>
      <c r="BL364" s="19" t="s">
        <v>329</v>
      </c>
      <c r="BM364" s="193" t="s">
        <v>528</v>
      </c>
    </row>
    <row r="365" spans="1:47" s="2" customFormat="1" ht="11.25">
      <c r="A365" s="36"/>
      <c r="B365" s="37"/>
      <c r="C365" s="38"/>
      <c r="D365" s="195" t="s">
        <v>231</v>
      </c>
      <c r="E365" s="38"/>
      <c r="F365" s="196" t="s">
        <v>529</v>
      </c>
      <c r="G365" s="38"/>
      <c r="H365" s="38"/>
      <c r="I365" s="197"/>
      <c r="J365" s="38"/>
      <c r="K365" s="38"/>
      <c r="L365" s="41"/>
      <c r="M365" s="198"/>
      <c r="N365" s="199"/>
      <c r="O365" s="66"/>
      <c r="P365" s="66"/>
      <c r="Q365" s="66"/>
      <c r="R365" s="66"/>
      <c r="S365" s="66"/>
      <c r="T365" s="67"/>
      <c r="U365" s="36"/>
      <c r="V365" s="36"/>
      <c r="W365" s="36"/>
      <c r="X365" s="36"/>
      <c r="Y365" s="36"/>
      <c r="Z365" s="36"/>
      <c r="AA365" s="36"/>
      <c r="AB365" s="36"/>
      <c r="AC365" s="36"/>
      <c r="AD365" s="36"/>
      <c r="AE365" s="36"/>
      <c r="AT365" s="19" t="s">
        <v>231</v>
      </c>
      <c r="AU365" s="19" t="s">
        <v>85</v>
      </c>
    </row>
    <row r="366" spans="1:47" s="2" customFormat="1" ht="19.5">
      <c r="A366" s="36"/>
      <c r="B366" s="37"/>
      <c r="C366" s="38"/>
      <c r="D366" s="195" t="s">
        <v>468</v>
      </c>
      <c r="E366" s="38"/>
      <c r="F366" s="243" t="s">
        <v>530</v>
      </c>
      <c r="G366" s="38"/>
      <c r="H366" s="38"/>
      <c r="I366" s="197"/>
      <c r="J366" s="38"/>
      <c r="K366" s="38"/>
      <c r="L366" s="41"/>
      <c r="M366" s="198"/>
      <c r="N366" s="199"/>
      <c r="O366" s="66"/>
      <c r="P366" s="66"/>
      <c r="Q366" s="66"/>
      <c r="R366" s="66"/>
      <c r="S366" s="66"/>
      <c r="T366" s="67"/>
      <c r="U366" s="36"/>
      <c r="V366" s="36"/>
      <c r="W366" s="36"/>
      <c r="X366" s="36"/>
      <c r="Y366" s="36"/>
      <c r="Z366" s="36"/>
      <c r="AA366" s="36"/>
      <c r="AB366" s="36"/>
      <c r="AC366" s="36"/>
      <c r="AD366" s="36"/>
      <c r="AE366" s="36"/>
      <c r="AT366" s="19" t="s">
        <v>468</v>
      </c>
      <c r="AU366" s="19" t="s">
        <v>85</v>
      </c>
    </row>
    <row r="367" spans="2:51" s="16" customFormat="1" ht="11.25">
      <c r="B367" s="233"/>
      <c r="C367" s="234"/>
      <c r="D367" s="195" t="s">
        <v>233</v>
      </c>
      <c r="E367" s="235" t="s">
        <v>74</v>
      </c>
      <c r="F367" s="236" t="s">
        <v>262</v>
      </c>
      <c r="G367" s="234"/>
      <c r="H367" s="235" t="s">
        <v>74</v>
      </c>
      <c r="I367" s="237"/>
      <c r="J367" s="234"/>
      <c r="K367" s="234"/>
      <c r="L367" s="238"/>
      <c r="M367" s="239"/>
      <c r="N367" s="240"/>
      <c r="O367" s="240"/>
      <c r="P367" s="240"/>
      <c r="Q367" s="240"/>
      <c r="R367" s="240"/>
      <c r="S367" s="240"/>
      <c r="T367" s="241"/>
      <c r="AT367" s="242" t="s">
        <v>233</v>
      </c>
      <c r="AU367" s="242" t="s">
        <v>85</v>
      </c>
      <c r="AV367" s="16" t="s">
        <v>83</v>
      </c>
      <c r="AW367" s="16" t="s">
        <v>37</v>
      </c>
      <c r="AX367" s="16" t="s">
        <v>76</v>
      </c>
      <c r="AY367" s="242" t="s">
        <v>223</v>
      </c>
    </row>
    <row r="368" spans="2:51" s="13" customFormat="1" ht="11.25">
      <c r="B368" s="200"/>
      <c r="C368" s="201"/>
      <c r="D368" s="195" t="s">
        <v>233</v>
      </c>
      <c r="E368" s="202" t="s">
        <v>74</v>
      </c>
      <c r="F368" s="203" t="s">
        <v>325</v>
      </c>
      <c r="G368" s="201"/>
      <c r="H368" s="204">
        <v>85.6</v>
      </c>
      <c r="I368" s="205"/>
      <c r="J368" s="201"/>
      <c r="K368" s="201"/>
      <c r="L368" s="206"/>
      <c r="M368" s="207"/>
      <c r="N368" s="208"/>
      <c r="O368" s="208"/>
      <c r="P368" s="208"/>
      <c r="Q368" s="208"/>
      <c r="R368" s="208"/>
      <c r="S368" s="208"/>
      <c r="T368" s="209"/>
      <c r="AT368" s="210" t="s">
        <v>233</v>
      </c>
      <c r="AU368" s="210" t="s">
        <v>85</v>
      </c>
      <c r="AV368" s="13" t="s">
        <v>85</v>
      </c>
      <c r="AW368" s="13" t="s">
        <v>37</v>
      </c>
      <c r="AX368" s="13" t="s">
        <v>76</v>
      </c>
      <c r="AY368" s="210" t="s">
        <v>223</v>
      </c>
    </row>
    <row r="369" spans="2:51" s="13" customFormat="1" ht="11.25">
      <c r="B369" s="200"/>
      <c r="C369" s="201"/>
      <c r="D369" s="195" t="s">
        <v>233</v>
      </c>
      <c r="E369" s="202" t="s">
        <v>74</v>
      </c>
      <c r="F369" s="203" t="s">
        <v>326</v>
      </c>
      <c r="G369" s="201"/>
      <c r="H369" s="204">
        <v>44</v>
      </c>
      <c r="I369" s="205"/>
      <c r="J369" s="201"/>
      <c r="K369" s="201"/>
      <c r="L369" s="206"/>
      <c r="M369" s="207"/>
      <c r="N369" s="208"/>
      <c r="O369" s="208"/>
      <c r="P369" s="208"/>
      <c r="Q369" s="208"/>
      <c r="R369" s="208"/>
      <c r="S369" s="208"/>
      <c r="T369" s="209"/>
      <c r="AT369" s="210" t="s">
        <v>233</v>
      </c>
      <c r="AU369" s="210" t="s">
        <v>85</v>
      </c>
      <c r="AV369" s="13" t="s">
        <v>85</v>
      </c>
      <c r="AW369" s="13" t="s">
        <v>37</v>
      </c>
      <c r="AX369" s="13" t="s">
        <v>76</v>
      </c>
      <c r="AY369" s="210" t="s">
        <v>223</v>
      </c>
    </row>
    <row r="370" spans="2:51" s="13" customFormat="1" ht="11.25">
      <c r="B370" s="200"/>
      <c r="C370" s="201"/>
      <c r="D370" s="195" t="s">
        <v>233</v>
      </c>
      <c r="E370" s="202" t="s">
        <v>74</v>
      </c>
      <c r="F370" s="203" t="s">
        <v>327</v>
      </c>
      <c r="G370" s="201"/>
      <c r="H370" s="204">
        <v>66.3</v>
      </c>
      <c r="I370" s="205"/>
      <c r="J370" s="201"/>
      <c r="K370" s="201"/>
      <c r="L370" s="206"/>
      <c r="M370" s="207"/>
      <c r="N370" s="208"/>
      <c r="O370" s="208"/>
      <c r="P370" s="208"/>
      <c r="Q370" s="208"/>
      <c r="R370" s="208"/>
      <c r="S370" s="208"/>
      <c r="T370" s="209"/>
      <c r="AT370" s="210" t="s">
        <v>233</v>
      </c>
      <c r="AU370" s="210" t="s">
        <v>85</v>
      </c>
      <c r="AV370" s="13" t="s">
        <v>85</v>
      </c>
      <c r="AW370" s="13" t="s">
        <v>37</v>
      </c>
      <c r="AX370" s="13" t="s">
        <v>76</v>
      </c>
      <c r="AY370" s="210" t="s">
        <v>223</v>
      </c>
    </row>
    <row r="371" spans="2:51" s="14" customFormat="1" ht="11.25">
      <c r="B371" s="211"/>
      <c r="C371" s="212"/>
      <c r="D371" s="195" t="s">
        <v>233</v>
      </c>
      <c r="E371" s="213" t="s">
        <v>74</v>
      </c>
      <c r="F371" s="214" t="s">
        <v>236</v>
      </c>
      <c r="G371" s="212"/>
      <c r="H371" s="215">
        <v>195.9</v>
      </c>
      <c r="I371" s="216"/>
      <c r="J371" s="212"/>
      <c r="K371" s="212"/>
      <c r="L371" s="217"/>
      <c r="M371" s="218"/>
      <c r="N371" s="219"/>
      <c r="O371" s="219"/>
      <c r="P371" s="219"/>
      <c r="Q371" s="219"/>
      <c r="R371" s="219"/>
      <c r="S371" s="219"/>
      <c r="T371" s="220"/>
      <c r="AT371" s="221" t="s">
        <v>233</v>
      </c>
      <c r="AU371" s="221" t="s">
        <v>85</v>
      </c>
      <c r="AV371" s="14" t="s">
        <v>237</v>
      </c>
      <c r="AW371" s="14" t="s">
        <v>37</v>
      </c>
      <c r="AX371" s="14" t="s">
        <v>76</v>
      </c>
      <c r="AY371" s="221" t="s">
        <v>223</v>
      </c>
    </row>
    <row r="372" spans="2:51" s="15" customFormat="1" ht="11.25">
      <c r="B372" s="222"/>
      <c r="C372" s="223"/>
      <c r="D372" s="195" t="s">
        <v>233</v>
      </c>
      <c r="E372" s="224" t="s">
        <v>130</v>
      </c>
      <c r="F372" s="225" t="s">
        <v>238</v>
      </c>
      <c r="G372" s="223"/>
      <c r="H372" s="226">
        <v>195.9</v>
      </c>
      <c r="I372" s="227"/>
      <c r="J372" s="223"/>
      <c r="K372" s="223"/>
      <c r="L372" s="228"/>
      <c r="M372" s="229"/>
      <c r="N372" s="230"/>
      <c r="O372" s="230"/>
      <c r="P372" s="230"/>
      <c r="Q372" s="230"/>
      <c r="R372" s="230"/>
      <c r="S372" s="230"/>
      <c r="T372" s="231"/>
      <c r="AT372" s="232" t="s">
        <v>233</v>
      </c>
      <c r="AU372" s="232" t="s">
        <v>85</v>
      </c>
      <c r="AV372" s="15" t="s">
        <v>229</v>
      </c>
      <c r="AW372" s="15" t="s">
        <v>37</v>
      </c>
      <c r="AX372" s="15" t="s">
        <v>83</v>
      </c>
      <c r="AY372" s="232" t="s">
        <v>223</v>
      </c>
    </row>
    <row r="373" spans="1:65" s="2" customFormat="1" ht="16.5" customHeight="1">
      <c r="A373" s="36"/>
      <c r="B373" s="37"/>
      <c r="C373" s="182" t="s">
        <v>531</v>
      </c>
      <c r="D373" s="182" t="s">
        <v>225</v>
      </c>
      <c r="E373" s="183" t="s">
        <v>532</v>
      </c>
      <c r="F373" s="184" t="s">
        <v>533</v>
      </c>
      <c r="G373" s="185" t="s">
        <v>123</v>
      </c>
      <c r="H373" s="186">
        <v>128.5</v>
      </c>
      <c r="I373" s="187"/>
      <c r="J373" s="188">
        <f>ROUND(I373*H373,2)</f>
        <v>0</v>
      </c>
      <c r="K373" s="184" t="s">
        <v>228</v>
      </c>
      <c r="L373" s="41"/>
      <c r="M373" s="189" t="s">
        <v>74</v>
      </c>
      <c r="N373" s="190" t="s">
        <v>46</v>
      </c>
      <c r="O373" s="66"/>
      <c r="P373" s="191">
        <f>O373*H373</f>
        <v>0</v>
      </c>
      <c r="Q373" s="191">
        <v>0</v>
      </c>
      <c r="R373" s="191">
        <f>Q373*H373</f>
        <v>0</v>
      </c>
      <c r="S373" s="191">
        <v>0.0003</v>
      </c>
      <c r="T373" s="192">
        <f>S373*H373</f>
        <v>0.038549999999999994</v>
      </c>
      <c r="U373" s="36"/>
      <c r="V373" s="36"/>
      <c r="W373" s="36"/>
      <c r="X373" s="36"/>
      <c r="Y373" s="36"/>
      <c r="Z373" s="36"/>
      <c r="AA373" s="36"/>
      <c r="AB373" s="36"/>
      <c r="AC373" s="36"/>
      <c r="AD373" s="36"/>
      <c r="AE373" s="36"/>
      <c r="AR373" s="193" t="s">
        <v>329</v>
      </c>
      <c r="AT373" s="193" t="s">
        <v>225</v>
      </c>
      <c r="AU373" s="193" t="s">
        <v>85</v>
      </c>
      <c r="AY373" s="19" t="s">
        <v>223</v>
      </c>
      <c r="BE373" s="194">
        <f>IF(N373="základní",J373,0)</f>
        <v>0</v>
      </c>
      <c r="BF373" s="194">
        <f>IF(N373="snížená",J373,0)</f>
        <v>0</v>
      </c>
      <c r="BG373" s="194">
        <f>IF(N373="zákl. přenesená",J373,0)</f>
        <v>0</v>
      </c>
      <c r="BH373" s="194">
        <f>IF(N373="sníž. přenesená",J373,0)</f>
        <v>0</v>
      </c>
      <c r="BI373" s="194">
        <f>IF(N373="nulová",J373,0)</f>
        <v>0</v>
      </c>
      <c r="BJ373" s="19" t="s">
        <v>83</v>
      </c>
      <c r="BK373" s="194">
        <f>ROUND(I373*H373,2)</f>
        <v>0</v>
      </c>
      <c r="BL373" s="19" t="s">
        <v>329</v>
      </c>
      <c r="BM373" s="193" t="s">
        <v>534</v>
      </c>
    </row>
    <row r="374" spans="1:47" s="2" customFormat="1" ht="11.25">
      <c r="A374" s="36"/>
      <c r="B374" s="37"/>
      <c r="C374" s="38"/>
      <c r="D374" s="195" t="s">
        <v>231</v>
      </c>
      <c r="E374" s="38"/>
      <c r="F374" s="196" t="s">
        <v>535</v>
      </c>
      <c r="G374" s="38"/>
      <c r="H374" s="38"/>
      <c r="I374" s="197"/>
      <c r="J374" s="38"/>
      <c r="K374" s="38"/>
      <c r="L374" s="41"/>
      <c r="M374" s="198"/>
      <c r="N374" s="199"/>
      <c r="O374" s="66"/>
      <c r="P374" s="66"/>
      <c r="Q374" s="66"/>
      <c r="R374" s="66"/>
      <c r="S374" s="66"/>
      <c r="T374" s="67"/>
      <c r="U374" s="36"/>
      <c r="V374" s="36"/>
      <c r="W374" s="36"/>
      <c r="X374" s="36"/>
      <c r="Y374" s="36"/>
      <c r="Z374" s="36"/>
      <c r="AA374" s="36"/>
      <c r="AB374" s="36"/>
      <c r="AC374" s="36"/>
      <c r="AD374" s="36"/>
      <c r="AE374" s="36"/>
      <c r="AT374" s="19" t="s">
        <v>231</v>
      </c>
      <c r="AU374" s="19" t="s">
        <v>85</v>
      </c>
    </row>
    <row r="375" spans="2:51" s="16" customFormat="1" ht="11.25">
      <c r="B375" s="233"/>
      <c r="C375" s="234"/>
      <c r="D375" s="195" t="s">
        <v>233</v>
      </c>
      <c r="E375" s="235" t="s">
        <v>74</v>
      </c>
      <c r="F375" s="236" t="s">
        <v>262</v>
      </c>
      <c r="G375" s="234"/>
      <c r="H375" s="235" t="s">
        <v>74</v>
      </c>
      <c r="I375" s="237"/>
      <c r="J375" s="234"/>
      <c r="K375" s="234"/>
      <c r="L375" s="238"/>
      <c r="M375" s="239"/>
      <c r="N375" s="240"/>
      <c r="O375" s="240"/>
      <c r="P375" s="240"/>
      <c r="Q375" s="240"/>
      <c r="R375" s="240"/>
      <c r="S375" s="240"/>
      <c r="T375" s="241"/>
      <c r="AT375" s="242" t="s">
        <v>233</v>
      </c>
      <c r="AU375" s="242" t="s">
        <v>85</v>
      </c>
      <c r="AV375" s="16" t="s">
        <v>83</v>
      </c>
      <c r="AW375" s="16" t="s">
        <v>37</v>
      </c>
      <c r="AX375" s="16" t="s">
        <v>76</v>
      </c>
      <c r="AY375" s="242" t="s">
        <v>223</v>
      </c>
    </row>
    <row r="376" spans="2:51" s="13" customFormat="1" ht="11.25">
      <c r="B376" s="200"/>
      <c r="C376" s="201"/>
      <c r="D376" s="195" t="s">
        <v>233</v>
      </c>
      <c r="E376" s="202" t="s">
        <v>74</v>
      </c>
      <c r="F376" s="203" t="s">
        <v>536</v>
      </c>
      <c r="G376" s="201"/>
      <c r="H376" s="204">
        <v>43</v>
      </c>
      <c r="I376" s="205"/>
      <c r="J376" s="201"/>
      <c r="K376" s="201"/>
      <c r="L376" s="206"/>
      <c r="M376" s="207"/>
      <c r="N376" s="208"/>
      <c r="O376" s="208"/>
      <c r="P376" s="208"/>
      <c r="Q376" s="208"/>
      <c r="R376" s="208"/>
      <c r="S376" s="208"/>
      <c r="T376" s="209"/>
      <c r="AT376" s="210" t="s">
        <v>233</v>
      </c>
      <c r="AU376" s="210" t="s">
        <v>85</v>
      </c>
      <c r="AV376" s="13" t="s">
        <v>85</v>
      </c>
      <c r="AW376" s="13" t="s">
        <v>37</v>
      </c>
      <c r="AX376" s="13" t="s">
        <v>76</v>
      </c>
      <c r="AY376" s="210" t="s">
        <v>223</v>
      </c>
    </row>
    <row r="377" spans="2:51" s="13" customFormat="1" ht="11.25">
      <c r="B377" s="200"/>
      <c r="C377" s="201"/>
      <c r="D377" s="195" t="s">
        <v>233</v>
      </c>
      <c r="E377" s="202" t="s">
        <v>74</v>
      </c>
      <c r="F377" s="203" t="s">
        <v>521</v>
      </c>
      <c r="G377" s="201"/>
      <c r="H377" s="204">
        <v>27.1</v>
      </c>
      <c r="I377" s="205"/>
      <c r="J377" s="201"/>
      <c r="K377" s="201"/>
      <c r="L377" s="206"/>
      <c r="M377" s="207"/>
      <c r="N377" s="208"/>
      <c r="O377" s="208"/>
      <c r="P377" s="208"/>
      <c r="Q377" s="208"/>
      <c r="R377" s="208"/>
      <c r="S377" s="208"/>
      <c r="T377" s="209"/>
      <c r="AT377" s="210" t="s">
        <v>233</v>
      </c>
      <c r="AU377" s="210" t="s">
        <v>85</v>
      </c>
      <c r="AV377" s="13" t="s">
        <v>85</v>
      </c>
      <c r="AW377" s="13" t="s">
        <v>37</v>
      </c>
      <c r="AX377" s="13" t="s">
        <v>76</v>
      </c>
      <c r="AY377" s="210" t="s">
        <v>223</v>
      </c>
    </row>
    <row r="378" spans="2:51" s="13" customFormat="1" ht="11.25">
      <c r="B378" s="200"/>
      <c r="C378" s="201"/>
      <c r="D378" s="195" t="s">
        <v>233</v>
      </c>
      <c r="E378" s="202" t="s">
        <v>74</v>
      </c>
      <c r="F378" s="203" t="s">
        <v>537</v>
      </c>
      <c r="G378" s="201"/>
      <c r="H378" s="204">
        <v>58.4</v>
      </c>
      <c r="I378" s="205"/>
      <c r="J378" s="201"/>
      <c r="K378" s="201"/>
      <c r="L378" s="206"/>
      <c r="M378" s="207"/>
      <c r="N378" s="208"/>
      <c r="O378" s="208"/>
      <c r="P378" s="208"/>
      <c r="Q378" s="208"/>
      <c r="R378" s="208"/>
      <c r="S378" s="208"/>
      <c r="T378" s="209"/>
      <c r="AT378" s="210" t="s">
        <v>233</v>
      </c>
      <c r="AU378" s="210" t="s">
        <v>85</v>
      </c>
      <c r="AV378" s="13" t="s">
        <v>85</v>
      </c>
      <c r="AW378" s="13" t="s">
        <v>37</v>
      </c>
      <c r="AX378" s="13" t="s">
        <v>76</v>
      </c>
      <c r="AY378" s="210" t="s">
        <v>223</v>
      </c>
    </row>
    <row r="379" spans="2:51" s="14" customFormat="1" ht="11.25">
      <c r="B379" s="211"/>
      <c r="C379" s="212"/>
      <c r="D379" s="195" t="s">
        <v>233</v>
      </c>
      <c r="E379" s="213" t="s">
        <v>74</v>
      </c>
      <c r="F379" s="214" t="s">
        <v>236</v>
      </c>
      <c r="G379" s="212"/>
      <c r="H379" s="215">
        <v>128.5</v>
      </c>
      <c r="I379" s="216"/>
      <c r="J379" s="212"/>
      <c r="K379" s="212"/>
      <c r="L379" s="217"/>
      <c r="M379" s="218"/>
      <c r="N379" s="219"/>
      <c r="O379" s="219"/>
      <c r="P379" s="219"/>
      <c r="Q379" s="219"/>
      <c r="R379" s="219"/>
      <c r="S379" s="219"/>
      <c r="T379" s="220"/>
      <c r="AT379" s="221" t="s">
        <v>233</v>
      </c>
      <c r="AU379" s="221" t="s">
        <v>85</v>
      </c>
      <c r="AV379" s="14" t="s">
        <v>237</v>
      </c>
      <c r="AW379" s="14" t="s">
        <v>37</v>
      </c>
      <c r="AX379" s="14" t="s">
        <v>76</v>
      </c>
      <c r="AY379" s="221" t="s">
        <v>223</v>
      </c>
    </row>
    <row r="380" spans="2:51" s="15" customFormat="1" ht="11.25">
      <c r="B380" s="222"/>
      <c r="C380" s="223"/>
      <c r="D380" s="195" t="s">
        <v>233</v>
      </c>
      <c r="E380" s="224" t="s">
        <v>133</v>
      </c>
      <c r="F380" s="225" t="s">
        <v>238</v>
      </c>
      <c r="G380" s="223"/>
      <c r="H380" s="226">
        <v>128.5</v>
      </c>
      <c r="I380" s="227"/>
      <c r="J380" s="223"/>
      <c r="K380" s="223"/>
      <c r="L380" s="228"/>
      <c r="M380" s="229"/>
      <c r="N380" s="230"/>
      <c r="O380" s="230"/>
      <c r="P380" s="230"/>
      <c r="Q380" s="230"/>
      <c r="R380" s="230"/>
      <c r="S380" s="230"/>
      <c r="T380" s="231"/>
      <c r="AT380" s="232" t="s">
        <v>233</v>
      </c>
      <c r="AU380" s="232" t="s">
        <v>85</v>
      </c>
      <c r="AV380" s="15" t="s">
        <v>229</v>
      </c>
      <c r="AW380" s="15" t="s">
        <v>37</v>
      </c>
      <c r="AX380" s="15" t="s">
        <v>83</v>
      </c>
      <c r="AY380" s="232" t="s">
        <v>223</v>
      </c>
    </row>
    <row r="381" spans="1:65" s="2" customFormat="1" ht="16.5" customHeight="1">
      <c r="A381" s="36"/>
      <c r="B381" s="37"/>
      <c r="C381" s="182" t="s">
        <v>538</v>
      </c>
      <c r="D381" s="182" t="s">
        <v>225</v>
      </c>
      <c r="E381" s="183" t="s">
        <v>539</v>
      </c>
      <c r="F381" s="184" t="s">
        <v>540</v>
      </c>
      <c r="G381" s="185" t="s">
        <v>117</v>
      </c>
      <c r="H381" s="186">
        <v>141.9</v>
      </c>
      <c r="I381" s="187"/>
      <c r="J381" s="188">
        <f>ROUND(I381*H381,2)</f>
        <v>0</v>
      </c>
      <c r="K381" s="184" t="s">
        <v>228</v>
      </c>
      <c r="L381" s="41"/>
      <c r="M381" s="189" t="s">
        <v>74</v>
      </c>
      <c r="N381" s="190" t="s">
        <v>46</v>
      </c>
      <c r="O381" s="66"/>
      <c r="P381" s="191">
        <f>O381*H381</f>
        <v>0</v>
      </c>
      <c r="Q381" s="191">
        <v>0</v>
      </c>
      <c r="R381" s="191">
        <f>Q381*H381</f>
        <v>0</v>
      </c>
      <c r="S381" s="191">
        <v>0</v>
      </c>
      <c r="T381" s="192">
        <f>S381*H381</f>
        <v>0</v>
      </c>
      <c r="U381" s="36"/>
      <c r="V381" s="36"/>
      <c r="W381" s="36"/>
      <c r="X381" s="36"/>
      <c r="Y381" s="36"/>
      <c r="Z381" s="36"/>
      <c r="AA381" s="36"/>
      <c r="AB381" s="36"/>
      <c r="AC381" s="36"/>
      <c r="AD381" s="36"/>
      <c r="AE381" s="36"/>
      <c r="AR381" s="193" t="s">
        <v>329</v>
      </c>
      <c r="AT381" s="193" t="s">
        <v>225</v>
      </c>
      <c r="AU381" s="193" t="s">
        <v>85</v>
      </c>
      <c r="AY381" s="19" t="s">
        <v>223</v>
      </c>
      <c r="BE381" s="194">
        <f>IF(N381="základní",J381,0)</f>
        <v>0</v>
      </c>
      <c r="BF381" s="194">
        <f>IF(N381="snížená",J381,0)</f>
        <v>0</v>
      </c>
      <c r="BG381" s="194">
        <f>IF(N381="zákl. přenesená",J381,0)</f>
        <v>0</v>
      </c>
      <c r="BH381" s="194">
        <f>IF(N381="sníž. přenesená",J381,0)</f>
        <v>0</v>
      </c>
      <c r="BI381" s="194">
        <f>IF(N381="nulová",J381,0)</f>
        <v>0</v>
      </c>
      <c r="BJ381" s="19" t="s">
        <v>83</v>
      </c>
      <c r="BK381" s="194">
        <f>ROUND(I381*H381,2)</f>
        <v>0</v>
      </c>
      <c r="BL381" s="19" t="s">
        <v>329</v>
      </c>
      <c r="BM381" s="193" t="s">
        <v>541</v>
      </c>
    </row>
    <row r="382" spans="1:47" s="2" customFormat="1" ht="11.25">
      <c r="A382" s="36"/>
      <c r="B382" s="37"/>
      <c r="C382" s="38"/>
      <c r="D382" s="195" t="s">
        <v>231</v>
      </c>
      <c r="E382" s="38"/>
      <c r="F382" s="196" t="s">
        <v>542</v>
      </c>
      <c r="G382" s="38"/>
      <c r="H382" s="38"/>
      <c r="I382" s="197"/>
      <c r="J382" s="38"/>
      <c r="K382" s="38"/>
      <c r="L382" s="41"/>
      <c r="M382" s="198"/>
      <c r="N382" s="199"/>
      <c r="O382" s="66"/>
      <c r="P382" s="66"/>
      <c r="Q382" s="66"/>
      <c r="R382" s="66"/>
      <c r="S382" s="66"/>
      <c r="T382" s="67"/>
      <c r="U382" s="36"/>
      <c r="V382" s="36"/>
      <c r="W382" s="36"/>
      <c r="X382" s="36"/>
      <c r="Y382" s="36"/>
      <c r="Z382" s="36"/>
      <c r="AA382" s="36"/>
      <c r="AB382" s="36"/>
      <c r="AC382" s="36"/>
      <c r="AD382" s="36"/>
      <c r="AE382" s="36"/>
      <c r="AT382" s="19" t="s">
        <v>231</v>
      </c>
      <c r="AU382" s="19" t="s">
        <v>85</v>
      </c>
    </row>
    <row r="383" spans="2:51" s="16" customFormat="1" ht="11.25">
      <c r="B383" s="233"/>
      <c r="C383" s="234"/>
      <c r="D383" s="195" t="s">
        <v>233</v>
      </c>
      <c r="E383" s="235" t="s">
        <v>74</v>
      </c>
      <c r="F383" s="236" t="s">
        <v>262</v>
      </c>
      <c r="G383" s="234"/>
      <c r="H383" s="235" t="s">
        <v>74</v>
      </c>
      <c r="I383" s="237"/>
      <c r="J383" s="234"/>
      <c r="K383" s="234"/>
      <c r="L383" s="238"/>
      <c r="M383" s="239"/>
      <c r="N383" s="240"/>
      <c r="O383" s="240"/>
      <c r="P383" s="240"/>
      <c r="Q383" s="240"/>
      <c r="R383" s="240"/>
      <c r="S383" s="240"/>
      <c r="T383" s="241"/>
      <c r="AT383" s="242" t="s">
        <v>233</v>
      </c>
      <c r="AU383" s="242" t="s">
        <v>85</v>
      </c>
      <c r="AV383" s="16" t="s">
        <v>83</v>
      </c>
      <c r="AW383" s="16" t="s">
        <v>37</v>
      </c>
      <c r="AX383" s="16" t="s">
        <v>76</v>
      </c>
      <c r="AY383" s="242" t="s">
        <v>223</v>
      </c>
    </row>
    <row r="384" spans="2:51" s="13" customFormat="1" ht="11.25">
      <c r="B384" s="200"/>
      <c r="C384" s="201"/>
      <c r="D384" s="195" t="s">
        <v>233</v>
      </c>
      <c r="E384" s="202" t="s">
        <v>74</v>
      </c>
      <c r="F384" s="203" t="s">
        <v>325</v>
      </c>
      <c r="G384" s="201"/>
      <c r="H384" s="204">
        <v>85.6</v>
      </c>
      <c r="I384" s="205"/>
      <c r="J384" s="201"/>
      <c r="K384" s="201"/>
      <c r="L384" s="206"/>
      <c r="M384" s="207"/>
      <c r="N384" s="208"/>
      <c r="O384" s="208"/>
      <c r="P384" s="208"/>
      <c r="Q384" s="208"/>
      <c r="R384" s="208"/>
      <c r="S384" s="208"/>
      <c r="T384" s="209"/>
      <c r="AT384" s="210" t="s">
        <v>233</v>
      </c>
      <c r="AU384" s="210" t="s">
        <v>85</v>
      </c>
      <c r="AV384" s="13" t="s">
        <v>85</v>
      </c>
      <c r="AW384" s="13" t="s">
        <v>37</v>
      </c>
      <c r="AX384" s="13" t="s">
        <v>76</v>
      </c>
      <c r="AY384" s="210" t="s">
        <v>223</v>
      </c>
    </row>
    <row r="385" spans="2:51" s="13" customFormat="1" ht="11.25">
      <c r="B385" s="200"/>
      <c r="C385" s="201"/>
      <c r="D385" s="195" t="s">
        <v>233</v>
      </c>
      <c r="E385" s="202" t="s">
        <v>74</v>
      </c>
      <c r="F385" s="203" t="s">
        <v>521</v>
      </c>
      <c r="G385" s="201"/>
      <c r="H385" s="204">
        <v>27.1</v>
      </c>
      <c r="I385" s="205"/>
      <c r="J385" s="201"/>
      <c r="K385" s="201"/>
      <c r="L385" s="206"/>
      <c r="M385" s="207"/>
      <c r="N385" s="208"/>
      <c r="O385" s="208"/>
      <c r="P385" s="208"/>
      <c r="Q385" s="208"/>
      <c r="R385" s="208"/>
      <c r="S385" s="208"/>
      <c r="T385" s="209"/>
      <c r="AT385" s="210" t="s">
        <v>233</v>
      </c>
      <c r="AU385" s="210" t="s">
        <v>85</v>
      </c>
      <c r="AV385" s="13" t="s">
        <v>85</v>
      </c>
      <c r="AW385" s="13" t="s">
        <v>37</v>
      </c>
      <c r="AX385" s="13" t="s">
        <v>76</v>
      </c>
      <c r="AY385" s="210" t="s">
        <v>223</v>
      </c>
    </row>
    <row r="386" spans="2:51" s="13" customFormat="1" ht="11.25">
      <c r="B386" s="200"/>
      <c r="C386" s="201"/>
      <c r="D386" s="195" t="s">
        <v>233</v>
      </c>
      <c r="E386" s="202" t="s">
        <v>74</v>
      </c>
      <c r="F386" s="203" t="s">
        <v>522</v>
      </c>
      <c r="G386" s="201"/>
      <c r="H386" s="204">
        <v>29.2</v>
      </c>
      <c r="I386" s="205"/>
      <c r="J386" s="201"/>
      <c r="K386" s="201"/>
      <c r="L386" s="206"/>
      <c r="M386" s="207"/>
      <c r="N386" s="208"/>
      <c r="O386" s="208"/>
      <c r="P386" s="208"/>
      <c r="Q386" s="208"/>
      <c r="R386" s="208"/>
      <c r="S386" s="208"/>
      <c r="T386" s="209"/>
      <c r="AT386" s="210" t="s">
        <v>233</v>
      </c>
      <c r="AU386" s="210" t="s">
        <v>85</v>
      </c>
      <c r="AV386" s="13" t="s">
        <v>85</v>
      </c>
      <c r="AW386" s="13" t="s">
        <v>37</v>
      </c>
      <c r="AX386" s="13" t="s">
        <v>76</v>
      </c>
      <c r="AY386" s="210" t="s">
        <v>223</v>
      </c>
    </row>
    <row r="387" spans="2:51" s="14" customFormat="1" ht="11.25">
      <c r="B387" s="211"/>
      <c r="C387" s="212"/>
      <c r="D387" s="195" t="s">
        <v>233</v>
      </c>
      <c r="E387" s="213" t="s">
        <v>74</v>
      </c>
      <c r="F387" s="214" t="s">
        <v>236</v>
      </c>
      <c r="G387" s="212"/>
      <c r="H387" s="215">
        <v>141.9</v>
      </c>
      <c r="I387" s="216"/>
      <c r="J387" s="212"/>
      <c r="K387" s="212"/>
      <c r="L387" s="217"/>
      <c r="M387" s="218"/>
      <c r="N387" s="219"/>
      <c r="O387" s="219"/>
      <c r="P387" s="219"/>
      <c r="Q387" s="219"/>
      <c r="R387" s="219"/>
      <c r="S387" s="219"/>
      <c r="T387" s="220"/>
      <c r="AT387" s="221" t="s">
        <v>233</v>
      </c>
      <c r="AU387" s="221" t="s">
        <v>85</v>
      </c>
      <c r="AV387" s="14" t="s">
        <v>237</v>
      </c>
      <c r="AW387" s="14" t="s">
        <v>37</v>
      </c>
      <c r="AX387" s="14" t="s">
        <v>76</v>
      </c>
      <c r="AY387" s="221" t="s">
        <v>223</v>
      </c>
    </row>
    <row r="388" spans="2:51" s="15" customFormat="1" ht="11.25">
      <c r="B388" s="222"/>
      <c r="C388" s="223"/>
      <c r="D388" s="195" t="s">
        <v>233</v>
      </c>
      <c r="E388" s="224" t="s">
        <v>543</v>
      </c>
      <c r="F388" s="225" t="s">
        <v>238</v>
      </c>
      <c r="G388" s="223"/>
      <c r="H388" s="226">
        <v>141.9</v>
      </c>
      <c r="I388" s="227"/>
      <c r="J388" s="223"/>
      <c r="K388" s="223"/>
      <c r="L388" s="228"/>
      <c r="M388" s="229"/>
      <c r="N388" s="230"/>
      <c r="O388" s="230"/>
      <c r="P388" s="230"/>
      <c r="Q388" s="230"/>
      <c r="R388" s="230"/>
      <c r="S388" s="230"/>
      <c r="T388" s="231"/>
      <c r="AT388" s="232" t="s">
        <v>233</v>
      </c>
      <c r="AU388" s="232" t="s">
        <v>85</v>
      </c>
      <c r="AV388" s="15" t="s">
        <v>229</v>
      </c>
      <c r="AW388" s="15" t="s">
        <v>37</v>
      </c>
      <c r="AX388" s="15" t="s">
        <v>83</v>
      </c>
      <c r="AY388" s="232" t="s">
        <v>223</v>
      </c>
    </row>
    <row r="389" spans="2:63" s="12" customFormat="1" ht="22.9" customHeight="1">
      <c r="B389" s="166"/>
      <c r="C389" s="167"/>
      <c r="D389" s="168" t="s">
        <v>75</v>
      </c>
      <c r="E389" s="180" t="s">
        <v>544</v>
      </c>
      <c r="F389" s="180" t="s">
        <v>545</v>
      </c>
      <c r="G389" s="167"/>
      <c r="H389" s="167"/>
      <c r="I389" s="170"/>
      <c r="J389" s="181">
        <f>BK389</f>
        <v>0</v>
      </c>
      <c r="K389" s="167"/>
      <c r="L389" s="172"/>
      <c r="M389" s="173"/>
      <c r="N389" s="174"/>
      <c r="O389" s="174"/>
      <c r="P389" s="175">
        <f>SUM(P390:P411)</f>
        <v>0</v>
      </c>
      <c r="Q389" s="174"/>
      <c r="R389" s="175">
        <f>SUM(R390:R411)</f>
        <v>0</v>
      </c>
      <c r="S389" s="174"/>
      <c r="T389" s="176">
        <f>SUM(T390:T411)</f>
        <v>7.21534</v>
      </c>
      <c r="AR389" s="177" t="s">
        <v>85</v>
      </c>
      <c r="AT389" s="178" t="s">
        <v>75</v>
      </c>
      <c r="AU389" s="178" t="s">
        <v>83</v>
      </c>
      <c r="AY389" s="177" t="s">
        <v>223</v>
      </c>
      <c r="BK389" s="179">
        <f>SUM(BK390:BK411)</f>
        <v>0</v>
      </c>
    </row>
    <row r="390" spans="1:65" s="2" customFormat="1" ht="16.5" customHeight="1">
      <c r="A390" s="36"/>
      <c r="B390" s="37"/>
      <c r="C390" s="182" t="s">
        <v>546</v>
      </c>
      <c r="D390" s="182" t="s">
        <v>225</v>
      </c>
      <c r="E390" s="183" t="s">
        <v>547</v>
      </c>
      <c r="F390" s="184" t="s">
        <v>548</v>
      </c>
      <c r="G390" s="185" t="s">
        <v>117</v>
      </c>
      <c r="H390" s="186">
        <v>88.16</v>
      </c>
      <c r="I390" s="187"/>
      <c r="J390" s="188">
        <f>ROUND(I390*H390,2)</f>
        <v>0</v>
      </c>
      <c r="K390" s="184" t="s">
        <v>228</v>
      </c>
      <c r="L390" s="41"/>
      <c r="M390" s="189" t="s">
        <v>74</v>
      </c>
      <c r="N390" s="190" t="s">
        <v>46</v>
      </c>
      <c r="O390" s="66"/>
      <c r="P390" s="191">
        <f>O390*H390</f>
        <v>0</v>
      </c>
      <c r="Q390" s="191">
        <v>0</v>
      </c>
      <c r="R390" s="191">
        <f>Q390*H390</f>
        <v>0</v>
      </c>
      <c r="S390" s="191">
        <v>0.0815</v>
      </c>
      <c r="T390" s="192">
        <f>S390*H390</f>
        <v>7.18504</v>
      </c>
      <c r="U390" s="36"/>
      <c r="V390" s="36"/>
      <c r="W390" s="36"/>
      <c r="X390" s="36"/>
      <c r="Y390" s="36"/>
      <c r="Z390" s="36"/>
      <c r="AA390" s="36"/>
      <c r="AB390" s="36"/>
      <c r="AC390" s="36"/>
      <c r="AD390" s="36"/>
      <c r="AE390" s="36"/>
      <c r="AR390" s="193" t="s">
        <v>329</v>
      </c>
      <c r="AT390" s="193" t="s">
        <v>225</v>
      </c>
      <c r="AU390" s="193" t="s">
        <v>85</v>
      </c>
      <c r="AY390" s="19" t="s">
        <v>223</v>
      </c>
      <c r="BE390" s="194">
        <f>IF(N390="základní",J390,0)</f>
        <v>0</v>
      </c>
      <c r="BF390" s="194">
        <f>IF(N390="snížená",J390,0)</f>
        <v>0</v>
      </c>
      <c r="BG390" s="194">
        <f>IF(N390="zákl. přenesená",J390,0)</f>
        <v>0</v>
      </c>
      <c r="BH390" s="194">
        <f>IF(N390="sníž. přenesená",J390,0)</f>
        <v>0</v>
      </c>
      <c r="BI390" s="194">
        <f>IF(N390="nulová",J390,0)</f>
        <v>0</v>
      </c>
      <c r="BJ390" s="19" t="s">
        <v>83</v>
      </c>
      <c r="BK390" s="194">
        <f>ROUND(I390*H390,2)</f>
        <v>0</v>
      </c>
      <c r="BL390" s="19" t="s">
        <v>329</v>
      </c>
      <c r="BM390" s="193" t="s">
        <v>549</v>
      </c>
    </row>
    <row r="391" spans="1:47" s="2" customFormat="1" ht="11.25">
      <c r="A391" s="36"/>
      <c r="B391" s="37"/>
      <c r="C391" s="38"/>
      <c r="D391" s="195" t="s">
        <v>231</v>
      </c>
      <c r="E391" s="38"/>
      <c r="F391" s="196" t="s">
        <v>550</v>
      </c>
      <c r="G391" s="38"/>
      <c r="H391" s="38"/>
      <c r="I391" s="197"/>
      <c r="J391" s="38"/>
      <c r="K391" s="38"/>
      <c r="L391" s="41"/>
      <c r="M391" s="198"/>
      <c r="N391" s="199"/>
      <c r="O391" s="66"/>
      <c r="P391" s="66"/>
      <c r="Q391" s="66"/>
      <c r="R391" s="66"/>
      <c r="S391" s="66"/>
      <c r="T391" s="67"/>
      <c r="U391" s="36"/>
      <c r="V391" s="36"/>
      <c r="W391" s="36"/>
      <c r="X391" s="36"/>
      <c r="Y391" s="36"/>
      <c r="Z391" s="36"/>
      <c r="AA391" s="36"/>
      <c r="AB391" s="36"/>
      <c r="AC391" s="36"/>
      <c r="AD391" s="36"/>
      <c r="AE391" s="36"/>
      <c r="AT391" s="19" t="s">
        <v>231</v>
      </c>
      <c r="AU391" s="19" t="s">
        <v>85</v>
      </c>
    </row>
    <row r="392" spans="2:51" s="16" customFormat="1" ht="11.25">
      <c r="B392" s="233"/>
      <c r="C392" s="234"/>
      <c r="D392" s="195" t="s">
        <v>233</v>
      </c>
      <c r="E392" s="235" t="s">
        <v>74</v>
      </c>
      <c r="F392" s="236" t="s">
        <v>262</v>
      </c>
      <c r="G392" s="234"/>
      <c r="H392" s="235" t="s">
        <v>74</v>
      </c>
      <c r="I392" s="237"/>
      <c r="J392" s="234"/>
      <c r="K392" s="234"/>
      <c r="L392" s="238"/>
      <c r="M392" s="239"/>
      <c r="N392" s="240"/>
      <c r="O392" s="240"/>
      <c r="P392" s="240"/>
      <c r="Q392" s="240"/>
      <c r="R392" s="240"/>
      <c r="S392" s="240"/>
      <c r="T392" s="241"/>
      <c r="AT392" s="242" t="s">
        <v>233</v>
      </c>
      <c r="AU392" s="242" t="s">
        <v>85</v>
      </c>
      <c r="AV392" s="16" t="s">
        <v>83</v>
      </c>
      <c r="AW392" s="16" t="s">
        <v>37</v>
      </c>
      <c r="AX392" s="16" t="s">
        <v>76</v>
      </c>
      <c r="AY392" s="242" t="s">
        <v>223</v>
      </c>
    </row>
    <row r="393" spans="2:51" s="13" customFormat="1" ht="11.25">
      <c r="B393" s="200"/>
      <c r="C393" s="201"/>
      <c r="D393" s="195" t="s">
        <v>233</v>
      </c>
      <c r="E393" s="202" t="s">
        <v>74</v>
      </c>
      <c r="F393" s="203" t="s">
        <v>551</v>
      </c>
      <c r="G393" s="201"/>
      <c r="H393" s="204">
        <v>57.43</v>
      </c>
      <c r="I393" s="205"/>
      <c r="J393" s="201"/>
      <c r="K393" s="201"/>
      <c r="L393" s="206"/>
      <c r="M393" s="207"/>
      <c r="N393" s="208"/>
      <c r="O393" s="208"/>
      <c r="P393" s="208"/>
      <c r="Q393" s="208"/>
      <c r="R393" s="208"/>
      <c r="S393" s="208"/>
      <c r="T393" s="209"/>
      <c r="AT393" s="210" t="s">
        <v>233</v>
      </c>
      <c r="AU393" s="210" t="s">
        <v>85</v>
      </c>
      <c r="AV393" s="13" t="s">
        <v>85</v>
      </c>
      <c r="AW393" s="13" t="s">
        <v>37</v>
      </c>
      <c r="AX393" s="13" t="s">
        <v>76</v>
      </c>
      <c r="AY393" s="210" t="s">
        <v>223</v>
      </c>
    </row>
    <row r="394" spans="2:51" s="13" customFormat="1" ht="11.25">
      <c r="B394" s="200"/>
      <c r="C394" s="201"/>
      <c r="D394" s="195" t="s">
        <v>233</v>
      </c>
      <c r="E394" s="202" t="s">
        <v>74</v>
      </c>
      <c r="F394" s="203" t="s">
        <v>552</v>
      </c>
      <c r="G394" s="201"/>
      <c r="H394" s="204">
        <v>21.91</v>
      </c>
      <c r="I394" s="205"/>
      <c r="J394" s="201"/>
      <c r="K394" s="201"/>
      <c r="L394" s="206"/>
      <c r="M394" s="207"/>
      <c r="N394" s="208"/>
      <c r="O394" s="208"/>
      <c r="P394" s="208"/>
      <c r="Q394" s="208"/>
      <c r="R394" s="208"/>
      <c r="S394" s="208"/>
      <c r="T394" s="209"/>
      <c r="AT394" s="210" t="s">
        <v>233</v>
      </c>
      <c r="AU394" s="210" t="s">
        <v>85</v>
      </c>
      <c r="AV394" s="13" t="s">
        <v>85</v>
      </c>
      <c r="AW394" s="13" t="s">
        <v>37</v>
      </c>
      <c r="AX394" s="13" t="s">
        <v>76</v>
      </c>
      <c r="AY394" s="210" t="s">
        <v>223</v>
      </c>
    </row>
    <row r="395" spans="2:51" s="13" customFormat="1" ht="11.25">
      <c r="B395" s="200"/>
      <c r="C395" s="201"/>
      <c r="D395" s="195" t="s">
        <v>233</v>
      </c>
      <c r="E395" s="202" t="s">
        <v>74</v>
      </c>
      <c r="F395" s="203" t="s">
        <v>553</v>
      </c>
      <c r="G395" s="201"/>
      <c r="H395" s="204">
        <v>3.24</v>
      </c>
      <c r="I395" s="205"/>
      <c r="J395" s="201"/>
      <c r="K395" s="201"/>
      <c r="L395" s="206"/>
      <c r="M395" s="207"/>
      <c r="N395" s="208"/>
      <c r="O395" s="208"/>
      <c r="P395" s="208"/>
      <c r="Q395" s="208"/>
      <c r="R395" s="208"/>
      <c r="S395" s="208"/>
      <c r="T395" s="209"/>
      <c r="AT395" s="210" t="s">
        <v>233</v>
      </c>
      <c r="AU395" s="210" t="s">
        <v>85</v>
      </c>
      <c r="AV395" s="13" t="s">
        <v>85</v>
      </c>
      <c r="AW395" s="13" t="s">
        <v>37</v>
      </c>
      <c r="AX395" s="13" t="s">
        <v>76</v>
      </c>
      <c r="AY395" s="210" t="s">
        <v>223</v>
      </c>
    </row>
    <row r="396" spans="2:51" s="13" customFormat="1" ht="11.25">
      <c r="B396" s="200"/>
      <c r="C396" s="201"/>
      <c r="D396" s="195" t="s">
        <v>233</v>
      </c>
      <c r="E396" s="202" t="s">
        <v>74</v>
      </c>
      <c r="F396" s="203" t="s">
        <v>554</v>
      </c>
      <c r="G396" s="201"/>
      <c r="H396" s="204">
        <v>2.7</v>
      </c>
      <c r="I396" s="205"/>
      <c r="J396" s="201"/>
      <c r="K396" s="201"/>
      <c r="L396" s="206"/>
      <c r="M396" s="207"/>
      <c r="N396" s="208"/>
      <c r="O396" s="208"/>
      <c r="P396" s="208"/>
      <c r="Q396" s="208"/>
      <c r="R396" s="208"/>
      <c r="S396" s="208"/>
      <c r="T396" s="209"/>
      <c r="AT396" s="210" t="s">
        <v>233</v>
      </c>
      <c r="AU396" s="210" t="s">
        <v>85</v>
      </c>
      <c r="AV396" s="13" t="s">
        <v>85</v>
      </c>
      <c r="AW396" s="13" t="s">
        <v>37</v>
      </c>
      <c r="AX396" s="13" t="s">
        <v>76</v>
      </c>
      <c r="AY396" s="210" t="s">
        <v>223</v>
      </c>
    </row>
    <row r="397" spans="2:51" s="13" customFormat="1" ht="11.25">
      <c r="B397" s="200"/>
      <c r="C397" s="201"/>
      <c r="D397" s="195" t="s">
        <v>233</v>
      </c>
      <c r="E397" s="202" t="s">
        <v>74</v>
      </c>
      <c r="F397" s="203" t="s">
        <v>555</v>
      </c>
      <c r="G397" s="201"/>
      <c r="H397" s="204">
        <v>2.88</v>
      </c>
      <c r="I397" s="205"/>
      <c r="J397" s="201"/>
      <c r="K397" s="201"/>
      <c r="L397" s="206"/>
      <c r="M397" s="207"/>
      <c r="N397" s="208"/>
      <c r="O397" s="208"/>
      <c r="P397" s="208"/>
      <c r="Q397" s="208"/>
      <c r="R397" s="208"/>
      <c r="S397" s="208"/>
      <c r="T397" s="209"/>
      <c r="AT397" s="210" t="s">
        <v>233</v>
      </c>
      <c r="AU397" s="210" t="s">
        <v>85</v>
      </c>
      <c r="AV397" s="13" t="s">
        <v>85</v>
      </c>
      <c r="AW397" s="13" t="s">
        <v>37</v>
      </c>
      <c r="AX397" s="13" t="s">
        <v>76</v>
      </c>
      <c r="AY397" s="210" t="s">
        <v>223</v>
      </c>
    </row>
    <row r="398" spans="2:51" s="14" customFormat="1" ht="11.25">
      <c r="B398" s="211"/>
      <c r="C398" s="212"/>
      <c r="D398" s="195" t="s">
        <v>233</v>
      </c>
      <c r="E398" s="213" t="s">
        <v>74</v>
      </c>
      <c r="F398" s="214" t="s">
        <v>236</v>
      </c>
      <c r="G398" s="212"/>
      <c r="H398" s="215">
        <v>88.16</v>
      </c>
      <c r="I398" s="216"/>
      <c r="J398" s="212"/>
      <c r="K398" s="212"/>
      <c r="L398" s="217"/>
      <c r="M398" s="218"/>
      <c r="N398" s="219"/>
      <c r="O398" s="219"/>
      <c r="P398" s="219"/>
      <c r="Q398" s="219"/>
      <c r="R398" s="219"/>
      <c r="S398" s="219"/>
      <c r="T398" s="220"/>
      <c r="AT398" s="221" t="s">
        <v>233</v>
      </c>
      <c r="AU398" s="221" t="s">
        <v>85</v>
      </c>
      <c r="AV398" s="14" t="s">
        <v>237</v>
      </c>
      <c r="AW398" s="14" t="s">
        <v>37</v>
      </c>
      <c r="AX398" s="14" t="s">
        <v>76</v>
      </c>
      <c r="AY398" s="221" t="s">
        <v>223</v>
      </c>
    </row>
    <row r="399" spans="2:51" s="15" customFormat="1" ht="11.25">
      <c r="B399" s="222"/>
      <c r="C399" s="223"/>
      <c r="D399" s="195" t="s">
        <v>233</v>
      </c>
      <c r="E399" s="224" t="s">
        <v>119</v>
      </c>
      <c r="F399" s="225" t="s">
        <v>238</v>
      </c>
      <c r="G399" s="223"/>
      <c r="H399" s="226">
        <v>88.16</v>
      </c>
      <c r="I399" s="227"/>
      <c r="J399" s="223"/>
      <c r="K399" s="223"/>
      <c r="L399" s="228"/>
      <c r="M399" s="229"/>
      <c r="N399" s="230"/>
      <c r="O399" s="230"/>
      <c r="P399" s="230"/>
      <c r="Q399" s="230"/>
      <c r="R399" s="230"/>
      <c r="S399" s="230"/>
      <c r="T399" s="231"/>
      <c r="AT399" s="232" t="s">
        <v>233</v>
      </c>
      <c r="AU399" s="232" t="s">
        <v>85</v>
      </c>
      <c r="AV399" s="15" t="s">
        <v>229</v>
      </c>
      <c r="AW399" s="15" t="s">
        <v>37</v>
      </c>
      <c r="AX399" s="15" t="s">
        <v>83</v>
      </c>
      <c r="AY399" s="232" t="s">
        <v>223</v>
      </c>
    </row>
    <row r="400" spans="1:65" s="2" customFormat="1" ht="16.5" customHeight="1">
      <c r="A400" s="36"/>
      <c r="B400" s="37"/>
      <c r="C400" s="182" t="s">
        <v>556</v>
      </c>
      <c r="D400" s="182" t="s">
        <v>225</v>
      </c>
      <c r="E400" s="183" t="s">
        <v>557</v>
      </c>
      <c r="F400" s="184" t="s">
        <v>558</v>
      </c>
      <c r="G400" s="185" t="s">
        <v>123</v>
      </c>
      <c r="H400" s="186">
        <v>50</v>
      </c>
      <c r="I400" s="187"/>
      <c r="J400" s="188">
        <f>ROUND(I400*H400,2)</f>
        <v>0</v>
      </c>
      <c r="K400" s="184" t="s">
        <v>228</v>
      </c>
      <c r="L400" s="41"/>
      <c r="M400" s="189" t="s">
        <v>74</v>
      </c>
      <c r="N400" s="190" t="s">
        <v>46</v>
      </c>
      <c r="O400" s="66"/>
      <c r="P400" s="191">
        <f>O400*H400</f>
        <v>0</v>
      </c>
      <c r="Q400" s="191">
        <v>0</v>
      </c>
      <c r="R400" s="191">
        <f>Q400*H400</f>
        <v>0</v>
      </c>
      <c r="S400" s="191">
        <v>0.00019</v>
      </c>
      <c r="T400" s="192">
        <f>S400*H400</f>
        <v>0.0095</v>
      </c>
      <c r="U400" s="36"/>
      <c r="V400" s="36"/>
      <c r="W400" s="36"/>
      <c r="X400" s="36"/>
      <c r="Y400" s="36"/>
      <c r="Z400" s="36"/>
      <c r="AA400" s="36"/>
      <c r="AB400" s="36"/>
      <c r="AC400" s="36"/>
      <c r="AD400" s="36"/>
      <c r="AE400" s="36"/>
      <c r="AR400" s="193" t="s">
        <v>329</v>
      </c>
      <c r="AT400" s="193" t="s">
        <v>225</v>
      </c>
      <c r="AU400" s="193" t="s">
        <v>85</v>
      </c>
      <c r="AY400" s="19" t="s">
        <v>223</v>
      </c>
      <c r="BE400" s="194">
        <f>IF(N400="základní",J400,0)</f>
        <v>0</v>
      </c>
      <c r="BF400" s="194">
        <f>IF(N400="snížená",J400,0)</f>
        <v>0</v>
      </c>
      <c r="BG400" s="194">
        <f>IF(N400="zákl. přenesená",J400,0)</f>
        <v>0</v>
      </c>
      <c r="BH400" s="194">
        <f>IF(N400="sníž. přenesená",J400,0)</f>
        <v>0</v>
      </c>
      <c r="BI400" s="194">
        <f>IF(N400="nulová",J400,0)</f>
        <v>0</v>
      </c>
      <c r="BJ400" s="19" t="s">
        <v>83</v>
      </c>
      <c r="BK400" s="194">
        <f>ROUND(I400*H400,2)</f>
        <v>0</v>
      </c>
      <c r="BL400" s="19" t="s">
        <v>329</v>
      </c>
      <c r="BM400" s="193" t="s">
        <v>559</v>
      </c>
    </row>
    <row r="401" spans="1:47" s="2" customFormat="1" ht="11.25">
      <c r="A401" s="36"/>
      <c r="B401" s="37"/>
      <c r="C401" s="38"/>
      <c r="D401" s="195" t="s">
        <v>231</v>
      </c>
      <c r="E401" s="38"/>
      <c r="F401" s="196" t="s">
        <v>560</v>
      </c>
      <c r="G401" s="38"/>
      <c r="H401" s="38"/>
      <c r="I401" s="197"/>
      <c r="J401" s="38"/>
      <c r="K401" s="38"/>
      <c r="L401" s="41"/>
      <c r="M401" s="198"/>
      <c r="N401" s="199"/>
      <c r="O401" s="66"/>
      <c r="P401" s="66"/>
      <c r="Q401" s="66"/>
      <c r="R401" s="66"/>
      <c r="S401" s="66"/>
      <c r="T401" s="67"/>
      <c r="U401" s="36"/>
      <c r="V401" s="36"/>
      <c r="W401" s="36"/>
      <c r="X401" s="36"/>
      <c r="Y401" s="36"/>
      <c r="Z401" s="36"/>
      <c r="AA401" s="36"/>
      <c r="AB401" s="36"/>
      <c r="AC401" s="36"/>
      <c r="AD401" s="36"/>
      <c r="AE401" s="36"/>
      <c r="AT401" s="19" t="s">
        <v>231</v>
      </c>
      <c r="AU401" s="19" t="s">
        <v>85</v>
      </c>
    </row>
    <row r="402" spans="2:51" s="13" customFormat="1" ht="11.25">
      <c r="B402" s="200"/>
      <c r="C402" s="201"/>
      <c r="D402" s="195" t="s">
        <v>233</v>
      </c>
      <c r="E402" s="202" t="s">
        <v>74</v>
      </c>
      <c r="F402" s="203" t="s">
        <v>561</v>
      </c>
      <c r="G402" s="201"/>
      <c r="H402" s="204">
        <v>50</v>
      </c>
      <c r="I402" s="205"/>
      <c r="J402" s="201"/>
      <c r="K402" s="201"/>
      <c r="L402" s="206"/>
      <c r="M402" s="207"/>
      <c r="N402" s="208"/>
      <c r="O402" s="208"/>
      <c r="P402" s="208"/>
      <c r="Q402" s="208"/>
      <c r="R402" s="208"/>
      <c r="S402" s="208"/>
      <c r="T402" s="209"/>
      <c r="AT402" s="210" t="s">
        <v>233</v>
      </c>
      <c r="AU402" s="210" t="s">
        <v>85</v>
      </c>
      <c r="AV402" s="13" t="s">
        <v>85</v>
      </c>
      <c r="AW402" s="13" t="s">
        <v>37</v>
      </c>
      <c r="AX402" s="13" t="s">
        <v>76</v>
      </c>
      <c r="AY402" s="210" t="s">
        <v>223</v>
      </c>
    </row>
    <row r="403" spans="2:51" s="15" customFormat="1" ht="11.25">
      <c r="B403" s="222"/>
      <c r="C403" s="223"/>
      <c r="D403" s="195" t="s">
        <v>233</v>
      </c>
      <c r="E403" s="224" t="s">
        <v>122</v>
      </c>
      <c r="F403" s="225" t="s">
        <v>238</v>
      </c>
      <c r="G403" s="223"/>
      <c r="H403" s="226">
        <v>50</v>
      </c>
      <c r="I403" s="227"/>
      <c r="J403" s="223"/>
      <c r="K403" s="223"/>
      <c r="L403" s="228"/>
      <c r="M403" s="229"/>
      <c r="N403" s="230"/>
      <c r="O403" s="230"/>
      <c r="P403" s="230"/>
      <c r="Q403" s="230"/>
      <c r="R403" s="230"/>
      <c r="S403" s="230"/>
      <c r="T403" s="231"/>
      <c r="AT403" s="232" t="s">
        <v>233</v>
      </c>
      <c r="AU403" s="232" t="s">
        <v>85</v>
      </c>
      <c r="AV403" s="15" t="s">
        <v>229</v>
      </c>
      <c r="AW403" s="15" t="s">
        <v>37</v>
      </c>
      <c r="AX403" s="15" t="s">
        <v>83</v>
      </c>
      <c r="AY403" s="232" t="s">
        <v>223</v>
      </c>
    </row>
    <row r="404" spans="1:65" s="2" customFormat="1" ht="16.5" customHeight="1">
      <c r="A404" s="36"/>
      <c r="B404" s="37"/>
      <c r="C404" s="182" t="s">
        <v>562</v>
      </c>
      <c r="D404" s="182" t="s">
        <v>225</v>
      </c>
      <c r="E404" s="183" t="s">
        <v>563</v>
      </c>
      <c r="F404" s="184" t="s">
        <v>564</v>
      </c>
      <c r="G404" s="185" t="s">
        <v>123</v>
      </c>
      <c r="H404" s="186">
        <v>100</v>
      </c>
      <c r="I404" s="187"/>
      <c r="J404" s="188">
        <f>ROUND(I404*H404,2)</f>
        <v>0</v>
      </c>
      <c r="K404" s="184" t="s">
        <v>228</v>
      </c>
      <c r="L404" s="41"/>
      <c r="M404" s="189" t="s">
        <v>74</v>
      </c>
      <c r="N404" s="190" t="s">
        <v>46</v>
      </c>
      <c r="O404" s="66"/>
      <c r="P404" s="191">
        <f>O404*H404</f>
        <v>0</v>
      </c>
      <c r="Q404" s="191">
        <v>0</v>
      </c>
      <c r="R404" s="191">
        <f>Q404*H404</f>
        <v>0</v>
      </c>
      <c r="S404" s="191">
        <v>0.00019</v>
      </c>
      <c r="T404" s="192">
        <f>S404*H404</f>
        <v>0.019</v>
      </c>
      <c r="U404" s="36"/>
      <c r="V404" s="36"/>
      <c r="W404" s="36"/>
      <c r="X404" s="36"/>
      <c r="Y404" s="36"/>
      <c r="Z404" s="36"/>
      <c r="AA404" s="36"/>
      <c r="AB404" s="36"/>
      <c r="AC404" s="36"/>
      <c r="AD404" s="36"/>
      <c r="AE404" s="36"/>
      <c r="AR404" s="193" t="s">
        <v>329</v>
      </c>
      <c r="AT404" s="193" t="s">
        <v>225</v>
      </c>
      <c r="AU404" s="193" t="s">
        <v>85</v>
      </c>
      <c r="AY404" s="19" t="s">
        <v>223</v>
      </c>
      <c r="BE404" s="194">
        <f>IF(N404="základní",J404,0)</f>
        <v>0</v>
      </c>
      <c r="BF404" s="194">
        <f>IF(N404="snížená",J404,0)</f>
        <v>0</v>
      </c>
      <c r="BG404" s="194">
        <f>IF(N404="zákl. přenesená",J404,0)</f>
        <v>0</v>
      </c>
      <c r="BH404" s="194">
        <f>IF(N404="sníž. přenesená",J404,0)</f>
        <v>0</v>
      </c>
      <c r="BI404" s="194">
        <f>IF(N404="nulová",J404,0)</f>
        <v>0</v>
      </c>
      <c r="BJ404" s="19" t="s">
        <v>83</v>
      </c>
      <c r="BK404" s="194">
        <f>ROUND(I404*H404,2)</f>
        <v>0</v>
      </c>
      <c r="BL404" s="19" t="s">
        <v>329</v>
      </c>
      <c r="BM404" s="193" t="s">
        <v>565</v>
      </c>
    </row>
    <row r="405" spans="1:47" s="2" customFormat="1" ht="11.25">
      <c r="A405" s="36"/>
      <c r="B405" s="37"/>
      <c r="C405" s="38"/>
      <c r="D405" s="195" t="s">
        <v>231</v>
      </c>
      <c r="E405" s="38"/>
      <c r="F405" s="196" t="s">
        <v>566</v>
      </c>
      <c r="G405" s="38"/>
      <c r="H405" s="38"/>
      <c r="I405" s="197"/>
      <c r="J405" s="38"/>
      <c r="K405" s="38"/>
      <c r="L405" s="41"/>
      <c r="M405" s="198"/>
      <c r="N405" s="199"/>
      <c r="O405" s="66"/>
      <c r="P405" s="66"/>
      <c r="Q405" s="66"/>
      <c r="R405" s="66"/>
      <c r="S405" s="66"/>
      <c r="T405" s="67"/>
      <c r="U405" s="36"/>
      <c r="V405" s="36"/>
      <c r="W405" s="36"/>
      <c r="X405" s="36"/>
      <c r="Y405" s="36"/>
      <c r="Z405" s="36"/>
      <c r="AA405" s="36"/>
      <c r="AB405" s="36"/>
      <c r="AC405" s="36"/>
      <c r="AD405" s="36"/>
      <c r="AE405" s="36"/>
      <c r="AT405" s="19" t="s">
        <v>231</v>
      </c>
      <c r="AU405" s="19" t="s">
        <v>85</v>
      </c>
    </row>
    <row r="406" spans="2:51" s="13" customFormat="1" ht="11.25">
      <c r="B406" s="200"/>
      <c r="C406" s="201"/>
      <c r="D406" s="195" t="s">
        <v>233</v>
      </c>
      <c r="E406" s="202" t="s">
        <v>74</v>
      </c>
      <c r="F406" s="203" t="s">
        <v>567</v>
      </c>
      <c r="G406" s="201"/>
      <c r="H406" s="204">
        <v>100</v>
      </c>
      <c r="I406" s="205"/>
      <c r="J406" s="201"/>
      <c r="K406" s="201"/>
      <c r="L406" s="206"/>
      <c r="M406" s="207"/>
      <c r="N406" s="208"/>
      <c r="O406" s="208"/>
      <c r="P406" s="208"/>
      <c r="Q406" s="208"/>
      <c r="R406" s="208"/>
      <c r="S406" s="208"/>
      <c r="T406" s="209"/>
      <c r="AT406" s="210" t="s">
        <v>233</v>
      </c>
      <c r="AU406" s="210" t="s">
        <v>85</v>
      </c>
      <c r="AV406" s="13" t="s">
        <v>85</v>
      </c>
      <c r="AW406" s="13" t="s">
        <v>37</v>
      </c>
      <c r="AX406" s="13" t="s">
        <v>76</v>
      </c>
      <c r="AY406" s="210" t="s">
        <v>223</v>
      </c>
    </row>
    <row r="407" spans="2:51" s="15" customFormat="1" ht="11.25">
      <c r="B407" s="222"/>
      <c r="C407" s="223"/>
      <c r="D407" s="195" t="s">
        <v>233</v>
      </c>
      <c r="E407" s="224" t="s">
        <v>125</v>
      </c>
      <c r="F407" s="225" t="s">
        <v>238</v>
      </c>
      <c r="G407" s="223"/>
      <c r="H407" s="226">
        <v>100</v>
      </c>
      <c r="I407" s="227"/>
      <c r="J407" s="223"/>
      <c r="K407" s="223"/>
      <c r="L407" s="228"/>
      <c r="M407" s="229"/>
      <c r="N407" s="230"/>
      <c r="O407" s="230"/>
      <c r="P407" s="230"/>
      <c r="Q407" s="230"/>
      <c r="R407" s="230"/>
      <c r="S407" s="230"/>
      <c r="T407" s="231"/>
      <c r="AT407" s="232" t="s">
        <v>233</v>
      </c>
      <c r="AU407" s="232" t="s">
        <v>85</v>
      </c>
      <c r="AV407" s="15" t="s">
        <v>229</v>
      </c>
      <c r="AW407" s="15" t="s">
        <v>37</v>
      </c>
      <c r="AX407" s="15" t="s">
        <v>83</v>
      </c>
      <c r="AY407" s="232" t="s">
        <v>223</v>
      </c>
    </row>
    <row r="408" spans="1:65" s="2" customFormat="1" ht="16.5" customHeight="1">
      <c r="A408" s="36"/>
      <c r="B408" s="37"/>
      <c r="C408" s="182" t="s">
        <v>568</v>
      </c>
      <c r="D408" s="182" t="s">
        <v>225</v>
      </c>
      <c r="E408" s="183" t="s">
        <v>569</v>
      </c>
      <c r="F408" s="184" t="s">
        <v>570</v>
      </c>
      <c r="G408" s="185" t="s">
        <v>128</v>
      </c>
      <c r="H408" s="186">
        <v>5</v>
      </c>
      <c r="I408" s="187"/>
      <c r="J408" s="188">
        <f>ROUND(I408*H408,2)</f>
        <v>0</v>
      </c>
      <c r="K408" s="184" t="s">
        <v>228</v>
      </c>
      <c r="L408" s="41"/>
      <c r="M408" s="189" t="s">
        <v>74</v>
      </c>
      <c r="N408" s="190" t="s">
        <v>46</v>
      </c>
      <c r="O408" s="66"/>
      <c r="P408" s="191">
        <f>O408*H408</f>
        <v>0</v>
      </c>
      <c r="Q408" s="191">
        <v>0</v>
      </c>
      <c r="R408" s="191">
        <f>Q408*H408</f>
        <v>0</v>
      </c>
      <c r="S408" s="191">
        <v>0.00036</v>
      </c>
      <c r="T408" s="192">
        <f>S408*H408</f>
        <v>0.0018000000000000002</v>
      </c>
      <c r="U408" s="36"/>
      <c r="V408" s="36"/>
      <c r="W408" s="36"/>
      <c r="X408" s="36"/>
      <c r="Y408" s="36"/>
      <c r="Z408" s="36"/>
      <c r="AA408" s="36"/>
      <c r="AB408" s="36"/>
      <c r="AC408" s="36"/>
      <c r="AD408" s="36"/>
      <c r="AE408" s="36"/>
      <c r="AR408" s="193" t="s">
        <v>329</v>
      </c>
      <c r="AT408" s="193" t="s">
        <v>225</v>
      </c>
      <c r="AU408" s="193" t="s">
        <v>85</v>
      </c>
      <c r="AY408" s="19" t="s">
        <v>223</v>
      </c>
      <c r="BE408" s="194">
        <f>IF(N408="základní",J408,0)</f>
        <v>0</v>
      </c>
      <c r="BF408" s="194">
        <f>IF(N408="snížená",J408,0)</f>
        <v>0</v>
      </c>
      <c r="BG408" s="194">
        <f>IF(N408="zákl. přenesená",J408,0)</f>
        <v>0</v>
      </c>
      <c r="BH408" s="194">
        <f>IF(N408="sníž. přenesená",J408,0)</f>
        <v>0</v>
      </c>
      <c r="BI408" s="194">
        <f>IF(N408="nulová",J408,0)</f>
        <v>0</v>
      </c>
      <c r="BJ408" s="19" t="s">
        <v>83</v>
      </c>
      <c r="BK408" s="194">
        <f>ROUND(I408*H408,2)</f>
        <v>0</v>
      </c>
      <c r="BL408" s="19" t="s">
        <v>329</v>
      </c>
      <c r="BM408" s="193" t="s">
        <v>571</v>
      </c>
    </row>
    <row r="409" spans="1:47" s="2" customFormat="1" ht="11.25">
      <c r="A409" s="36"/>
      <c r="B409" s="37"/>
      <c r="C409" s="38"/>
      <c r="D409" s="195" t="s">
        <v>231</v>
      </c>
      <c r="E409" s="38"/>
      <c r="F409" s="196" t="s">
        <v>572</v>
      </c>
      <c r="G409" s="38"/>
      <c r="H409" s="38"/>
      <c r="I409" s="197"/>
      <c r="J409" s="38"/>
      <c r="K409" s="38"/>
      <c r="L409" s="41"/>
      <c r="M409" s="198"/>
      <c r="N409" s="199"/>
      <c r="O409" s="66"/>
      <c r="P409" s="66"/>
      <c r="Q409" s="66"/>
      <c r="R409" s="66"/>
      <c r="S409" s="66"/>
      <c r="T409" s="67"/>
      <c r="U409" s="36"/>
      <c r="V409" s="36"/>
      <c r="W409" s="36"/>
      <c r="X409" s="36"/>
      <c r="Y409" s="36"/>
      <c r="Z409" s="36"/>
      <c r="AA409" s="36"/>
      <c r="AB409" s="36"/>
      <c r="AC409" s="36"/>
      <c r="AD409" s="36"/>
      <c r="AE409" s="36"/>
      <c r="AT409" s="19" t="s">
        <v>231</v>
      </c>
      <c r="AU409" s="19" t="s">
        <v>85</v>
      </c>
    </row>
    <row r="410" spans="2:51" s="13" customFormat="1" ht="11.25">
      <c r="B410" s="200"/>
      <c r="C410" s="201"/>
      <c r="D410" s="195" t="s">
        <v>233</v>
      </c>
      <c r="E410" s="202" t="s">
        <v>74</v>
      </c>
      <c r="F410" s="203" t="s">
        <v>573</v>
      </c>
      <c r="G410" s="201"/>
      <c r="H410" s="204">
        <v>5</v>
      </c>
      <c r="I410" s="205"/>
      <c r="J410" s="201"/>
      <c r="K410" s="201"/>
      <c r="L410" s="206"/>
      <c r="M410" s="207"/>
      <c r="N410" s="208"/>
      <c r="O410" s="208"/>
      <c r="P410" s="208"/>
      <c r="Q410" s="208"/>
      <c r="R410" s="208"/>
      <c r="S410" s="208"/>
      <c r="T410" s="209"/>
      <c r="AT410" s="210" t="s">
        <v>233</v>
      </c>
      <c r="AU410" s="210" t="s">
        <v>85</v>
      </c>
      <c r="AV410" s="13" t="s">
        <v>85</v>
      </c>
      <c r="AW410" s="13" t="s">
        <v>37</v>
      </c>
      <c r="AX410" s="13" t="s">
        <v>76</v>
      </c>
      <c r="AY410" s="210" t="s">
        <v>223</v>
      </c>
    </row>
    <row r="411" spans="2:51" s="15" customFormat="1" ht="11.25">
      <c r="B411" s="222"/>
      <c r="C411" s="223"/>
      <c r="D411" s="195" t="s">
        <v>233</v>
      </c>
      <c r="E411" s="224" t="s">
        <v>127</v>
      </c>
      <c r="F411" s="225" t="s">
        <v>238</v>
      </c>
      <c r="G411" s="223"/>
      <c r="H411" s="226">
        <v>5</v>
      </c>
      <c r="I411" s="227"/>
      <c r="J411" s="223"/>
      <c r="K411" s="223"/>
      <c r="L411" s="228"/>
      <c r="M411" s="229"/>
      <c r="N411" s="230"/>
      <c r="O411" s="230"/>
      <c r="P411" s="230"/>
      <c r="Q411" s="230"/>
      <c r="R411" s="230"/>
      <c r="S411" s="230"/>
      <c r="T411" s="231"/>
      <c r="AT411" s="232" t="s">
        <v>233</v>
      </c>
      <c r="AU411" s="232" t="s">
        <v>85</v>
      </c>
      <c r="AV411" s="15" t="s">
        <v>229</v>
      </c>
      <c r="AW411" s="15" t="s">
        <v>37</v>
      </c>
      <c r="AX411" s="15" t="s">
        <v>83</v>
      </c>
      <c r="AY411" s="232" t="s">
        <v>223</v>
      </c>
    </row>
    <row r="412" spans="2:63" s="12" customFormat="1" ht="22.9" customHeight="1">
      <c r="B412" s="166"/>
      <c r="C412" s="167"/>
      <c r="D412" s="168" t="s">
        <v>75</v>
      </c>
      <c r="E412" s="180" t="s">
        <v>574</v>
      </c>
      <c r="F412" s="180" t="s">
        <v>575</v>
      </c>
      <c r="G412" s="167"/>
      <c r="H412" s="167"/>
      <c r="I412" s="170"/>
      <c r="J412" s="181">
        <f>BK412</f>
        <v>0</v>
      </c>
      <c r="K412" s="167"/>
      <c r="L412" s="172"/>
      <c r="M412" s="173"/>
      <c r="N412" s="174"/>
      <c r="O412" s="174"/>
      <c r="P412" s="175">
        <f>SUM(P413:P418)</f>
        <v>0</v>
      </c>
      <c r="Q412" s="174"/>
      <c r="R412" s="175">
        <f>SUM(R413:R418)</f>
        <v>0</v>
      </c>
      <c r="S412" s="174"/>
      <c r="T412" s="176">
        <f>SUM(T413:T418)</f>
        <v>0</v>
      </c>
      <c r="AR412" s="177" t="s">
        <v>85</v>
      </c>
      <c r="AT412" s="178" t="s">
        <v>75</v>
      </c>
      <c r="AU412" s="178" t="s">
        <v>83</v>
      </c>
      <c r="AY412" s="177" t="s">
        <v>223</v>
      </c>
      <c r="BK412" s="179">
        <f>SUM(BK413:BK418)</f>
        <v>0</v>
      </c>
    </row>
    <row r="413" spans="1:65" s="2" customFormat="1" ht="16.5" customHeight="1">
      <c r="A413" s="36"/>
      <c r="B413" s="37"/>
      <c r="C413" s="182" t="s">
        <v>576</v>
      </c>
      <c r="D413" s="182" t="s">
        <v>225</v>
      </c>
      <c r="E413" s="183" t="s">
        <v>577</v>
      </c>
      <c r="F413" s="184" t="s">
        <v>578</v>
      </c>
      <c r="G413" s="185" t="s">
        <v>117</v>
      </c>
      <c r="H413" s="186">
        <v>111</v>
      </c>
      <c r="I413" s="187"/>
      <c r="J413" s="188">
        <f>ROUND(I413*H413,2)</f>
        <v>0</v>
      </c>
      <c r="K413" s="184" t="s">
        <v>228</v>
      </c>
      <c r="L413" s="41"/>
      <c r="M413" s="189" t="s">
        <v>74</v>
      </c>
      <c r="N413" s="190" t="s">
        <v>46</v>
      </c>
      <c r="O413" s="66"/>
      <c r="P413" s="191">
        <f>O413*H413</f>
        <v>0</v>
      </c>
      <c r="Q413" s="191">
        <v>0</v>
      </c>
      <c r="R413" s="191">
        <f>Q413*H413</f>
        <v>0</v>
      </c>
      <c r="S413" s="191">
        <v>0</v>
      </c>
      <c r="T413" s="192">
        <f>S413*H413</f>
        <v>0</v>
      </c>
      <c r="U413" s="36"/>
      <c r="V413" s="36"/>
      <c r="W413" s="36"/>
      <c r="X413" s="36"/>
      <c r="Y413" s="36"/>
      <c r="Z413" s="36"/>
      <c r="AA413" s="36"/>
      <c r="AB413" s="36"/>
      <c r="AC413" s="36"/>
      <c r="AD413" s="36"/>
      <c r="AE413" s="36"/>
      <c r="AR413" s="193" t="s">
        <v>329</v>
      </c>
      <c r="AT413" s="193" t="s">
        <v>225</v>
      </c>
      <c r="AU413" s="193" t="s">
        <v>85</v>
      </c>
      <c r="AY413" s="19" t="s">
        <v>223</v>
      </c>
      <c r="BE413" s="194">
        <f>IF(N413="základní",J413,0)</f>
        <v>0</v>
      </c>
      <c r="BF413" s="194">
        <f>IF(N413="snížená",J413,0)</f>
        <v>0</v>
      </c>
      <c r="BG413" s="194">
        <f>IF(N413="zákl. přenesená",J413,0)</f>
        <v>0</v>
      </c>
      <c r="BH413" s="194">
        <f>IF(N413="sníž. přenesená",J413,0)</f>
        <v>0</v>
      </c>
      <c r="BI413" s="194">
        <f>IF(N413="nulová",J413,0)</f>
        <v>0</v>
      </c>
      <c r="BJ413" s="19" t="s">
        <v>83</v>
      </c>
      <c r="BK413" s="194">
        <f>ROUND(I413*H413,2)</f>
        <v>0</v>
      </c>
      <c r="BL413" s="19" t="s">
        <v>329</v>
      </c>
      <c r="BM413" s="193" t="s">
        <v>579</v>
      </c>
    </row>
    <row r="414" spans="1:47" s="2" customFormat="1" ht="11.25">
      <c r="A414" s="36"/>
      <c r="B414" s="37"/>
      <c r="C414" s="38"/>
      <c r="D414" s="195" t="s">
        <v>231</v>
      </c>
      <c r="E414" s="38"/>
      <c r="F414" s="196" t="s">
        <v>578</v>
      </c>
      <c r="G414" s="38"/>
      <c r="H414" s="38"/>
      <c r="I414" s="197"/>
      <c r="J414" s="38"/>
      <c r="K414" s="38"/>
      <c r="L414" s="41"/>
      <c r="M414" s="198"/>
      <c r="N414" s="199"/>
      <c r="O414" s="66"/>
      <c r="P414" s="66"/>
      <c r="Q414" s="66"/>
      <c r="R414" s="66"/>
      <c r="S414" s="66"/>
      <c r="T414" s="67"/>
      <c r="U414" s="36"/>
      <c r="V414" s="36"/>
      <c r="W414" s="36"/>
      <c r="X414" s="36"/>
      <c r="Y414" s="36"/>
      <c r="Z414" s="36"/>
      <c r="AA414" s="36"/>
      <c r="AB414" s="36"/>
      <c r="AC414" s="36"/>
      <c r="AD414" s="36"/>
      <c r="AE414" s="36"/>
      <c r="AT414" s="19" t="s">
        <v>231</v>
      </c>
      <c r="AU414" s="19" t="s">
        <v>85</v>
      </c>
    </row>
    <row r="415" spans="2:51" s="16" customFormat="1" ht="11.25">
      <c r="B415" s="233"/>
      <c r="C415" s="234"/>
      <c r="D415" s="195" t="s">
        <v>233</v>
      </c>
      <c r="E415" s="235" t="s">
        <v>74</v>
      </c>
      <c r="F415" s="236" t="s">
        <v>262</v>
      </c>
      <c r="G415" s="234"/>
      <c r="H415" s="235" t="s">
        <v>74</v>
      </c>
      <c r="I415" s="237"/>
      <c r="J415" s="234"/>
      <c r="K415" s="234"/>
      <c r="L415" s="238"/>
      <c r="M415" s="239"/>
      <c r="N415" s="240"/>
      <c r="O415" s="240"/>
      <c r="P415" s="240"/>
      <c r="Q415" s="240"/>
      <c r="R415" s="240"/>
      <c r="S415" s="240"/>
      <c r="T415" s="241"/>
      <c r="AT415" s="242" t="s">
        <v>233</v>
      </c>
      <c r="AU415" s="242" t="s">
        <v>85</v>
      </c>
      <c r="AV415" s="16" t="s">
        <v>83</v>
      </c>
      <c r="AW415" s="16" t="s">
        <v>37</v>
      </c>
      <c r="AX415" s="16" t="s">
        <v>76</v>
      </c>
      <c r="AY415" s="242" t="s">
        <v>223</v>
      </c>
    </row>
    <row r="416" spans="2:51" s="13" customFormat="1" ht="11.25">
      <c r="B416" s="200"/>
      <c r="C416" s="201"/>
      <c r="D416" s="195" t="s">
        <v>233</v>
      </c>
      <c r="E416" s="202" t="s">
        <v>74</v>
      </c>
      <c r="F416" s="203" t="s">
        <v>580</v>
      </c>
      <c r="G416" s="201"/>
      <c r="H416" s="204">
        <v>111</v>
      </c>
      <c r="I416" s="205"/>
      <c r="J416" s="201"/>
      <c r="K416" s="201"/>
      <c r="L416" s="206"/>
      <c r="M416" s="207"/>
      <c r="N416" s="208"/>
      <c r="O416" s="208"/>
      <c r="P416" s="208"/>
      <c r="Q416" s="208"/>
      <c r="R416" s="208"/>
      <c r="S416" s="208"/>
      <c r="T416" s="209"/>
      <c r="AT416" s="210" t="s">
        <v>233</v>
      </c>
      <c r="AU416" s="210" t="s">
        <v>85</v>
      </c>
      <c r="AV416" s="13" t="s">
        <v>85</v>
      </c>
      <c r="AW416" s="13" t="s">
        <v>37</v>
      </c>
      <c r="AX416" s="13" t="s">
        <v>76</v>
      </c>
      <c r="AY416" s="210" t="s">
        <v>223</v>
      </c>
    </row>
    <row r="417" spans="2:51" s="14" customFormat="1" ht="11.25">
      <c r="B417" s="211"/>
      <c r="C417" s="212"/>
      <c r="D417" s="195" t="s">
        <v>233</v>
      </c>
      <c r="E417" s="213" t="s">
        <v>74</v>
      </c>
      <c r="F417" s="214" t="s">
        <v>236</v>
      </c>
      <c r="G417" s="212"/>
      <c r="H417" s="215">
        <v>111</v>
      </c>
      <c r="I417" s="216"/>
      <c r="J417" s="212"/>
      <c r="K417" s="212"/>
      <c r="L417" s="217"/>
      <c r="M417" s="218"/>
      <c r="N417" s="219"/>
      <c r="O417" s="219"/>
      <c r="P417" s="219"/>
      <c r="Q417" s="219"/>
      <c r="R417" s="219"/>
      <c r="S417" s="219"/>
      <c r="T417" s="220"/>
      <c r="AT417" s="221" t="s">
        <v>233</v>
      </c>
      <c r="AU417" s="221" t="s">
        <v>85</v>
      </c>
      <c r="AV417" s="14" t="s">
        <v>237</v>
      </c>
      <c r="AW417" s="14" t="s">
        <v>37</v>
      </c>
      <c r="AX417" s="14" t="s">
        <v>76</v>
      </c>
      <c r="AY417" s="221" t="s">
        <v>223</v>
      </c>
    </row>
    <row r="418" spans="2:51" s="15" customFormat="1" ht="11.25">
      <c r="B418" s="222"/>
      <c r="C418" s="223"/>
      <c r="D418" s="195" t="s">
        <v>233</v>
      </c>
      <c r="E418" s="224" t="s">
        <v>74</v>
      </c>
      <c r="F418" s="225" t="s">
        <v>238</v>
      </c>
      <c r="G418" s="223"/>
      <c r="H418" s="226">
        <v>111</v>
      </c>
      <c r="I418" s="227"/>
      <c r="J418" s="223"/>
      <c r="K418" s="223"/>
      <c r="L418" s="228"/>
      <c r="M418" s="244"/>
      <c r="N418" s="245"/>
      <c r="O418" s="245"/>
      <c r="P418" s="245"/>
      <c r="Q418" s="245"/>
      <c r="R418" s="245"/>
      <c r="S418" s="245"/>
      <c r="T418" s="246"/>
      <c r="AT418" s="232" t="s">
        <v>233</v>
      </c>
      <c r="AU418" s="232" t="s">
        <v>85</v>
      </c>
      <c r="AV418" s="15" t="s">
        <v>229</v>
      </c>
      <c r="AW418" s="15" t="s">
        <v>37</v>
      </c>
      <c r="AX418" s="15" t="s">
        <v>83</v>
      </c>
      <c r="AY418" s="232" t="s">
        <v>223</v>
      </c>
    </row>
    <row r="419" spans="1:31" s="2" customFormat="1" ht="6.95" customHeight="1">
      <c r="A419" s="36"/>
      <c r="B419" s="49"/>
      <c r="C419" s="50"/>
      <c r="D419" s="50"/>
      <c r="E419" s="50"/>
      <c r="F419" s="50"/>
      <c r="G419" s="50"/>
      <c r="H419" s="50"/>
      <c r="I419" s="50"/>
      <c r="J419" s="50"/>
      <c r="K419" s="50"/>
      <c r="L419" s="41"/>
      <c r="M419" s="36"/>
      <c r="O419" s="36"/>
      <c r="P419" s="36"/>
      <c r="Q419" s="36"/>
      <c r="R419" s="36"/>
      <c r="S419" s="36"/>
      <c r="T419" s="36"/>
      <c r="U419" s="36"/>
      <c r="V419" s="36"/>
      <c r="W419" s="36"/>
      <c r="X419" s="36"/>
      <c r="Y419" s="36"/>
      <c r="Z419" s="36"/>
      <c r="AA419" s="36"/>
      <c r="AB419" s="36"/>
      <c r="AC419" s="36"/>
      <c r="AD419" s="36"/>
      <c r="AE419" s="36"/>
    </row>
  </sheetData>
  <sheetProtection algorithmName="SHA-512" hashValue="V64be3DNqtJqSPj3Q8/4XYm3Lr6visXxRtE6LCfvXGCaeJweZsedmbacmue264ukxvJEfTH4hMSLBRlRQm/ehQ==" saltValue="lowwSjuFIRxhaNGqHba4JBehg+2AmSCPED9n8/CXfOcal01G/Cc1pb72EYDnvQ3lDO5FZQ20CFTo8k7WNp7+gw==" spinCount="100000" sheet="1" objects="1" scenarios="1" formatColumns="0" formatRows="0" autoFilter="0"/>
  <autoFilter ref="C98:K418"/>
  <mergeCells count="12">
    <mergeCell ref="E91:H91"/>
    <mergeCell ref="L2:V2"/>
    <mergeCell ref="E50:H50"/>
    <mergeCell ref="E52:H52"/>
    <mergeCell ref="E54:H54"/>
    <mergeCell ref="E87:H87"/>
    <mergeCell ref="E89:H8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4"/>
      <c r="M2" s="384"/>
      <c r="N2" s="384"/>
      <c r="O2" s="384"/>
      <c r="P2" s="384"/>
      <c r="Q2" s="384"/>
      <c r="R2" s="384"/>
      <c r="S2" s="384"/>
      <c r="T2" s="384"/>
      <c r="U2" s="384"/>
      <c r="V2" s="384"/>
      <c r="AT2" s="19" t="s">
        <v>93</v>
      </c>
      <c r="AZ2" s="110" t="s">
        <v>581</v>
      </c>
      <c r="BA2" s="110" t="s">
        <v>74</v>
      </c>
      <c r="BB2" s="110" t="s">
        <v>123</v>
      </c>
      <c r="BC2" s="110" t="s">
        <v>582</v>
      </c>
      <c r="BD2" s="110" t="s">
        <v>85</v>
      </c>
    </row>
    <row r="3" spans="2:56" s="1" customFormat="1" ht="6.95" customHeight="1">
      <c r="B3" s="111"/>
      <c r="C3" s="112"/>
      <c r="D3" s="112"/>
      <c r="E3" s="112"/>
      <c r="F3" s="112"/>
      <c r="G3" s="112"/>
      <c r="H3" s="112"/>
      <c r="I3" s="112"/>
      <c r="J3" s="112"/>
      <c r="K3" s="112"/>
      <c r="L3" s="22"/>
      <c r="AT3" s="19" t="s">
        <v>85</v>
      </c>
      <c r="AZ3" s="110" t="s">
        <v>583</v>
      </c>
      <c r="BA3" s="110" t="s">
        <v>74</v>
      </c>
      <c r="BB3" s="110" t="s">
        <v>117</v>
      </c>
      <c r="BC3" s="110" t="s">
        <v>584</v>
      </c>
      <c r="BD3" s="110" t="s">
        <v>85</v>
      </c>
    </row>
    <row r="4" spans="2:56" s="1" customFormat="1" ht="24.95" customHeight="1">
      <c r="B4" s="22"/>
      <c r="D4" s="113" t="s">
        <v>121</v>
      </c>
      <c r="L4" s="22"/>
      <c r="M4" s="114" t="s">
        <v>10</v>
      </c>
      <c r="AT4" s="19" t="s">
        <v>4</v>
      </c>
      <c r="AZ4" s="110" t="s">
        <v>585</v>
      </c>
      <c r="BA4" s="110" t="s">
        <v>74</v>
      </c>
      <c r="BB4" s="110" t="s">
        <v>128</v>
      </c>
      <c r="BC4" s="110" t="s">
        <v>237</v>
      </c>
      <c r="BD4" s="110" t="s">
        <v>85</v>
      </c>
    </row>
    <row r="5" spans="2:56" s="1" customFormat="1" ht="6.95" customHeight="1">
      <c r="B5" s="22"/>
      <c r="L5" s="22"/>
      <c r="AZ5" s="110" t="s">
        <v>586</v>
      </c>
      <c r="BA5" s="110" t="s">
        <v>74</v>
      </c>
      <c r="BB5" s="110" t="s">
        <v>128</v>
      </c>
      <c r="BC5" s="110" t="s">
        <v>237</v>
      </c>
      <c r="BD5" s="110" t="s">
        <v>85</v>
      </c>
    </row>
    <row r="6" spans="2:56" s="1" customFormat="1" ht="12" customHeight="1">
      <c r="B6" s="22"/>
      <c r="D6" s="115" t="s">
        <v>16</v>
      </c>
      <c r="L6" s="22"/>
      <c r="AZ6" s="110" t="s">
        <v>587</v>
      </c>
      <c r="BA6" s="110" t="s">
        <v>74</v>
      </c>
      <c r="BB6" s="110" t="s">
        <v>128</v>
      </c>
      <c r="BC6" s="110" t="s">
        <v>229</v>
      </c>
      <c r="BD6" s="110" t="s">
        <v>85</v>
      </c>
    </row>
    <row r="7" spans="2:56" s="1" customFormat="1" ht="16.5" customHeight="1">
      <c r="B7" s="22"/>
      <c r="E7" s="401" t="str">
        <f>'Rekapitulace stavby'!K6</f>
        <v>Rekonstrukce objektu - 3 etapa 2.NP</v>
      </c>
      <c r="F7" s="402"/>
      <c r="G7" s="402"/>
      <c r="H7" s="402"/>
      <c r="L7" s="22"/>
      <c r="AZ7" s="110" t="s">
        <v>588</v>
      </c>
      <c r="BA7" s="110" t="s">
        <v>74</v>
      </c>
      <c r="BB7" s="110" t="s">
        <v>128</v>
      </c>
      <c r="BC7" s="110" t="s">
        <v>229</v>
      </c>
      <c r="BD7" s="110" t="s">
        <v>85</v>
      </c>
    </row>
    <row r="8" spans="2:56" s="1" customFormat="1" ht="12" customHeight="1">
      <c r="B8" s="22"/>
      <c r="D8" s="115" t="s">
        <v>132</v>
      </c>
      <c r="L8" s="22"/>
      <c r="AZ8" s="110" t="s">
        <v>589</v>
      </c>
      <c r="BA8" s="110" t="s">
        <v>74</v>
      </c>
      <c r="BB8" s="110" t="s">
        <v>128</v>
      </c>
      <c r="BC8" s="110" t="s">
        <v>83</v>
      </c>
      <c r="BD8" s="110" t="s">
        <v>85</v>
      </c>
    </row>
    <row r="9" spans="1:56"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c r="AZ9" s="110" t="s">
        <v>590</v>
      </c>
      <c r="BA9" s="110" t="s">
        <v>74</v>
      </c>
      <c r="BB9" s="110" t="s">
        <v>117</v>
      </c>
      <c r="BC9" s="110" t="s">
        <v>591</v>
      </c>
      <c r="BD9" s="110" t="s">
        <v>85</v>
      </c>
    </row>
    <row r="10" spans="1:56"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c r="AZ10" s="110" t="s">
        <v>592</v>
      </c>
      <c r="BA10" s="110" t="s">
        <v>74</v>
      </c>
      <c r="BB10" s="110" t="s">
        <v>117</v>
      </c>
      <c r="BC10" s="110" t="s">
        <v>593</v>
      </c>
      <c r="BD10" s="110" t="s">
        <v>85</v>
      </c>
    </row>
    <row r="11" spans="1:56" s="2" customFormat="1" ht="16.5" customHeight="1">
      <c r="A11" s="36"/>
      <c r="B11" s="41"/>
      <c r="C11" s="36"/>
      <c r="D11" s="36"/>
      <c r="E11" s="404" t="s">
        <v>594</v>
      </c>
      <c r="F11" s="403"/>
      <c r="G11" s="403"/>
      <c r="H11" s="403"/>
      <c r="I11" s="36"/>
      <c r="J11" s="36"/>
      <c r="K11" s="36"/>
      <c r="L11" s="116"/>
      <c r="S11" s="36"/>
      <c r="T11" s="36"/>
      <c r="U11" s="36"/>
      <c r="V11" s="36"/>
      <c r="W11" s="36"/>
      <c r="X11" s="36"/>
      <c r="Y11" s="36"/>
      <c r="Z11" s="36"/>
      <c r="AA11" s="36"/>
      <c r="AB11" s="36"/>
      <c r="AC11" s="36"/>
      <c r="AD11" s="36"/>
      <c r="AE11" s="36"/>
      <c r="AZ11" s="110" t="s">
        <v>595</v>
      </c>
      <c r="BA11" s="110" t="s">
        <v>74</v>
      </c>
      <c r="BB11" s="110" t="s">
        <v>117</v>
      </c>
      <c r="BC11" s="110" t="s">
        <v>303</v>
      </c>
      <c r="BD11" s="110" t="s">
        <v>85</v>
      </c>
    </row>
    <row r="12" spans="1:56"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c r="AZ12" s="110" t="s">
        <v>596</v>
      </c>
      <c r="BA12" s="110" t="s">
        <v>74</v>
      </c>
      <c r="BB12" s="110" t="s">
        <v>117</v>
      </c>
      <c r="BC12" s="110" t="s">
        <v>597</v>
      </c>
      <c r="BD12" s="110" t="s">
        <v>85</v>
      </c>
    </row>
    <row r="13" spans="1:56"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c r="AZ13" s="110" t="s">
        <v>598</v>
      </c>
      <c r="BA13" s="110" t="s">
        <v>74</v>
      </c>
      <c r="BB13" s="110" t="s">
        <v>117</v>
      </c>
      <c r="BC13" s="110" t="s">
        <v>599</v>
      </c>
      <c r="BD13" s="110" t="s">
        <v>85</v>
      </c>
    </row>
    <row r="14" spans="1:56"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c r="AZ14" s="110" t="s">
        <v>600</v>
      </c>
      <c r="BA14" s="110" t="s">
        <v>74</v>
      </c>
      <c r="BB14" s="110" t="s">
        <v>601</v>
      </c>
      <c r="BC14" s="110" t="s">
        <v>602</v>
      </c>
      <c r="BD14" s="110" t="s">
        <v>85</v>
      </c>
    </row>
    <row r="15" spans="1:56"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c r="AZ15" s="110" t="s">
        <v>603</v>
      </c>
      <c r="BA15" s="110" t="s">
        <v>74</v>
      </c>
      <c r="BB15" s="110" t="s">
        <v>117</v>
      </c>
      <c r="BC15" s="110" t="s">
        <v>604</v>
      </c>
      <c r="BD15" s="110" t="s">
        <v>85</v>
      </c>
    </row>
    <row r="16" spans="1:56"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c r="AZ16" s="110" t="s">
        <v>119</v>
      </c>
      <c r="BA16" s="110" t="s">
        <v>74</v>
      </c>
      <c r="BB16" s="110" t="s">
        <v>117</v>
      </c>
      <c r="BC16" s="110" t="s">
        <v>605</v>
      </c>
      <c r="BD16" s="110" t="s">
        <v>85</v>
      </c>
    </row>
    <row r="17" spans="1:56"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c r="AZ17" s="110" t="s">
        <v>606</v>
      </c>
      <c r="BA17" s="110" t="s">
        <v>74</v>
      </c>
      <c r="BB17" s="110" t="s">
        <v>117</v>
      </c>
      <c r="BC17" s="110" t="s">
        <v>607</v>
      </c>
      <c r="BD17" s="110" t="s">
        <v>85</v>
      </c>
    </row>
    <row r="18" spans="1:56"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c r="AZ18" s="110" t="s">
        <v>608</v>
      </c>
      <c r="BA18" s="110" t="s">
        <v>74</v>
      </c>
      <c r="BB18" s="110" t="s">
        <v>117</v>
      </c>
      <c r="BC18" s="110" t="s">
        <v>609</v>
      </c>
      <c r="BD18" s="110" t="s">
        <v>85</v>
      </c>
    </row>
    <row r="19" spans="1:56"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c r="AZ19" s="110" t="s">
        <v>610</v>
      </c>
      <c r="BA19" s="110" t="s">
        <v>74</v>
      </c>
      <c r="BB19" s="110" t="s">
        <v>117</v>
      </c>
      <c r="BC19" s="110" t="s">
        <v>611</v>
      </c>
      <c r="BD19" s="110" t="s">
        <v>85</v>
      </c>
    </row>
    <row r="20" spans="1:56"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c r="AZ20" s="110" t="s">
        <v>612</v>
      </c>
      <c r="BA20" s="110" t="s">
        <v>74</v>
      </c>
      <c r="BB20" s="110" t="s">
        <v>117</v>
      </c>
      <c r="BC20" s="110" t="s">
        <v>613</v>
      </c>
      <c r="BD20" s="110" t="s">
        <v>85</v>
      </c>
    </row>
    <row r="21" spans="1:56"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c r="AZ21" s="110" t="s">
        <v>614</v>
      </c>
      <c r="BA21" s="110" t="s">
        <v>74</v>
      </c>
      <c r="BB21" s="110" t="s">
        <v>117</v>
      </c>
      <c r="BC21" s="110" t="s">
        <v>615</v>
      </c>
      <c r="BD21" s="110" t="s">
        <v>85</v>
      </c>
    </row>
    <row r="22" spans="1:56"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c r="AZ22" s="110" t="s">
        <v>616</v>
      </c>
      <c r="BA22" s="110" t="s">
        <v>74</v>
      </c>
      <c r="BB22" s="110" t="s">
        <v>143</v>
      </c>
      <c r="BC22" s="110" t="s">
        <v>617</v>
      </c>
      <c r="BD22" s="110" t="s">
        <v>85</v>
      </c>
    </row>
    <row r="23" spans="1:56"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c r="AZ23" s="110" t="s">
        <v>618</v>
      </c>
      <c r="BA23" s="110" t="s">
        <v>74</v>
      </c>
      <c r="BB23" s="110" t="s">
        <v>117</v>
      </c>
      <c r="BC23" s="110" t="s">
        <v>619</v>
      </c>
      <c r="BD23" s="110" t="s">
        <v>85</v>
      </c>
    </row>
    <row r="24" spans="1:56"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c r="AZ24" s="110" t="s">
        <v>620</v>
      </c>
      <c r="BA24" s="110" t="s">
        <v>74</v>
      </c>
      <c r="BB24" s="110" t="s">
        <v>123</v>
      </c>
      <c r="BC24" s="110" t="s">
        <v>621</v>
      </c>
      <c r="BD24" s="110" t="s">
        <v>85</v>
      </c>
    </row>
    <row r="25" spans="1:56"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c r="AZ25" s="110" t="s">
        <v>622</v>
      </c>
      <c r="BA25" s="110" t="s">
        <v>74</v>
      </c>
      <c r="BB25" s="110" t="s">
        <v>117</v>
      </c>
      <c r="BC25" s="110" t="s">
        <v>584</v>
      </c>
      <c r="BD25" s="110" t="s">
        <v>85</v>
      </c>
    </row>
    <row r="26" spans="1:56"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c r="AZ26" s="110" t="s">
        <v>623</v>
      </c>
      <c r="BA26" s="110" t="s">
        <v>74</v>
      </c>
      <c r="BB26" s="110" t="s">
        <v>117</v>
      </c>
      <c r="BC26" s="110" t="s">
        <v>624</v>
      </c>
      <c r="BD26" s="110" t="s">
        <v>85</v>
      </c>
    </row>
    <row r="27" spans="1:56"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c r="AZ27" s="110" t="s">
        <v>625</v>
      </c>
      <c r="BA27" s="110" t="s">
        <v>74</v>
      </c>
      <c r="BB27" s="110" t="s">
        <v>117</v>
      </c>
      <c r="BC27" s="110" t="s">
        <v>626</v>
      </c>
      <c r="BD27" s="110" t="s">
        <v>85</v>
      </c>
    </row>
    <row r="28" spans="1:56"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c r="AZ28" s="110" t="s">
        <v>627</v>
      </c>
      <c r="BA28" s="110" t="s">
        <v>74</v>
      </c>
      <c r="BB28" s="110" t="s">
        <v>117</v>
      </c>
      <c r="BC28" s="110" t="s">
        <v>602</v>
      </c>
      <c r="BD28" s="110" t="s">
        <v>85</v>
      </c>
    </row>
    <row r="29" spans="1:56"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c r="AZ29" s="121" t="s">
        <v>628</v>
      </c>
      <c r="BA29" s="121" t="s">
        <v>74</v>
      </c>
      <c r="BB29" s="121" t="s">
        <v>117</v>
      </c>
      <c r="BC29" s="121" t="s">
        <v>629</v>
      </c>
      <c r="BD29" s="121" t="s">
        <v>85</v>
      </c>
    </row>
    <row r="30" spans="1:56"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c r="AZ30" s="110" t="s">
        <v>630</v>
      </c>
      <c r="BA30" s="110" t="s">
        <v>74</v>
      </c>
      <c r="BB30" s="110" t="s">
        <v>123</v>
      </c>
      <c r="BC30" s="110" t="s">
        <v>631</v>
      </c>
      <c r="BD30" s="110" t="s">
        <v>85</v>
      </c>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ROUND(J101,2)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ROUND((SUM(BE101:BE1090)),2)</f>
        <v>0</v>
      </c>
      <c r="G35" s="36"/>
      <c r="H35" s="36"/>
      <c r="I35" s="128">
        <v>0.21</v>
      </c>
      <c r="J35" s="127">
        <f>ROUND(((SUM(BE101:BE1090))*I35),2)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ROUND((SUM(BF101:BF1090)),2)</f>
        <v>0</v>
      </c>
      <c r="G36" s="36"/>
      <c r="H36" s="36"/>
      <c r="I36" s="128">
        <v>0.15</v>
      </c>
      <c r="J36" s="127">
        <f>ROUND(((SUM(BF101:BF1090))*I36),2)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ROUND((SUM(BG101:BG1090)),2)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ROUND((SUM(BH101:BH1090)),2)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ROUND((SUM(BI101:BI1090)),2)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A01 - Nové konstrukce</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J101</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194</v>
      </c>
      <c r="E64" s="147"/>
      <c r="F64" s="147"/>
      <c r="G64" s="147"/>
      <c r="H64" s="147"/>
      <c r="I64" s="147"/>
      <c r="J64" s="148">
        <f>J102</f>
        <v>0</v>
      </c>
      <c r="K64" s="145"/>
      <c r="L64" s="149"/>
    </row>
    <row r="65" spans="2:12" s="10" customFormat="1" ht="19.9" customHeight="1">
      <c r="B65" s="150"/>
      <c r="C65" s="99"/>
      <c r="D65" s="151" t="s">
        <v>632</v>
      </c>
      <c r="E65" s="152"/>
      <c r="F65" s="152"/>
      <c r="G65" s="152"/>
      <c r="H65" s="152"/>
      <c r="I65" s="152"/>
      <c r="J65" s="153">
        <f>J103</f>
        <v>0</v>
      </c>
      <c r="K65" s="99"/>
      <c r="L65" s="154"/>
    </row>
    <row r="66" spans="2:12" s="10" customFormat="1" ht="19.9" customHeight="1">
      <c r="B66" s="150"/>
      <c r="C66" s="99"/>
      <c r="D66" s="151" t="s">
        <v>633</v>
      </c>
      <c r="E66" s="152"/>
      <c r="F66" s="152"/>
      <c r="G66" s="152"/>
      <c r="H66" s="152"/>
      <c r="I66" s="152"/>
      <c r="J66" s="153">
        <f>J150</f>
        <v>0</v>
      </c>
      <c r="K66" s="99"/>
      <c r="L66" s="154"/>
    </row>
    <row r="67" spans="2:12" s="10" customFormat="1" ht="19.9" customHeight="1">
      <c r="B67" s="150"/>
      <c r="C67" s="99"/>
      <c r="D67" s="151" t="s">
        <v>195</v>
      </c>
      <c r="E67" s="152"/>
      <c r="F67" s="152"/>
      <c r="G67" s="152"/>
      <c r="H67" s="152"/>
      <c r="I67" s="152"/>
      <c r="J67" s="153">
        <f>J287</f>
        <v>0</v>
      </c>
      <c r="K67" s="99"/>
      <c r="L67" s="154"/>
    </row>
    <row r="68" spans="2:12" s="10" customFormat="1" ht="19.9" customHeight="1">
      <c r="B68" s="150"/>
      <c r="C68" s="99"/>
      <c r="D68" s="151" t="s">
        <v>196</v>
      </c>
      <c r="E68" s="152"/>
      <c r="F68" s="152"/>
      <c r="G68" s="152"/>
      <c r="H68" s="152"/>
      <c r="I68" s="152"/>
      <c r="J68" s="153">
        <f>J353</f>
        <v>0</v>
      </c>
      <c r="K68" s="99"/>
      <c r="L68" s="154"/>
    </row>
    <row r="69" spans="2:12" s="10" customFormat="1" ht="19.9" customHeight="1">
      <c r="B69" s="150"/>
      <c r="C69" s="99"/>
      <c r="D69" s="151" t="s">
        <v>634</v>
      </c>
      <c r="E69" s="152"/>
      <c r="F69" s="152"/>
      <c r="G69" s="152"/>
      <c r="H69" s="152"/>
      <c r="I69" s="152"/>
      <c r="J69" s="153">
        <f>J363</f>
        <v>0</v>
      </c>
      <c r="K69" s="99"/>
      <c r="L69" s="154"/>
    </row>
    <row r="70" spans="2:12" s="9" customFormat="1" ht="24.95" customHeight="1">
      <c r="B70" s="144"/>
      <c r="C70" s="145"/>
      <c r="D70" s="146" t="s">
        <v>197</v>
      </c>
      <c r="E70" s="147"/>
      <c r="F70" s="147"/>
      <c r="G70" s="147"/>
      <c r="H70" s="147"/>
      <c r="I70" s="147"/>
      <c r="J70" s="148">
        <f>J366</f>
        <v>0</v>
      </c>
      <c r="K70" s="145"/>
      <c r="L70" s="149"/>
    </row>
    <row r="71" spans="2:12" s="10" customFormat="1" ht="19.9" customHeight="1">
      <c r="B71" s="150"/>
      <c r="C71" s="99"/>
      <c r="D71" s="151" t="s">
        <v>199</v>
      </c>
      <c r="E71" s="152"/>
      <c r="F71" s="152"/>
      <c r="G71" s="152"/>
      <c r="H71" s="152"/>
      <c r="I71" s="152"/>
      <c r="J71" s="153">
        <f>J367</f>
        <v>0</v>
      </c>
      <c r="K71" s="99"/>
      <c r="L71" s="154"/>
    </row>
    <row r="72" spans="2:12" s="10" customFormat="1" ht="19.9" customHeight="1">
      <c r="B72" s="150"/>
      <c r="C72" s="99"/>
      <c r="D72" s="151" t="s">
        <v>201</v>
      </c>
      <c r="E72" s="152"/>
      <c r="F72" s="152"/>
      <c r="G72" s="152"/>
      <c r="H72" s="152"/>
      <c r="I72" s="152"/>
      <c r="J72" s="153">
        <f>J380</f>
        <v>0</v>
      </c>
      <c r="K72" s="99"/>
      <c r="L72" s="154"/>
    </row>
    <row r="73" spans="2:12" s="10" customFormat="1" ht="19.9" customHeight="1">
      <c r="B73" s="150"/>
      <c r="C73" s="99"/>
      <c r="D73" s="151" t="s">
        <v>635</v>
      </c>
      <c r="E73" s="152"/>
      <c r="F73" s="152"/>
      <c r="G73" s="152"/>
      <c r="H73" s="152"/>
      <c r="I73" s="152"/>
      <c r="J73" s="153">
        <f>J572</f>
        <v>0</v>
      </c>
      <c r="K73" s="99"/>
      <c r="L73" s="154"/>
    </row>
    <row r="74" spans="2:12" s="10" customFormat="1" ht="19.9" customHeight="1">
      <c r="B74" s="150"/>
      <c r="C74" s="99"/>
      <c r="D74" s="151" t="s">
        <v>202</v>
      </c>
      <c r="E74" s="152"/>
      <c r="F74" s="152"/>
      <c r="G74" s="152"/>
      <c r="H74" s="152"/>
      <c r="I74" s="152"/>
      <c r="J74" s="153">
        <f>J610</f>
        <v>0</v>
      </c>
      <c r="K74" s="99"/>
      <c r="L74" s="154"/>
    </row>
    <row r="75" spans="2:12" s="10" customFormat="1" ht="19.9" customHeight="1">
      <c r="B75" s="150"/>
      <c r="C75" s="99"/>
      <c r="D75" s="151" t="s">
        <v>203</v>
      </c>
      <c r="E75" s="152"/>
      <c r="F75" s="152"/>
      <c r="G75" s="152"/>
      <c r="H75" s="152"/>
      <c r="I75" s="152"/>
      <c r="J75" s="153">
        <f>J621</f>
        <v>0</v>
      </c>
      <c r="K75" s="99"/>
      <c r="L75" s="154"/>
    </row>
    <row r="76" spans="2:12" s="10" customFormat="1" ht="19.9" customHeight="1">
      <c r="B76" s="150"/>
      <c r="C76" s="99"/>
      <c r="D76" s="151" t="s">
        <v>205</v>
      </c>
      <c r="E76" s="152"/>
      <c r="F76" s="152"/>
      <c r="G76" s="152"/>
      <c r="H76" s="152"/>
      <c r="I76" s="152"/>
      <c r="J76" s="153">
        <f>J785</f>
        <v>0</v>
      </c>
      <c r="K76" s="99"/>
      <c r="L76" s="154"/>
    </row>
    <row r="77" spans="2:12" s="10" customFormat="1" ht="19.9" customHeight="1">
      <c r="B77" s="150"/>
      <c r="C77" s="99"/>
      <c r="D77" s="151" t="s">
        <v>206</v>
      </c>
      <c r="E77" s="152"/>
      <c r="F77" s="152"/>
      <c r="G77" s="152"/>
      <c r="H77" s="152"/>
      <c r="I77" s="152"/>
      <c r="J77" s="153">
        <f>J849</f>
        <v>0</v>
      </c>
      <c r="K77" s="99"/>
      <c r="L77" s="154"/>
    </row>
    <row r="78" spans="2:12" s="10" customFormat="1" ht="19.9" customHeight="1">
      <c r="B78" s="150"/>
      <c r="C78" s="99"/>
      <c r="D78" s="151" t="s">
        <v>207</v>
      </c>
      <c r="E78" s="152"/>
      <c r="F78" s="152"/>
      <c r="G78" s="152"/>
      <c r="H78" s="152"/>
      <c r="I78" s="152"/>
      <c r="J78" s="153">
        <f>J961</f>
        <v>0</v>
      </c>
      <c r="K78" s="99"/>
      <c r="L78" s="154"/>
    </row>
    <row r="79" spans="2:12" s="10" customFormat="1" ht="19.9" customHeight="1">
      <c r="B79" s="150"/>
      <c r="C79" s="99"/>
      <c r="D79" s="151" t="s">
        <v>636</v>
      </c>
      <c r="E79" s="152"/>
      <c r="F79" s="152"/>
      <c r="G79" s="152"/>
      <c r="H79" s="152"/>
      <c r="I79" s="152"/>
      <c r="J79" s="153">
        <f>J1038</f>
        <v>0</v>
      </c>
      <c r="K79" s="99"/>
      <c r="L79" s="154"/>
    </row>
    <row r="80" spans="1:31" s="2" customFormat="1" ht="21.75" customHeight="1">
      <c r="A80" s="36"/>
      <c r="B80" s="37"/>
      <c r="C80" s="38"/>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6.95" customHeight="1">
      <c r="A81" s="36"/>
      <c r="B81" s="49"/>
      <c r="C81" s="50"/>
      <c r="D81" s="50"/>
      <c r="E81" s="50"/>
      <c r="F81" s="50"/>
      <c r="G81" s="50"/>
      <c r="H81" s="50"/>
      <c r="I81" s="50"/>
      <c r="J81" s="50"/>
      <c r="K81" s="50"/>
      <c r="L81" s="116"/>
      <c r="S81" s="36"/>
      <c r="T81" s="36"/>
      <c r="U81" s="36"/>
      <c r="V81" s="36"/>
      <c r="W81" s="36"/>
      <c r="X81" s="36"/>
      <c r="Y81" s="36"/>
      <c r="Z81" s="36"/>
      <c r="AA81" s="36"/>
      <c r="AB81" s="36"/>
      <c r="AC81" s="36"/>
      <c r="AD81" s="36"/>
      <c r="AE81" s="36"/>
    </row>
    <row r="85" spans="1:31" s="2" customFormat="1" ht="6.95" customHeight="1">
      <c r="A85" s="36"/>
      <c r="B85" s="51"/>
      <c r="C85" s="52"/>
      <c r="D85" s="52"/>
      <c r="E85" s="52"/>
      <c r="F85" s="52"/>
      <c r="G85" s="52"/>
      <c r="H85" s="52"/>
      <c r="I85" s="52"/>
      <c r="J85" s="52"/>
      <c r="K85" s="52"/>
      <c r="L85" s="116"/>
      <c r="S85" s="36"/>
      <c r="T85" s="36"/>
      <c r="U85" s="36"/>
      <c r="V85" s="36"/>
      <c r="W85" s="36"/>
      <c r="X85" s="36"/>
      <c r="Y85" s="36"/>
      <c r="Z85" s="36"/>
      <c r="AA85" s="36"/>
      <c r="AB85" s="36"/>
      <c r="AC85" s="36"/>
      <c r="AD85" s="36"/>
      <c r="AE85" s="36"/>
    </row>
    <row r="86" spans="1:31" s="2" customFormat="1" ht="24.95" customHeight="1">
      <c r="A86" s="36"/>
      <c r="B86" s="37"/>
      <c r="C86" s="25" t="s">
        <v>208</v>
      </c>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2" customFormat="1" ht="12" customHeight="1">
      <c r="A88" s="36"/>
      <c r="B88" s="37"/>
      <c r="C88" s="31" t="s">
        <v>16</v>
      </c>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16.5" customHeight="1">
      <c r="A89" s="36"/>
      <c r="B89" s="37"/>
      <c r="C89" s="38"/>
      <c r="D89" s="38"/>
      <c r="E89" s="408" t="str">
        <f>E7</f>
        <v>Rekonstrukce objektu - 3 etapa 2.NP</v>
      </c>
      <c r="F89" s="409"/>
      <c r="G89" s="409"/>
      <c r="H89" s="409"/>
      <c r="I89" s="38"/>
      <c r="J89" s="38"/>
      <c r="K89" s="38"/>
      <c r="L89" s="116"/>
      <c r="S89" s="36"/>
      <c r="T89" s="36"/>
      <c r="U89" s="36"/>
      <c r="V89" s="36"/>
      <c r="W89" s="36"/>
      <c r="X89" s="36"/>
      <c r="Y89" s="36"/>
      <c r="Z89" s="36"/>
      <c r="AA89" s="36"/>
      <c r="AB89" s="36"/>
      <c r="AC89" s="36"/>
      <c r="AD89" s="36"/>
      <c r="AE89" s="36"/>
    </row>
    <row r="90" spans="2:12" s="1" customFormat="1" ht="12" customHeight="1">
      <c r="B90" s="23"/>
      <c r="C90" s="31" t="s">
        <v>132</v>
      </c>
      <c r="D90" s="24"/>
      <c r="E90" s="24"/>
      <c r="F90" s="24"/>
      <c r="G90" s="24"/>
      <c r="H90" s="24"/>
      <c r="I90" s="24"/>
      <c r="J90" s="24"/>
      <c r="K90" s="24"/>
      <c r="L90" s="22"/>
    </row>
    <row r="91" spans="1:31" s="2" customFormat="1" ht="16.5" customHeight="1">
      <c r="A91" s="36"/>
      <c r="B91" s="37"/>
      <c r="C91" s="38"/>
      <c r="D91" s="38"/>
      <c r="E91" s="408" t="s">
        <v>135</v>
      </c>
      <c r="F91" s="410"/>
      <c r="G91" s="410"/>
      <c r="H91" s="410"/>
      <c r="I91" s="38"/>
      <c r="J91" s="38"/>
      <c r="K91" s="38"/>
      <c r="L91" s="116"/>
      <c r="S91" s="36"/>
      <c r="T91" s="36"/>
      <c r="U91" s="36"/>
      <c r="V91" s="36"/>
      <c r="W91" s="36"/>
      <c r="X91" s="36"/>
      <c r="Y91" s="36"/>
      <c r="Z91" s="36"/>
      <c r="AA91" s="36"/>
      <c r="AB91" s="36"/>
      <c r="AC91" s="36"/>
      <c r="AD91" s="36"/>
      <c r="AE91" s="36"/>
    </row>
    <row r="92" spans="1:31" s="2" customFormat="1" ht="12" customHeight="1">
      <c r="A92" s="36"/>
      <c r="B92" s="37"/>
      <c r="C92" s="31" t="s">
        <v>138</v>
      </c>
      <c r="D92" s="38"/>
      <c r="E92" s="38"/>
      <c r="F92" s="38"/>
      <c r="G92" s="38"/>
      <c r="H92" s="38"/>
      <c r="I92" s="38"/>
      <c r="J92" s="38"/>
      <c r="K92" s="38"/>
      <c r="L92" s="116"/>
      <c r="S92" s="36"/>
      <c r="T92" s="36"/>
      <c r="U92" s="36"/>
      <c r="V92" s="36"/>
      <c r="W92" s="36"/>
      <c r="X92" s="36"/>
      <c r="Y92" s="36"/>
      <c r="Z92" s="36"/>
      <c r="AA92" s="36"/>
      <c r="AB92" s="36"/>
      <c r="AC92" s="36"/>
      <c r="AD92" s="36"/>
      <c r="AE92" s="36"/>
    </row>
    <row r="93" spans="1:31" s="2" customFormat="1" ht="16.5" customHeight="1">
      <c r="A93" s="36"/>
      <c r="B93" s="37"/>
      <c r="C93" s="38"/>
      <c r="D93" s="38"/>
      <c r="E93" s="362" t="str">
        <f>E11</f>
        <v>A01 - Nové konstrukce</v>
      </c>
      <c r="F93" s="410"/>
      <c r="G93" s="410"/>
      <c r="H93" s="410"/>
      <c r="I93" s="38"/>
      <c r="J93" s="38"/>
      <c r="K93" s="38"/>
      <c r="L93" s="116"/>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6"/>
      <c r="S94" s="36"/>
      <c r="T94" s="36"/>
      <c r="U94" s="36"/>
      <c r="V94" s="36"/>
      <c r="W94" s="36"/>
      <c r="X94" s="36"/>
      <c r="Y94" s="36"/>
      <c r="Z94" s="36"/>
      <c r="AA94" s="36"/>
      <c r="AB94" s="36"/>
      <c r="AC94" s="36"/>
      <c r="AD94" s="36"/>
      <c r="AE94" s="36"/>
    </row>
    <row r="95" spans="1:31" s="2" customFormat="1" ht="12" customHeight="1">
      <c r="A95" s="36"/>
      <c r="B95" s="37"/>
      <c r="C95" s="31" t="s">
        <v>22</v>
      </c>
      <c r="D95" s="38"/>
      <c r="E95" s="38"/>
      <c r="F95" s="29" t="str">
        <f>F14</f>
        <v>Pod Žvahovem 463</v>
      </c>
      <c r="G95" s="38"/>
      <c r="H95" s="38"/>
      <c r="I95" s="31" t="s">
        <v>24</v>
      </c>
      <c r="J95" s="61" t="str">
        <f>IF(J14="","",J14)</f>
        <v>Vyplň údaj</v>
      </c>
      <c r="K95" s="38"/>
      <c r="L95" s="116"/>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38"/>
      <c r="J96" s="38"/>
      <c r="K96" s="38"/>
      <c r="L96" s="116"/>
      <c r="S96" s="36"/>
      <c r="T96" s="36"/>
      <c r="U96" s="36"/>
      <c r="V96" s="36"/>
      <c r="W96" s="36"/>
      <c r="X96" s="36"/>
      <c r="Y96" s="36"/>
      <c r="Z96" s="36"/>
      <c r="AA96" s="36"/>
      <c r="AB96" s="36"/>
      <c r="AC96" s="36"/>
      <c r="AD96" s="36"/>
      <c r="AE96" s="36"/>
    </row>
    <row r="97" spans="1:31" s="2" customFormat="1" ht="25.7" customHeight="1">
      <c r="A97" s="36"/>
      <c r="B97" s="37"/>
      <c r="C97" s="31" t="s">
        <v>25</v>
      </c>
      <c r="D97" s="38"/>
      <c r="E97" s="38"/>
      <c r="F97" s="29" t="str">
        <f>E17</f>
        <v>Městská část Praha 5</v>
      </c>
      <c r="G97" s="38"/>
      <c r="H97" s="38"/>
      <c r="I97" s="31" t="s">
        <v>33</v>
      </c>
      <c r="J97" s="34" t="str">
        <f>E23</f>
        <v>VPÚ DECO Praha, a.s.</v>
      </c>
      <c r="K97" s="38"/>
      <c r="L97" s="116"/>
      <c r="S97" s="36"/>
      <c r="T97" s="36"/>
      <c r="U97" s="36"/>
      <c r="V97" s="36"/>
      <c r="W97" s="36"/>
      <c r="X97" s="36"/>
      <c r="Y97" s="36"/>
      <c r="Z97" s="36"/>
      <c r="AA97" s="36"/>
      <c r="AB97" s="36"/>
      <c r="AC97" s="36"/>
      <c r="AD97" s="36"/>
      <c r="AE97" s="36"/>
    </row>
    <row r="98" spans="1:31" s="2" customFormat="1" ht="25.7" customHeight="1">
      <c r="A98" s="36"/>
      <c r="B98" s="37"/>
      <c r="C98" s="31" t="s">
        <v>31</v>
      </c>
      <c r="D98" s="38"/>
      <c r="E98" s="38"/>
      <c r="F98" s="29" t="str">
        <f>IF(E20="","",E20)</f>
        <v>Vyplň údaj</v>
      </c>
      <c r="G98" s="38"/>
      <c r="H98" s="38"/>
      <c r="I98" s="31" t="s">
        <v>38</v>
      </c>
      <c r="J98" s="34" t="str">
        <f>E26</f>
        <v>VPÚ DECO Praha, a.s.</v>
      </c>
      <c r="K98" s="38"/>
      <c r="L98" s="116"/>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38"/>
      <c r="J99" s="38"/>
      <c r="K99" s="38"/>
      <c r="L99" s="116"/>
      <c r="S99" s="36"/>
      <c r="T99" s="36"/>
      <c r="U99" s="36"/>
      <c r="V99" s="36"/>
      <c r="W99" s="36"/>
      <c r="X99" s="36"/>
      <c r="Y99" s="36"/>
      <c r="Z99" s="36"/>
      <c r="AA99" s="36"/>
      <c r="AB99" s="36"/>
      <c r="AC99" s="36"/>
      <c r="AD99" s="36"/>
      <c r="AE99" s="36"/>
    </row>
    <row r="100" spans="1:31" s="11" customFormat="1" ht="29.25" customHeight="1">
      <c r="A100" s="155"/>
      <c r="B100" s="156"/>
      <c r="C100" s="157" t="s">
        <v>209</v>
      </c>
      <c r="D100" s="158" t="s">
        <v>60</v>
      </c>
      <c r="E100" s="158" t="s">
        <v>56</v>
      </c>
      <c r="F100" s="158" t="s">
        <v>57</v>
      </c>
      <c r="G100" s="158" t="s">
        <v>210</v>
      </c>
      <c r="H100" s="158" t="s">
        <v>211</v>
      </c>
      <c r="I100" s="158" t="s">
        <v>212</v>
      </c>
      <c r="J100" s="158" t="s">
        <v>192</v>
      </c>
      <c r="K100" s="159" t="s">
        <v>213</v>
      </c>
      <c r="L100" s="160"/>
      <c r="M100" s="70" t="s">
        <v>74</v>
      </c>
      <c r="N100" s="71" t="s">
        <v>45</v>
      </c>
      <c r="O100" s="71" t="s">
        <v>214</v>
      </c>
      <c r="P100" s="71" t="s">
        <v>215</v>
      </c>
      <c r="Q100" s="71" t="s">
        <v>216</v>
      </c>
      <c r="R100" s="71" t="s">
        <v>217</v>
      </c>
      <c r="S100" s="71" t="s">
        <v>218</v>
      </c>
      <c r="T100" s="72" t="s">
        <v>219</v>
      </c>
      <c r="U100" s="155"/>
      <c r="V100" s="155"/>
      <c r="W100" s="155"/>
      <c r="X100" s="155"/>
      <c r="Y100" s="155"/>
      <c r="Z100" s="155"/>
      <c r="AA100" s="155"/>
      <c r="AB100" s="155"/>
      <c r="AC100" s="155"/>
      <c r="AD100" s="155"/>
      <c r="AE100" s="155"/>
    </row>
    <row r="101" spans="1:63" s="2" customFormat="1" ht="22.9" customHeight="1">
      <c r="A101" s="36"/>
      <c r="B101" s="37"/>
      <c r="C101" s="77" t="s">
        <v>220</v>
      </c>
      <c r="D101" s="38"/>
      <c r="E101" s="38"/>
      <c r="F101" s="38"/>
      <c r="G101" s="38"/>
      <c r="H101" s="38"/>
      <c r="I101" s="38"/>
      <c r="J101" s="161">
        <f>BK101</f>
        <v>0</v>
      </c>
      <c r="K101" s="38"/>
      <c r="L101" s="41"/>
      <c r="M101" s="73"/>
      <c r="N101" s="162"/>
      <c r="O101" s="74"/>
      <c r="P101" s="163">
        <f>P102+P366</f>
        <v>0</v>
      </c>
      <c r="Q101" s="74"/>
      <c r="R101" s="163">
        <f>R102+R366</f>
        <v>63.79428627999998</v>
      </c>
      <c r="S101" s="74"/>
      <c r="T101" s="164">
        <f>T102+T366</f>
        <v>0.1365</v>
      </c>
      <c r="U101" s="36"/>
      <c r="V101" s="36"/>
      <c r="W101" s="36"/>
      <c r="X101" s="36"/>
      <c r="Y101" s="36"/>
      <c r="Z101" s="36"/>
      <c r="AA101" s="36"/>
      <c r="AB101" s="36"/>
      <c r="AC101" s="36"/>
      <c r="AD101" s="36"/>
      <c r="AE101" s="36"/>
      <c r="AT101" s="19" t="s">
        <v>75</v>
      </c>
      <c r="AU101" s="19" t="s">
        <v>193</v>
      </c>
      <c r="BK101" s="165">
        <f>BK102+BK366</f>
        <v>0</v>
      </c>
    </row>
    <row r="102" spans="2:63" s="12" customFormat="1" ht="25.9" customHeight="1">
      <c r="B102" s="166"/>
      <c r="C102" s="167"/>
      <c r="D102" s="168" t="s">
        <v>75</v>
      </c>
      <c r="E102" s="169" t="s">
        <v>221</v>
      </c>
      <c r="F102" s="169" t="s">
        <v>222</v>
      </c>
      <c r="G102" s="167"/>
      <c r="H102" s="167"/>
      <c r="I102" s="170"/>
      <c r="J102" s="171">
        <f>BK102</f>
        <v>0</v>
      </c>
      <c r="K102" s="167"/>
      <c r="L102" s="172"/>
      <c r="M102" s="173"/>
      <c r="N102" s="174"/>
      <c r="O102" s="174"/>
      <c r="P102" s="175">
        <f>P103+P150+P287+P353+P363</f>
        <v>0</v>
      </c>
      <c r="Q102" s="174"/>
      <c r="R102" s="175">
        <f>R103+R150+R287+R353+R363</f>
        <v>29.57087395999999</v>
      </c>
      <c r="S102" s="174"/>
      <c r="T102" s="176">
        <f>T103+T150+T287+T353+T363</f>
        <v>0.1365</v>
      </c>
      <c r="AR102" s="177" t="s">
        <v>83</v>
      </c>
      <c r="AT102" s="178" t="s">
        <v>75</v>
      </c>
      <c r="AU102" s="178" t="s">
        <v>76</v>
      </c>
      <c r="AY102" s="177" t="s">
        <v>223</v>
      </c>
      <c r="BK102" s="179">
        <f>BK103+BK150+BK287+BK353+BK363</f>
        <v>0</v>
      </c>
    </row>
    <row r="103" spans="2:63" s="12" customFormat="1" ht="22.9" customHeight="1">
      <c r="B103" s="166"/>
      <c r="C103" s="167"/>
      <c r="D103" s="168" t="s">
        <v>75</v>
      </c>
      <c r="E103" s="180" t="s">
        <v>237</v>
      </c>
      <c r="F103" s="180" t="s">
        <v>637</v>
      </c>
      <c r="G103" s="167"/>
      <c r="H103" s="167"/>
      <c r="I103" s="170"/>
      <c r="J103" s="181">
        <f>BK103</f>
        <v>0</v>
      </c>
      <c r="K103" s="167"/>
      <c r="L103" s="172"/>
      <c r="M103" s="173"/>
      <c r="N103" s="174"/>
      <c r="O103" s="174"/>
      <c r="P103" s="175">
        <f>SUM(P104:P149)</f>
        <v>0</v>
      </c>
      <c r="Q103" s="174"/>
      <c r="R103" s="175">
        <f>SUM(R104:R149)</f>
        <v>10.883128199999998</v>
      </c>
      <c r="S103" s="174"/>
      <c r="T103" s="176">
        <f>SUM(T104:T149)</f>
        <v>0</v>
      </c>
      <c r="AR103" s="177" t="s">
        <v>83</v>
      </c>
      <c r="AT103" s="178" t="s">
        <v>75</v>
      </c>
      <c r="AU103" s="178" t="s">
        <v>83</v>
      </c>
      <c r="AY103" s="177" t="s">
        <v>223</v>
      </c>
      <c r="BK103" s="179">
        <f>SUM(BK104:BK149)</f>
        <v>0</v>
      </c>
    </row>
    <row r="104" spans="1:65" s="2" customFormat="1" ht="24">
      <c r="A104" s="36"/>
      <c r="B104" s="37"/>
      <c r="C104" s="182" t="s">
        <v>83</v>
      </c>
      <c r="D104" s="182" t="s">
        <v>225</v>
      </c>
      <c r="E104" s="183" t="s">
        <v>638</v>
      </c>
      <c r="F104" s="184" t="s">
        <v>639</v>
      </c>
      <c r="G104" s="185" t="s">
        <v>117</v>
      </c>
      <c r="H104" s="186">
        <v>4.84</v>
      </c>
      <c r="I104" s="187"/>
      <c r="J104" s="188">
        <f>ROUND(I104*H104,2)</f>
        <v>0</v>
      </c>
      <c r="K104" s="184" t="s">
        <v>228</v>
      </c>
      <c r="L104" s="41"/>
      <c r="M104" s="189" t="s">
        <v>74</v>
      </c>
      <c r="N104" s="190" t="s">
        <v>46</v>
      </c>
      <c r="O104" s="66"/>
      <c r="P104" s="191">
        <f>O104*H104</f>
        <v>0</v>
      </c>
      <c r="Q104" s="191">
        <v>0.17462</v>
      </c>
      <c r="R104" s="191">
        <f>Q104*H104</f>
        <v>0.8451607999999999</v>
      </c>
      <c r="S104" s="191">
        <v>0</v>
      </c>
      <c r="T104" s="192">
        <f>S104*H104</f>
        <v>0</v>
      </c>
      <c r="U104" s="36"/>
      <c r="V104" s="36"/>
      <c r="W104" s="36"/>
      <c r="X104" s="36"/>
      <c r="Y104" s="36"/>
      <c r="Z104" s="36"/>
      <c r="AA104" s="36"/>
      <c r="AB104" s="36"/>
      <c r="AC104" s="36"/>
      <c r="AD104" s="36"/>
      <c r="AE104" s="36"/>
      <c r="AR104" s="193" t="s">
        <v>229</v>
      </c>
      <c r="AT104" s="193" t="s">
        <v>225</v>
      </c>
      <c r="AU104" s="193" t="s">
        <v>85</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229</v>
      </c>
      <c r="BM104" s="193" t="s">
        <v>640</v>
      </c>
    </row>
    <row r="105" spans="1:47" s="2" customFormat="1" ht="11.25">
      <c r="A105" s="36"/>
      <c r="B105" s="37"/>
      <c r="C105" s="38"/>
      <c r="D105" s="195" t="s">
        <v>231</v>
      </c>
      <c r="E105" s="38"/>
      <c r="F105" s="196" t="s">
        <v>641</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85</v>
      </c>
    </row>
    <row r="106" spans="1:47" s="2" customFormat="1" ht="19.5">
      <c r="A106" s="36"/>
      <c r="B106" s="37"/>
      <c r="C106" s="38"/>
      <c r="D106" s="195" t="s">
        <v>468</v>
      </c>
      <c r="E106" s="38"/>
      <c r="F106" s="243" t="s">
        <v>642</v>
      </c>
      <c r="G106" s="38"/>
      <c r="H106" s="38"/>
      <c r="I106" s="197"/>
      <c r="J106" s="38"/>
      <c r="K106" s="38"/>
      <c r="L106" s="41"/>
      <c r="M106" s="198"/>
      <c r="N106" s="199"/>
      <c r="O106" s="66"/>
      <c r="P106" s="66"/>
      <c r="Q106" s="66"/>
      <c r="R106" s="66"/>
      <c r="S106" s="66"/>
      <c r="T106" s="67"/>
      <c r="U106" s="36"/>
      <c r="V106" s="36"/>
      <c r="W106" s="36"/>
      <c r="X106" s="36"/>
      <c r="Y106" s="36"/>
      <c r="Z106" s="36"/>
      <c r="AA106" s="36"/>
      <c r="AB106" s="36"/>
      <c r="AC106" s="36"/>
      <c r="AD106" s="36"/>
      <c r="AE106" s="36"/>
      <c r="AT106" s="19" t="s">
        <v>468</v>
      </c>
      <c r="AU106" s="19" t="s">
        <v>85</v>
      </c>
    </row>
    <row r="107" spans="2:51" s="13" customFormat="1" ht="11.25">
      <c r="B107" s="200"/>
      <c r="C107" s="201"/>
      <c r="D107" s="195" t="s">
        <v>233</v>
      </c>
      <c r="E107" s="202" t="s">
        <v>74</v>
      </c>
      <c r="F107" s="203" t="s">
        <v>643</v>
      </c>
      <c r="G107" s="201"/>
      <c r="H107" s="204">
        <v>6.64</v>
      </c>
      <c r="I107" s="205"/>
      <c r="J107" s="201"/>
      <c r="K107" s="201"/>
      <c r="L107" s="206"/>
      <c r="M107" s="207"/>
      <c r="N107" s="208"/>
      <c r="O107" s="208"/>
      <c r="P107" s="208"/>
      <c r="Q107" s="208"/>
      <c r="R107" s="208"/>
      <c r="S107" s="208"/>
      <c r="T107" s="209"/>
      <c r="AT107" s="210" t="s">
        <v>233</v>
      </c>
      <c r="AU107" s="210" t="s">
        <v>85</v>
      </c>
      <c r="AV107" s="13" t="s">
        <v>85</v>
      </c>
      <c r="AW107" s="13" t="s">
        <v>37</v>
      </c>
      <c r="AX107" s="13" t="s">
        <v>76</v>
      </c>
      <c r="AY107" s="210" t="s">
        <v>223</v>
      </c>
    </row>
    <row r="108" spans="2:51" s="13" customFormat="1" ht="11.25">
      <c r="B108" s="200"/>
      <c r="C108" s="201"/>
      <c r="D108" s="195" t="s">
        <v>233</v>
      </c>
      <c r="E108" s="202" t="s">
        <v>74</v>
      </c>
      <c r="F108" s="203" t="s">
        <v>644</v>
      </c>
      <c r="G108" s="201"/>
      <c r="H108" s="204">
        <v>-1.8</v>
      </c>
      <c r="I108" s="205"/>
      <c r="J108" s="201"/>
      <c r="K108" s="201"/>
      <c r="L108" s="206"/>
      <c r="M108" s="207"/>
      <c r="N108" s="208"/>
      <c r="O108" s="208"/>
      <c r="P108" s="208"/>
      <c r="Q108" s="208"/>
      <c r="R108" s="208"/>
      <c r="S108" s="208"/>
      <c r="T108" s="209"/>
      <c r="AT108" s="210" t="s">
        <v>233</v>
      </c>
      <c r="AU108" s="210" t="s">
        <v>85</v>
      </c>
      <c r="AV108" s="13" t="s">
        <v>85</v>
      </c>
      <c r="AW108" s="13" t="s">
        <v>37</v>
      </c>
      <c r="AX108" s="13" t="s">
        <v>76</v>
      </c>
      <c r="AY108" s="210" t="s">
        <v>223</v>
      </c>
    </row>
    <row r="109" spans="2:51" s="14" customFormat="1" ht="11.25">
      <c r="B109" s="211"/>
      <c r="C109" s="212"/>
      <c r="D109" s="195" t="s">
        <v>233</v>
      </c>
      <c r="E109" s="213" t="s">
        <v>74</v>
      </c>
      <c r="F109" s="214" t="s">
        <v>236</v>
      </c>
      <c r="G109" s="212"/>
      <c r="H109" s="215">
        <v>4.84</v>
      </c>
      <c r="I109" s="216"/>
      <c r="J109" s="212"/>
      <c r="K109" s="212"/>
      <c r="L109" s="217"/>
      <c r="M109" s="218"/>
      <c r="N109" s="219"/>
      <c r="O109" s="219"/>
      <c r="P109" s="219"/>
      <c r="Q109" s="219"/>
      <c r="R109" s="219"/>
      <c r="S109" s="219"/>
      <c r="T109" s="220"/>
      <c r="AT109" s="221" t="s">
        <v>233</v>
      </c>
      <c r="AU109" s="221" t="s">
        <v>85</v>
      </c>
      <c r="AV109" s="14" t="s">
        <v>237</v>
      </c>
      <c r="AW109" s="14" t="s">
        <v>37</v>
      </c>
      <c r="AX109" s="14" t="s">
        <v>76</v>
      </c>
      <c r="AY109" s="221" t="s">
        <v>223</v>
      </c>
    </row>
    <row r="110" spans="2:51" s="15" customFormat="1" ht="11.25">
      <c r="B110" s="222"/>
      <c r="C110" s="223"/>
      <c r="D110" s="195" t="s">
        <v>233</v>
      </c>
      <c r="E110" s="224" t="s">
        <v>74</v>
      </c>
      <c r="F110" s="225" t="s">
        <v>238</v>
      </c>
      <c r="G110" s="223"/>
      <c r="H110" s="226">
        <v>4.84</v>
      </c>
      <c r="I110" s="227"/>
      <c r="J110" s="223"/>
      <c r="K110" s="223"/>
      <c r="L110" s="228"/>
      <c r="M110" s="229"/>
      <c r="N110" s="230"/>
      <c r="O110" s="230"/>
      <c r="P110" s="230"/>
      <c r="Q110" s="230"/>
      <c r="R110" s="230"/>
      <c r="S110" s="230"/>
      <c r="T110" s="231"/>
      <c r="AT110" s="232" t="s">
        <v>233</v>
      </c>
      <c r="AU110" s="232" t="s">
        <v>85</v>
      </c>
      <c r="AV110" s="15" t="s">
        <v>229</v>
      </c>
      <c r="AW110" s="15" t="s">
        <v>37</v>
      </c>
      <c r="AX110" s="15" t="s">
        <v>83</v>
      </c>
      <c r="AY110" s="232" t="s">
        <v>223</v>
      </c>
    </row>
    <row r="111" spans="1:65" s="2" customFormat="1" ht="16.5" customHeight="1">
      <c r="A111" s="36"/>
      <c r="B111" s="37"/>
      <c r="C111" s="182" t="s">
        <v>85</v>
      </c>
      <c r="D111" s="182" t="s">
        <v>225</v>
      </c>
      <c r="E111" s="183" t="s">
        <v>645</v>
      </c>
      <c r="F111" s="184" t="s">
        <v>646</v>
      </c>
      <c r="G111" s="185" t="s">
        <v>128</v>
      </c>
      <c r="H111" s="186">
        <v>1</v>
      </c>
      <c r="I111" s="187"/>
      <c r="J111" s="188">
        <f>ROUND(I111*H111,2)</f>
        <v>0</v>
      </c>
      <c r="K111" s="184" t="s">
        <v>228</v>
      </c>
      <c r="L111" s="41"/>
      <c r="M111" s="189" t="s">
        <v>74</v>
      </c>
      <c r="N111" s="190" t="s">
        <v>46</v>
      </c>
      <c r="O111" s="66"/>
      <c r="P111" s="191">
        <f>O111*H111</f>
        <v>0</v>
      </c>
      <c r="Q111" s="191">
        <v>0.32623</v>
      </c>
      <c r="R111" s="191">
        <f>Q111*H111</f>
        <v>0.32623</v>
      </c>
      <c r="S111" s="191">
        <v>0</v>
      </c>
      <c r="T111" s="192">
        <f>S111*H111</f>
        <v>0</v>
      </c>
      <c r="U111" s="36"/>
      <c r="V111" s="36"/>
      <c r="W111" s="36"/>
      <c r="X111" s="36"/>
      <c r="Y111" s="36"/>
      <c r="Z111" s="36"/>
      <c r="AA111" s="36"/>
      <c r="AB111" s="36"/>
      <c r="AC111" s="36"/>
      <c r="AD111" s="36"/>
      <c r="AE111" s="36"/>
      <c r="AR111" s="193" t="s">
        <v>229</v>
      </c>
      <c r="AT111" s="193" t="s">
        <v>225</v>
      </c>
      <c r="AU111" s="193" t="s">
        <v>85</v>
      </c>
      <c r="AY111" s="19" t="s">
        <v>223</v>
      </c>
      <c r="BE111" s="194">
        <f>IF(N111="základní",J111,0)</f>
        <v>0</v>
      </c>
      <c r="BF111" s="194">
        <f>IF(N111="snížená",J111,0)</f>
        <v>0</v>
      </c>
      <c r="BG111" s="194">
        <f>IF(N111="zákl. přenesená",J111,0)</f>
        <v>0</v>
      </c>
      <c r="BH111" s="194">
        <f>IF(N111="sníž. přenesená",J111,0)</f>
        <v>0</v>
      </c>
      <c r="BI111" s="194">
        <f>IF(N111="nulová",J111,0)</f>
        <v>0</v>
      </c>
      <c r="BJ111" s="19" t="s">
        <v>83</v>
      </c>
      <c r="BK111" s="194">
        <f>ROUND(I111*H111,2)</f>
        <v>0</v>
      </c>
      <c r="BL111" s="19" t="s">
        <v>229</v>
      </c>
      <c r="BM111" s="193" t="s">
        <v>647</v>
      </c>
    </row>
    <row r="112" spans="1:47" s="2" customFormat="1" ht="11.25">
      <c r="A112" s="36"/>
      <c r="B112" s="37"/>
      <c r="C112" s="38"/>
      <c r="D112" s="195" t="s">
        <v>231</v>
      </c>
      <c r="E112" s="38"/>
      <c r="F112" s="196" t="s">
        <v>648</v>
      </c>
      <c r="G112" s="38"/>
      <c r="H112" s="38"/>
      <c r="I112" s="197"/>
      <c r="J112" s="38"/>
      <c r="K112" s="38"/>
      <c r="L112" s="41"/>
      <c r="M112" s="198"/>
      <c r="N112" s="199"/>
      <c r="O112" s="66"/>
      <c r="P112" s="66"/>
      <c r="Q112" s="66"/>
      <c r="R112" s="66"/>
      <c r="S112" s="66"/>
      <c r="T112" s="67"/>
      <c r="U112" s="36"/>
      <c r="V112" s="36"/>
      <c r="W112" s="36"/>
      <c r="X112" s="36"/>
      <c r="Y112" s="36"/>
      <c r="Z112" s="36"/>
      <c r="AA112" s="36"/>
      <c r="AB112" s="36"/>
      <c r="AC112" s="36"/>
      <c r="AD112" s="36"/>
      <c r="AE112" s="36"/>
      <c r="AT112" s="19" t="s">
        <v>231</v>
      </c>
      <c r="AU112" s="19" t="s">
        <v>85</v>
      </c>
    </row>
    <row r="113" spans="2:51" s="13" customFormat="1" ht="11.25">
      <c r="B113" s="200"/>
      <c r="C113" s="201"/>
      <c r="D113" s="195" t="s">
        <v>233</v>
      </c>
      <c r="E113" s="202" t="s">
        <v>74</v>
      </c>
      <c r="F113" s="203" t="s">
        <v>649</v>
      </c>
      <c r="G113" s="201"/>
      <c r="H113" s="204">
        <v>1</v>
      </c>
      <c r="I113" s="205"/>
      <c r="J113" s="201"/>
      <c r="K113" s="201"/>
      <c r="L113" s="206"/>
      <c r="M113" s="207"/>
      <c r="N113" s="208"/>
      <c r="O113" s="208"/>
      <c r="P113" s="208"/>
      <c r="Q113" s="208"/>
      <c r="R113" s="208"/>
      <c r="S113" s="208"/>
      <c r="T113" s="209"/>
      <c r="AT113" s="210" t="s">
        <v>233</v>
      </c>
      <c r="AU113" s="210" t="s">
        <v>85</v>
      </c>
      <c r="AV113" s="13" t="s">
        <v>85</v>
      </c>
      <c r="AW113" s="13" t="s">
        <v>37</v>
      </c>
      <c r="AX113" s="13" t="s">
        <v>76</v>
      </c>
      <c r="AY113" s="210" t="s">
        <v>223</v>
      </c>
    </row>
    <row r="114" spans="2:51" s="14" customFormat="1" ht="11.25">
      <c r="B114" s="211"/>
      <c r="C114" s="212"/>
      <c r="D114" s="195" t="s">
        <v>233</v>
      </c>
      <c r="E114" s="213" t="s">
        <v>74</v>
      </c>
      <c r="F114" s="214" t="s">
        <v>236</v>
      </c>
      <c r="G114" s="212"/>
      <c r="H114" s="215">
        <v>1</v>
      </c>
      <c r="I114" s="216"/>
      <c r="J114" s="212"/>
      <c r="K114" s="212"/>
      <c r="L114" s="217"/>
      <c r="M114" s="218"/>
      <c r="N114" s="219"/>
      <c r="O114" s="219"/>
      <c r="P114" s="219"/>
      <c r="Q114" s="219"/>
      <c r="R114" s="219"/>
      <c r="S114" s="219"/>
      <c r="T114" s="220"/>
      <c r="AT114" s="221" t="s">
        <v>233</v>
      </c>
      <c r="AU114" s="221" t="s">
        <v>85</v>
      </c>
      <c r="AV114" s="14" t="s">
        <v>237</v>
      </c>
      <c r="AW114" s="14" t="s">
        <v>37</v>
      </c>
      <c r="AX114" s="14" t="s">
        <v>76</v>
      </c>
      <c r="AY114" s="221" t="s">
        <v>223</v>
      </c>
    </row>
    <row r="115" spans="2:51" s="15" customFormat="1" ht="11.25">
      <c r="B115" s="222"/>
      <c r="C115" s="223"/>
      <c r="D115" s="195" t="s">
        <v>233</v>
      </c>
      <c r="E115" s="224" t="s">
        <v>74</v>
      </c>
      <c r="F115" s="225" t="s">
        <v>238</v>
      </c>
      <c r="G115" s="223"/>
      <c r="H115" s="226">
        <v>1</v>
      </c>
      <c r="I115" s="227"/>
      <c r="J115" s="223"/>
      <c r="K115" s="223"/>
      <c r="L115" s="228"/>
      <c r="M115" s="229"/>
      <c r="N115" s="230"/>
      <c r="O115" s="230"/>
      <c r="P115" s="230"/>
      <c r="Q115" s="230"/>
      <c r="R115" s="230"/>
      <c r="S115" s="230"/>
      <c r="T115" s="231"/>
      <c r="AT115" s="232" t="s">
        <v>233</v>
      </c>
      <c r="AU115" s="232" t="s">
        <v>85</v>
      </c>
      <c r="AV115" s="15" t="s">
        <v>229</v>
      </c>
      <c r="AW115" s="15" t="s">
        <v>37</v>
      </c>
      <c r="AX115" s="15" t="s">
        <v>83</v>
      </c>
      <c r="AY115" s="232" t="s">
        <v>223</v>
      </c>
    </row>
    <row r="116" spans="1:65" s="2" customFormat="1" ht="16.5" customHeight="1">
      <c r="A116" s="36"/>
      <c r="B116" s="37"/>
      <c r="C116" s="182" t="s">
        <v>237</v>
      </c>
      <c r="D116" s="182" t="s">
        <v>225</v>
      </c>
      <c r="E116" s="183" t="s">
        <v>650</v>
      </c>
      <c r="F116" s="184" t="s">
        <v>651</v>
      </c>
      <c r="G116" s="185" t="s">
        <v>143</v>
      </c>
      <c r="H116" s="186">
        <v>3.032</v>
      </c>
      <c r="I116" s="187"/>
      <c r="J116" s="188">
        <f>ROUND(I116*H116,2)</f>
        <v>0</v>
      </c>
      <c r="K116" s="184" t="s">
        <v>228</v>
      </c>
      <c r="L116" s="41"/>
      <c r="M116" s="189" t="s">
        <v>74</v>
      </c>
      <c r="N116" s="190" t="s">
        <v>46</v>
      </c>
      <c r="O116" s="66"/>
      <c r="P116" s="191">
        <f>O116*H116</f>
        <v>0</v>
      </c>
      <c r="Q116" s="191">
        <v>1.8775</v>
      </c>
      <c r="R116" s="191">
        <f>Q116*H116</f>
        <v>5.6925799999999995</v>
      </c>
      <c r="S116" s="191">
        <v>0</v>
      </c>
      <c r="T116" s="192">
        <f>S116*H116</f>
        <v>0</v>
      </c>
      <c r="U116" s="36"/>
      <c r="V116" s="36"/>
      <c r="W116" s="36"/>
      <c r="X116" s="36"/>
      <c r="Y116" s="36"/>
      <c r="Z116" s="36"/>
      <c r="AA116" s="36"/>
      <c r="AB116" s="36"/>
      <c r="AC116" s="36"/>
      <c r="AD116" s="36"/>
      <c r="AE116" s="36"/>
      <c r="AR116" s="193" t="s">
        <v>229</v>
      </c>
      <c r="AT116" s="193" t="s">
        <v>225</v>
      </c>
      <c r="AU116" s="193" t="s">
        <v>85</v>
      </c>
      <c r="AY116" s="19" t="s">
        <v>223</v>
      </c>
      <c r="BE116" s="194">
        <f>IF(N116="základní",J116,0)</f>
        <v>0</v>
      </c>
      <c r="BF116" s="194">
        <f>IF(N116="snížená",J116,0)</f>
        <v>0</v>
      </c>
      <c r="BG116" s="194">
        <f>IF(N116="zákl. přenesená",J116,0)</f>
        <v>0</v>
      </c>
      <c r="BH116" s="194">
        <f>IF(N116="sníž. přenesená",J116,0)</f>
        <v>0</v>
      </c>
      <c r="BI116" s="194">
        <f>IF(N116="nulová",J116,0)</f>
        <v>0</v>
      </c>
      <c r="BJ116" s="19" t="s">
        <v>83</v>
      </c>
      <c r="BK116" s="194">
        <f>ROUND(I116*H116,2)</f>
        <v>0</v>
      </c>
      <c r="BL116" s="19" t="s">
        <v>229</v>
      </c>
      <c r="BM116" s="193" t="s">
        <v>652</v>
      </c>
    </row>
    <row r="117" spans="1:47" s="2" customFormat="1" ht="11.25">
      <c r="A117" s="36"/>
      <c r="B117" s="37"/>
      <c r="C117" s="38"/>
      <c r="D117" s="195" t="s">
        <v>231</v>
      </c>
      <c r="E117" s="38"/>
      <c r="F117" s="196" t="s">
        <v>653</v>
      </c>
      <c r="G117" s="38"/>
      <c r="H117" s="38"/>
      <c r="I117" s="197"/>
      <c r="J117" s="38"/>
      <c r="K117" s="38"/>
      <c r="L117" s="41"/>
      <c r="M117" s="198"/>
      <c r="N117" s="199"/>
      <c r="O117" s="66"/>
      <c r="P117" s="66"/>
      <c r="Q117" s="66"/>
      <c r="R117" s="66"/>
      <c r="S117" s="66"/>
      <c r="T117" s="67"/>
      <c r="U117" s="36"/>
      <c r="V117" s="36"/>
      <c r="W117" s="36"/>
      <c r="X117" s="36"/>
      <c r="Y117" s="36"/>
      <c r="Z117" s="36"/>
      <c r="AA117" s="36"/>
      <c r="AB117" s="36"/>
      <c r="AC117" s="36"/>
      <c r="AD117" s="36"/>
      <c r="AE117" s="36"/>
      <c r="AT117" s="19" t="s">
        <v>231</v>
      </c>
      <c r="AU117" s="19" t="s">
        <v>85</v>
      </c>
    </row>
    <row r="118" spans="2:51" s="13" customFormat="1" ht="11.25">
      <c r="B118" s="200"/>
      <c r="C118" s="201"/>
      <c r="D118" s="195" t="s">
        <v>233</v>
      </c>
      <c r="E118" s="202" t="s">
        <v>74</v>
      </c>
      <c r="F118" s="203" t="s">
        <v>654</v>
      </c>
      <c r="G118" s="201"/>
      <c r="H118" s="204">
        <v>3.032</v>
      </c>
      <c r="I118" s="205"/>
      <c r="J118" s="201"/>
      <c r="K118" s="201"/>
      <c r="L118" s="206"/>
      <c r="M118" s="207"/>
      <c r="N118" s="208"/>
      <c r="O118" s="208"/>
      <c r="P118" s="208"/>
      <c r="Q118" s="208"/>
      <c r="R118" s="208"/>
      <c r="S118" s="208"/>
      <c r="T118" s="209"/>
      <c r="AT118" s="210" t="s">
        <v>233</v>
      </c>
      <c r="AU118" s="210" t="s">
        <v>85</v>
      </c>
      <c r="AV118" s="13" t="s">
        <v>85</v>
      </c>
      <c r="AW118" s="13" t="s">
        <v>37</v>
      </c>
      <c r="AX118" s="13" t="s">
        <v>76</v>
      </c>
      <c r="AY118" s="210" t="s">
        <v>223</v>
      </c>
    </row>
    <row r="119" spans="2:51" s="14" customFormat="1" ht="11.25">
      <c r="B119" s="211"/>
      <c r="C119" s="212"/>
      <c r="D119" s="195" t="s">
        <v>233</v>
      </c>
      <c r="E119" s="213" t="s">
        <v>74</v>
      </c>
      <c r="F119" s="214" t="s">
        <v>236</v>
      </c>
      <c r="G119" s="212"/>
      <c r="H119" s="215">
        <v>3.032</v>
      </c>
      <c r="I119" s="216"/>
      <c r="J119" s="212"/>
      <c r="K119" s="212"/>
      <c r="L119" s="217"/>
      <c r="M119" s="218"/>
      <c r="N119" s="219"/>
      <c r="O119" s="219"/>
      <c r="P119" s="219"/>
      <c r="Q119" s="219"/>
      <c r="R119" s="219"/>
      <c r="S119" s="219"/>
      <c r="T119" s="220"/>
      <c r="AT119" s="221" t="s">
        <v>233</v>
      </c>
      <c r="AU119" s="221" t="s">
        <v>85</v>
      </c>
      <c r="AV119" s="14" t="s">
        <v>237</v>
      </c>
      <c r="AW119" s="14" t="s">
        <v>37</v>
      </c>
      <c r="AX119" s="14" t="s">
        <v>76</v>
      </c>
      <c r="AY119" s="221" t="s">
        <v>223</v>
      </c>
    </row>
    <row r="120" spans="2:51" s="15" customFormat="1" ht="11.25">
      <c r="B120" s="222"/>
      <c r="C120" s="223"/>
      <c r="D120" s="195" t="s">
        <v>233</v>
      </c>
      <c r="E120" s="224" t="s">
        <v>74</v>
      </c>
      <c r="F120" s="225" t="s">
        <v>238</v>
      </c>
      <c r="G120" s="223"/>
      <c r="H120" s="226">
        <v>3.032</v>
      </c>
      <c r="I120" s="227"/>
      <c r="J120" s="223"/>
      <c r="K120" s="223"/>
      <c r="L120" s="228"/>
      <c r="M120" s="229"/>
      <c r="N120" s="230"/>
      <c r="O120" s="230"/>
      <c r="P120" s="230"/>
      <c r="Q120" s="230"/>
      <c r="R120" s="230"/>
      <c r="S120" s="230"/>
      <c r="T120" s="231"/>
      <c r="AT120" s="232" t="s">
        <v>233</v>
      </c>
      <c r="AU120" s="232" t="s">
        <v>85</v>
      </c>
      <c r="AV120" s="15" t="s">
        <v>229</v>
      </c>
      <c r="AW120" s="15" t="s">
        <v>37</v>
      </c>
      <c r="AX120" s="15" t="s">
        <v>83</v>
      </c>
      <c r="AY120" s="232" t="s">
        <v>223</v>
      </c>
    </row>
    <row r="121" spans="1:65" s="2" customFormat="1" ht="16.5" customHeight="1">
      <c r="A121" s="36"/>
      <c r="B121" s="37"/>
      <c r="C121" s="182" t="s">
        <v>229</v>
      </c>
      <c r="D121" s="182" t="s">
        <v>225</v>
      </c>
      <c r="E121" s="183" t="s">
        <v>655</v>
      </c>
      <c r="F121" s="184" t="s">
        <v>656</v>
      </c>
      <c r="G121" s="185" t="s">
        <v>117</v>
      </c>
      <c r="H121" s="186">
        <v>1.9</v>
      </c>
      <c r="I121" s="187"/>
      <c r="J121" s="188">
        <f>ROUND(I121*H121,2)</f>
        <v>0</v>
      </c>
      <c r="K121" s="184" t="s">
        <v>228</v>
      </c>
      <c r="L121" s="41"/>
      <c r="M121" s="189" t="s">
        <v>74</v>
      </c>
      <c r="N121" s="190" t="s">
        <v>46</v>
      </c>
      <c r="O121" s="66"/>
      <c r="P121" s="191">
        <f>O121*H121</f>
        <v>0</v>
      </c>
      <c r="Q121" s="191">
        <v>0.155</v>
      </c>
      <c r="R121" s="191">
        <f>Q121*H121</f>
        <v>0.2945</v>
      </c>
      <c r="S121" s="191">
        <v>0</v>
      </c>
      <c r="T121" s="192">
        <f>S121*H121</f>
        <v>0</v>
      </c>
      <c r="U121" s="36"/>
      <c r="V121" s="36"/>
      <c r="W121" s="36"/>
      <c r="X121" s="36"/>
      <c r="Y121" s="36"/>
      <c r="Z121" s="36"/>
      <c r="AA121" s="36"/>
      <c r="AB121" s="36"/>
      <c r="AC121" s="36"/>
      <c r="AD121" s="36"/>
      <c r="AE121" s="36"/>
      <c r="AR121" s="193" t="s">
        <v>229</v>
      </c>
      <c r="AT121" s="193" t="s">
        <v>225</v>
      </c>
      <c r="AU121" s="193" t="s">
        <v>85</v>
      </c>
      <c r="AY121" s="19" t="s">
        <v>223</v>
      </c>
      <c r="BE121" s="194">
        <f>IF(N121="základní",J121,0)</f>
        <v>0</v>
      </c>
      <c r="BF121" s="194">
        <f>IF(N121="snížená",J121,0)</f>
        <v>0</v>
      </c>
      <c r="BG121" s="194">
        <f>IF(N121="zákl. přenesená",J121,0)</f>
        <v>0</v>
      </c>
      <c r="BH121" s="194">
        <f>IF(N121="sníž. přenesená",J121,0)</f>
        <v>0</v>
      </c>
      <c r="BI121" s="194">
        <f>IF(N121="nulová",J121,0)</f>
        <v>0</v>
      </c>
      <c r="BJ121" s="19" t="s">
        <v>83</v>
      </c>
      <c r="BK121" s="194">
        <f>ROUND(I121*H121,2)</f>
        <v>0</v>
      </c>
      <c r="BL121" s="19" t="s">
        <v>229</v>
      </c>
      <c r="BM121" s="193" t="s">
        <v>657</v>
      </c>
    </row>
    <row r="122" spans="1:47" s="2" customFormat="1" ht="11.25">
      <c r="A122" s="36"/>
      <c r="B122" s="37"/>
      <c r="C122" s="38"/>
      <c r="D122" s="195" t="s">
        <v>231</v>
      </c>
      <c r="E122" s="38"/>
      <c r="F122" s="196" t="s">
        <v>658</v>
      </c>
      <c r="G122" s="38"/>
      <c r="H122" s="38"/>
      <c r="I122" s="197"/>
      <c r="J122" s="38"/>
      <c r="K122" s="38"/>
      <c r="L122" s="41"/>
      <c r="M122" s="198"/>
      <c r="N122" s="199"/>
      <c r="O122" s="66"/>
      <c r="P122" s="66"/>
      <c r="Q122" s="66"/>
      <c r="R122" s="66"/>
      <c r="S122" s="66"/>
      <c r="T122" s="67"/>
      <c r="U122" s="36"/>
      <c r="V122" s="36"/>
      <c r="W122" s="36"/>
      <c r="X122" s="36"/>
      <c r="Y122" s="36"/>
      <c r="Z122" s="36"/>
      <c r="AA122" s="36"/>
      <c r="AB122" s="36"/>
      <c r="AC122" s="36"/>
      <c r="AD122" s="36"/>
      <c r="AE122" s="36"/>
      <c r="AT122" s="19" t="s">
        <v>231</v>
      </c>
      <c r="AU122" s="19" t="s">
        <v>85</v>
      </c>
    </row>
    <row r="123" spans="2:51" s="13" customFormat="1" ht="11.25">
      <c r="B123" s="200"/>
      <c r="C123" s="201"/>
      <c r="D123" s="195" t="s">
        <v>233</v>
      </c>
      <c r="E123" s="202" t="s">
        <v>74</v>
      </c>
      <c r="F123" s="203" t="s">
        <v>659</v>
      </c>
      <c r="G123" s="201"/>
      <c r="H123" s="204">
        <v>1.9</v>
      </c>
      <c r="I123" s="205"/>
      <c r="J123" s="201"/>
      <c r="K123" s="201"/>
      <c r="L123" s="206"/>
      <c r="M123" s="207"/>
      <c r="N123" s="208"/>
      <c r="O123" s="208"/>
      <c r="P123" s="208"/>
      <c r="Q123" s="208"/>
      <c r="R123" s="208"/>
      <c r="S123" s="208"/>
      <c r="T123" s="209"/>
      <c r="AT123" s="210" t="s">
        <v>233</v>
      </c>
      <c r="AU123" s="210" t="s">
        <v>85</v>
      </c>
      <c r="AV123" s="13" t="s">
        <v>85</v>
      </c>
      <c r="AW123" s="13" t="s">
        <v>37</v>
      </c>
      <c r="AX123" s="13" t="s">
        <v>76</v>
      </c>
      <c r="AY123" s="210" t="s">
        <v>223</v>
      </c>
    </row>
    <row r="124" spans="2:51" s="15" customFormat="1" ht="11.25">
      <c r="B124" s="222"/>
      <c r="C124" s="223"/>
      <c r="D124" s="195" t="s">
        <v>233</v>
      </c>
      <c r="E124" s="224" t="s">
        <v>74</v>
      </c>
      <c r="F124" s="225" t="s">
        <v>238</v>
      </c>
      <c r="G124" s="223"/>
      <c r="H124" s="226">
        <v>1.9</v>
      </c>
      <c r="I124" s="227"/>
      <c r="J124" s="223"/>
      <c r="K124" s="223"/>
      <c r="L124" s="228"/>
      <c r="M124" s="229"/>
      <c r="N124" s="230"/>
      <c r="O124" s="230"/>
      <c r="P124" s="230"/>
      <c r="Q124" s="230"/>
      <c r="R124" s="230"/>
      <c r="S124" s="230"/>
      <c r="T124" s="231"/>
      <c r="AT124" s="232" t="s">
        <v>233</v>
      </c>
      <c r="AU124" s="232" t="s">
        <v>85</v>
      </c>
      <c r="AV124" s="15" t="s">
        <v>229</v>
      </c>
      <c r="AW124" s="15" t="s">
        <v>37</v>
      </c>
      <c r="AX124" s="15" t="s">
        <v>83</v>
      </c>
      <c r="AY124" s="232" t="s">
        <v>223</v>
      </c>
    </row>
    <row r="125" spans="1:65" s="2" customFormat="1" ht="16.5" customHeight="1">
      <c r="A125" s="36"/>
      <c r="B125" s="37"/>
      <c r="C125" s="182" t="s">
        <v>129</v>
      </c>
      <c r="D125" s="182" t="s">
        <v>225</v>
      </c>
      <c r="E125" s="183" t="s">
        <v>660</v>
      </c>
      <c r="F125" s="184" t="s">
        <v>661</v>
      </c>
      <c r="G125" s="185" t="s">
        <v>117</v>
      </c>
      <c r="H125" s="186">
        <v>4.479</v>
      </c>
      <c r="I125" s="187"/>
      <c r="J125" s="188">
        <f>ROUND(I125*H125,2)</f>
        <v>0</v>
      </c>
      <c r="K125" s="184" t="s">
        <v>228</v>
      </c>
      <c r="L125" s="41"/>
      <c r="M125" s="189" t="s">
        <v>74</v>
      </c>
      <c r="N125" s="190" t="s">
        <v>46</v>
      </c>
      <c r="O125" s="66"/>
      <c r="P125" s="191">
        <f>O125*H125</f>
        <v>0</v>
      </c>
      <c r="Q125" s="191">
        <v>0.155</v>
      </c>
      <c r="R125" s="191">
        <f>Q125*H125</f>
        <v>0.694245</v>
      </c>
      <c r="S125" s="191">
        <v>0</v>
      </c>
      <c r="T125" s="192">
        <f>S125*H125</f>
        <v>0</v>
      </c>
      <c r="U125" s="36"/>
      <c r="V125" s="36"/>
      <c r="W125" s="36"/>
      <c r="X125" s="36"/>
      <c r="Y125" s="36"/>
      <c r="Z125" s="36"/>
      <c r="AA125" s="36"/>
      <c r="AB125" s="36"/>
      <c r="AC125" s="36"/>
      <c r="AD125" s="36"/>
      <c r="AE125" s="36"/>
      <c r="AR125" s="193" t="s">
        <v>229</v>
      </c>
      <c r="AT125" s="193" t="s">
        <v>225</v>
      </c>
      <c r="AU125" s="193" t="s">
        <v>85</v>
      </c>
      <c r="AY125" s="19" t="s">
        <v>223</v>
      </c>
      <c r="BE125" s="194">
        <f>IF(N125="základní",J125,0)</f>
        <v>0</v>
      </c>
      <c r="BF125" s="194">
        <f>IF(N125="snížená",J125,0)</f>
        <v>0</v>
      </c>
      <c r="BG125" s="194">
        <f>IF(N125="zákl. přenesená",J125,0)</f>
        <v>0</v>
      </c>
      <c r="BH125" s="194">
        <f>IF(N125="sníž. přenesená",J125,0)</f>
        <v>0</v>
      </c>
      <c r="BI125" s="194">
        <f>IF(N125="nulová",J125,0)</f>
        <v>0</v>
      </c>
      <c r="BJ125" s="19" t="s">
        <v>83</v>
      </c>
      <c r="BK125" s="194">
        <f>ROUND(I125*H125,2)</f>
        <v>0</v>
      </c>
      <c r="BL125" s="19" t="s">
        <v>229</v>
      </c>
      <c r="BM125" s="193" t="s">
        <v>662</v>
      </c>
    </row>
    <row r="126" spans="1:47" s="2" customFormat="1" ht="11.25">
      <c r="A126" s="36"/>
      <c r="B126" s="37"/>
      <c r="C126" s="38"/>
      <c r="D126" s="195" t="s">
        <v>231</v>
      </c>
      <c r="E126" s="38"/>
      <c r="F126" s="196" t="s">
        <v>663</v>
      </c>
      <c r="G126" s="38"/>
      <c r="H126" s="38"/>
      <c r="I126" s="197"/>
      <c r="J126" s="38"/>
      <c r="K126" s="38"/>
      <c r="L126" s="41"/>
      <c r="M126" s="198"/>
      <c r="N126" s="199"/>
      <c r="O126" s="66"/>
      <c r="P126" s="66"/>
      <c r="Q126" s="66"/>
      <c r="R126" s="66"/>
      <c r="S126" s="66"/>
      <c r="T126" s="67"/>
      <c r="U126" s="36"/>
      <c r="V126" s="36"/>
      <c r="W126" s="36"/>
      <c r="X126" s="36"/>
      <c r="Y126" s="36"/>
      <c r="Z126" s="36"/>
      <c r="AA126" s="36"/>
      <c r="AB126" s="36"/>
      <c r="AC126" s="36"/>
      <c r="AD126" s="36"/>
      <c r="AE126" s="36"/>
      <c r="AT126" s="19" t="s">
        <v>231</v>
      </c>
      <c r="AU126" s="19" t="s">
        <v>85</v>
      </c>
    </row>
    <row r="127" spans="2:51" s="13" customFormat="1" ht="11.25">
      <c r="B127" s="200"/>
      <c r="C127" s="201"/>
      <c r="D127" s="195" t="s">
        <v>233</v>
      </c>
      <c r="E127" s="202" t="s">
        <v>74</v>
      </c>
      <c r="F127" s="203" t="s">
        <v>664</v>
      </c>
      <c r="G127" s="201"/>
      <c r="H127" s="204">
        <v>4.479</v>
      </c>
      <c r="I127" s="205"/>
      <c r="J127" s="201"/>
      <c r="K127" s="201"/>
      <c r="L127" s="206"/>
      <c r="M127" s="207"/>
      <c r="N127" s="208"/>
      <c r="O127" s="208"/>
      <c r="P127" s="208"/>
      <c r="Q127" s="208"/>
      <c r="R127" s="208"/>
      <c r="S127" s="208"/>
      <c r="T127" s="209"/>
      <c r="AT127" s="210" t="s">
        <v>233</v>
      </c>
      <c r="AU127" s="210" t="s">
        <v>85</v>
      </c>
      <c r="AV127" s="13" t="s">
        <v>85</v>
      </c>
      <c r="AW127" s="13" t="s">
        <v>37</v>
      </c>
      <c r="AX127" s="13" t="s">
        <v>76</v>
      </c>
      <c r="AY127" s="210" t="s">
        <v>223</v>
      </c>
    </row>
    <row r="128" spans="2:51" s="14" customFormat="1" ht="11.25">
      <c r="B128" s="211"/>
      <c r="C128" s="212"/>
      <c r="D128" s="195" t="s">
        <v>233</v>
      </c>
      <c r="E128" s="213" t="s">
        <v>74</v>
      </c>
      <c r="F128" s="214" t="s">
        <v>236</v>
      </c>
      <c r="G128" s="212"/>
      <c r="H128" s="215">
        <v>4.479</v>
      </c>
      <c r="I128" s="216"/>
      <c r="J128" s="212"/>
      <c r="K128" s="212"/>
      <c r="L128" s="217"/>
      <c r="M128" s="218"/>
      <c r="N128" s="219"/>
      <c r="O128" s="219"/>
      <c r="P128" s="219"/>
      <c r="Q128" s="219"/>
      <c r="R128" s="219"/>
      <c r="S128" s="219"/>
      <c r="T128" s="220"/>
      <c r="AT128" s="221" t="s">
        <v>233</v>
      </c>
      <c r="AU128" s="221" t="s">
        <v>85</v>
      </c>
      <c r="AV128" s="14" t="s">
        <v>237</v>
      </c>
      <c r="AW128" s="14" t="s">
        <v>37</v>
      </c>
      <c r="AX128" s="14" t="s">
        <v>76</v>
      </c>
      <c r="AY128" s="221" t="s">
        <v>223</v>
      </c>
    </row>
    <row r="129" spans="2:51" s="15" customFormat="1" ht="11.25">
      <c r="B129" s="222"/>
      <c r="C129" s="223"/>
      <c r="D129" s="195" t="s">
        <v>233</v>
      </c>
      <c r="E129" s="224" t="s">
        <v>74</v>
      </c>
      <c r="F129" s="225" t="s">
        <v>238</v>
      </c>
      <c r="G129" s="223"/>
      <c r="H129" s="226">
        <v>4.479</v>
      </c>
      <c r="I129" s="227"/>
      <c r="J129" s="223"/>
      <c r="K129" s="223"/>
      <c r="L129" s="228"/>
      <c r="M129" s="229"/>
      <c r="N129" s="230"/>
      <c r="O129" s="230"/>
      <c r="P129" s="230"/>
      <c r="Q129" s="230"/>
      <c r="R129" s="230"/>
      <c r="S129" s="230"/>
      <c r="T129" s="231"/>
      <c r="AT129" s="232" t="s">
        <v>233</v>
      </c>
      <c r="AU129" s="232" t="s">
        <v>85</v>
      </c>
      <c r="AV129" s="15" t="s">
        <v>229</v>
      </c>
      <c r="AW129" s="15" t="s">
        <v>37</v>
      </c>
      <c r="AX129" s="15" t="s">
        <v>83</v>
      </c>
      <c r="AY129" s="232" t="s">
        <v>223</v>
      </c>
    </row>
    <row r="130" spans="1:65" s="2" customFormat="1" ht="16.5" customHeight="1">
      <c r="A130" s="36"/>
      <c r="B130" s="37"/>
      <c r="C130" s="182" t="s">
        <v>159</v>
      </c>
      <c r="D130" s="182" t="s">
        <v>225</v>
      </c>
      <c r="E130" s="183" t="s">
        <v>665</v>
      </c>
      <c r="F130" s="184" t="s">
        <v>666</v>
      </c>
      <c r="G130" s="185" t="s">
        <v>117</v>
      </c>
      <c r="H130" s="186">
        <v>10</v>
      </c>
      <c r="I130" s="187"/>
      <c r="J130" s="188">
        <f>ROUND(I130*H130,2)</f>
        <v>0</v>
      </c>
      <c r="K130" s="184" t="s">
        <v>228</v>
      </c>
      <c r="L130" s="41"/>
      <c r="M130" s="189" t="s">
        <v>74</v>
      </c>
      <c r="N130" s="190" t="s">
        <v>46</v>
      </c>
      <c r="O130" s="66"/>
      <c r="P130" s="191">
        <f>O130*H130</f>
        <v>0</v>
      </c>
      <c r="Q130" s="191">
        <v>0.12335</v>
      </c>
      <c r="R130" s="191">
        <f>Q130*H130</f>
        <v>1.2335</v>
      </c>
      <c r="S130" s="191">
        <v>0</v>
      </c>
      <c r="T130" s="192">
        <f>S130*H130</f>
        <v>0</v>
      </c>
      <c r="U130" s="36"/>
      <c r="V130" s="36"/>
      <c r="W130" s="36"/>
      <c r="X130" s="36"/>
      <c r="Y130" s="36"/>
      <c r="Z130" s="36"/>
      <c r="AA130" s="36"/>
      <c r="AB130" s="36"/>
      <c r="AC130" s="36"/>
      <c r="AD130" s="36"/>
      <c r="AE130" s="36"/>
      <c r="AR130" s="193" t="s">
        <v>229</v>
      </c>
      <c r="AT130" s="193" t="s">
        <v>225</v>
      </c>
      <c r="AU130" s="193" t="s">
        <v>85</v>
      </c>
      <c r="AY130" s="19" t="s">
        <v>223</v>
      </c>
      <c r="BE130" s="194">
        <f>IF(N130="základní",J130,0)</f>
        <v>0</v>
      </c>
      <c r="BF130" s="194">
        <f>IF(N130="snížená",J130,0)</f>
        <v>0</v>
      </c>
      <c r="BG130" s="194">
        <f>IF(N130="zákl. přenesená",J130,0)</f>
        <v>0</v>
      </c>
      <c r="BH130" s="194">
        <f>IF(N130="sníž. přenesená",J130,0)</f>
        <v>0</v>
      </c>
      <c r="BI130" s="194">
        <f>IF(N130="nulová",J130,0)</f>
        <v>0</v>
      </c>
      <c r="BJ130" s="19" t="s">
        <v>83</v>
      </c>
      <c r="BK130" s="194">
        <f>ROUND(I130*H130,2)</f>
        <v>0</v>
      </c>
      <c r="BL130" s="19" t="s">
        <v>229</v>
      </c>
      <c r="BM130" s="193" t="s">
        <v>667</v>
      </c>
    </row>
    <row r="131" spans="1:47" s="2" customFormat="1" ht="11.25">
      <c r="A131" s="36"/>
      <c r="B131" s="37"/>
      <c r="C131" s="38"/>
      <c r="D131" s="195" t="s">
        <v>231</v>
      </c>
      <c r="E131" s="38"/>
      <c r="F131" s="196" t="s">
        <v>668</v>
      </c>
      <c r="G131" s="38"/>
      <c r="H131" s="38"/>
      <c r="I131" s="197"/>
      <c r="J131" s="38"/>
      <c r="K131" s="38"/>
      <c r="L131" s="41"/>
      <c r="M131" s="198"/>
      <c r="N131" s="199"/>
      <c r="O131" s="66"/>
      <c r="P131" s="66"/>
      <c r="Q131" s="66"/>
      <c r="R131" s="66"/>
      <c r="S131" s="66"/>
      <c r="T131" s="67"/>
      <c r="U131" s="36"/>
      <c r="V131" s="36"/>
      <c r="W131" s="36"/>
      <c r="X131" s="36"/>
      <c r="Y131" s="36"/>
      <c r="Z131" s="36"/>
      <c r="AA131" s="36"/>
      <c r="AB131" s="36"/>
      <c r="AC131" s="36"/>
      <c r="AD131" s="36"/>
      <c r="AE131" s="36"/>
      <c r="AT131" s="19" t="s">
        <v>231</v>
      </c>
      <c r="AU131" s="19" t="s">
        <v>85</v>
      </c>
    </row>
    <row r="132" spans="2:51" s="13" customFormat="1" ht="11.25">
      <c r="B132" s="200"/>
      <c r="C132" s="201"/>
      <c r="D132" s="195" t="s">
        <v>233</v>
      </c>
      <c r="E132" s="202" t="s">
        <v>74</v>
      </c>
      <c r="F132" s="203" t="s">
        <v>669</v>
      </c>
      <c r="G132" s="201"/>
      <c r="H132" s="204">
        <v>10</v>
      </c>
      <c r="I132" s="205"/>
      <c r="J132" s="201"/>
      <c r="K132" s="201"/>
      <c r="L132" s="206"/>
      <c r="M132" s="207"/>
      <c r="N132" s="208"/>
      <c r="O132" s="208"/>
      <c r="P132" s="208"/>
      <c r="Q132" s="208"/>
      <c r="R132" s="208"/>
      <c r="S132" s="208"/>
      <c r="T132" s="209"/>
      <c r="AT132" s="210" t="s">
        <v>233</v>
      </c>
      <c r="AU132" s="210" t="s">
        <v>85</v>
      </c>
      <c r="AV132" s="13" t="s">
        <v>85</v>
      </c>
      <c r="AW132" s="13" t="s">
        <v>37</v>
      </c>
      <c r="AX132" s="13" t="s">
        <v>76</v>
      </c>
      <c r="AY132" s="210" t="s">
        <v>223</v>
      </c>
    </row>
    <row r="133" spans="2:51" s="14" customFormat="1" ht="11.25">
      <c r="B133" s="211"/>
      <c r="C133" s="212"/>
      <c r="D133" s="195" t="s">
        <v>233</v>
      </c>
      <c r="E133" s="213" t="s">
        <v>74</v>
      </c>
      <c r="F133" s="214" t="s">
        <v>236</v>
      </c>
      <c r="G133" s="212"/>
      <c r="H133" s="215">
        <v>10</v>
      </c>
      <c r="I133" s="216"/>
      <c r="J133" s="212"/>
      <c r="K133" s="212"/>
      <c r="L133" s="217"/>
      <c r="M133" s="218"/>
      <c r="N133" s="219"/>
      <c r="O133" s="219"/>
      <c r="P133" s="219"/>
      <c r="Q133" s="219"/>
      <c r="R133" s="219"/>
      <c r="S133" s="219"/>
      <c r="T133" s="220"/>
      <c r="AT133" s="221" t="s">
        <v>233</v>
      </c>
      <c r="AU133" s="221" t="s">
        <v>85</v>
      </c>
      <c r="AV133" s="14" t="s">
        <v>237</v>
      </c>
      <c r="AW133" s="14" t="s">
        <v>37</v>
      </c>
      <c r="AX133" s="14" t="s">
        <v>76</v>
      </c>
      <c r="AY133" s="221" t="s">
        <v>223</v>
      </c>
    </row>
    <row r="134" spans="2:51" s="15" customFormat="1" ht="11.25">
      <c r="B134" s="222"/>
      <c r="C134" s="223"/>
      <c r="D134" s="195" t="s">
        <v>233</v>
      </c>
      <c r="E134" s="224" t="s">
        <v>74</v>
      </c>
      <c r="F134" s="225" t="s">
        <v>238</v>
      </c>
      <c r="G134" s="223"/>
      <c r="H134" s="226">
        <v>10</v>
      </c>
      <c r="I134" s="227"/>
      <c r="J134" s="223"/>
      <c r="K134" s="223"/>
      <c r="L134" s="228"/>
      <c r="M134" s="229"/>
      <c r="N134" s="230"/>
      <c r="O134" s="230"/>
      <c r="P134" s="230"/>
      <c r="Q134" s="230"/>
      <c r="R134" s="230"/>
      <c r="S134" s="230"/>
      <c r="T134" s="231"/>
      <c r="AT134" s="232" t="s">
        <v>233</v>
      </c>
      <c r="AU134" s="232" t="s">
        <v>85</v>
      </c>
      <c r="AV134" s="15" t="s">
        <v>229</v>
      </c>
      <c r="AW134" s="15" t="s">
        <v>37</v>
      </c>
      <c r="AX134" s="15" t="s">
        <v>83</v>
      </c>
      <c r="AY134" s="232" t="s">
        <v>223</v>
      </c>
    </row>
    <row r="135" spans="1:65" s="2" customFormat="1" ht="16.5" customHeight="1">
      <c r="A135" s="36"/>
      <c r="B135" s="37"/>
      <c r="C135" s="182" t="s">
        <v>161</v>
      </c>
      <c r="D135" s="182" t="s">
        <v>225</v>
      </c>
      <c r="E135" s="183" t="s">
        <v>670</v>
      </c>
      <c r="F135" s="184" t="s">
        <v>671</v>
      </c>
      <c r="G135" s="185" t="s">
        <v>117</v>
      </c>
      <c r="H135" s="186">
        <v>15</v>
      </c>
      <c r="I135" s="187"/>
      <c r="J135" s="188">
        <f>ROUND(I135*H135,2)</f>
        <v>0</v>
      </c>
      <c r="K135" s="184" t="s">
        <v>228</v>
      </c>
      <c r="L135" s="41"/>
      <c r="M135" s="189" t="s">
        <v>74</v>
      </c>
      <c r="N135" s="190" t="s">
        <v>46</v>
      </c>
      <c r="O135" s="66"/>
      <c r="P135" s="191">
        <f>O135*H135</f>
        <v>0</v>
      </c>
      <c r="Q135" s="191">
        <v>0.00785</v>
      </c>
      <c r="R135" s="191">
        <f>Q135*H135</f>
        <v>0.11775</v>
      </c>
      <c r="S135" s="191">
        <v>0</v>
      </c>
      <c r="T135" s="192">
        <f>S135*H135</f>
        <v>0</v>
      </c>
      <c r="U135" s="36"/>
      <c r="V135" s="36"/>
      <c r="W135" s="36"/>
      <c r="X135" s="36"/>
      <c r="Y135" s="36"/>
      <c r="Z135" s="36"/>
      <c r="AA135" s="36"/>
      <c r="AB135" s="36"/>
      <c r="AC135" s="36"/>
      <c r="AD135" s="36"/>
      <c r="AE135" s="36"/>
      <c r="AR135" s="193" t="s">
        <v>229</v>
      </c>
      <c r="AT135" s="193" t="s">
        <v>225</v>
      </c>
      <c r="AU135" s="193" t="s">
        <v>85</v>
      </c>
      <c r="AY135" s="19" t="s">
        <v>223</v>
      </c>
      <c r="BE135" s="194">
        <f>IF(N135="základní",J135,0)</f>
        <v>0</v>
      </c>
      <c r="BF135" s="194">
        <f>IF(N135="snížená",J135,0)</f>
        <v>0</v>
      </c>
      <c r="BG135" s="194">
        <f>IF(N135="zákl. přenesená",J135,0)</f>
        <v>0</v>
      </c>
      <c r="BH135" s="194">
        <f>IF(N135="sníž. přenesená",J135,0)</f>
        <v>0</v>
      </c>
      <c r="BI135" s="194">
        <f>IF(N135="nulová",J135,0)</f>
        <v>0</v>
      </c>
      <c r="BJ135" s="19" t="s">
        <v>83</v>
      </c>
      <c r="BK135" s="194">
        <f>ROUND(I135*H135,2)</f>
        <v>0</v>
      </c>
      <c r="BL135" s="19" t="s">
        <v>229</v>
      </c>
      <c r="BM135" s="193" t="s">
        <v>672</v>
      </c>
    </row>
    <row r="136" spans="1:47" s="2" customFormat="1" ht="19.5">
      <c r="A136" s="36"/>
      <c r="B136" s="37"/>
      <c r="C136" s="38"/>
      <c r="D136" s="195" t="s">
        <v>231</v>
      </c>
      <c r="E136" s="38"/>
      <c r="F136" s="196" t="s">
        <v>673</v>
      </c>
      <c r="G136" s="38"/>
      <c r="H136" s="38"/>
      <c r="I136" s="197"/>
      <c r="J136" s="38"/>
      <c r="K136" s="38"/>
      <c r="L136" s="41"/>
      <c r="M136" s="198"/>
      <c r="N136" s="199"/>
      <c r="O136" s="66"/>
      <c r="P136" s="66"/>
      <c r="Q136" s="66"/>
      <c r="R136" s="66"/>
      <c r="S136" s="66"/>
      <c r="T136" s="67"/>
      <c r="U136" s="36"/>
      <c r="V136" s="36"/>
      <c r="W136" s="36"/>
      <c r="X136" s="36"/>
      <c r="Y136" s="36"/>
      <c r="Z136" s="36"/>
      <c r="AA136" s="36"/>
      <c r="AB136" s="36"/>
      <c r="AC136" s="36"/>
      <c r="AD136" s="36"/>
      <c r="AE136" s="36"/>
      <c r="AT136" s="19" t="s">
        <v>231</v>
      </c>
      <c r="AU136" s="19" t="s">
        <v>85</v>
      </c>
    </row>
    <row r="137" spans="2:51" s="13" customFormat="1" ht="11.25">
      <c r="B137" s="200"/>
      <c r="C137" s="201"/>
      <c r="D137" s="195" t="s">
        <v>233</v>
      </c>
      <c r="E137" s="202" t="s">
        <v>74</v>
      </c>
      <c r="F137" s="203" t="s">
        <v>674</v>
      </c>
      <c r="G137" s="201"/>
      <c r="H137" s="204">
        <v>15</v>
      </c>
      <c r="I137" s="205"/>
      <c r="J137" s="201"/>
      <c r="K137" s="201"/>
      <c r="L137" s="206"/>
      <c r="M137" s="207"/>
      <c r="N137" s="208"/>
      <c r="O137" s="208"/>
      <c r="P137" s="208"/>
      <c r="Q137" s="208"/>
      <c r="R137" s="208"/>
      <c r="S137" s="208"/>
      <c r="T137" s="209"/>
      <c r="AT137" s="210" t="s">
        <v>233</v>
      </c>
      <c r="AU137" s="210" t="s">
        <v>85</v>
      </c>
      <c r="AV137" s="13" t="s">
        <v>85</v>
      </c>
      <c r="AW137" s="13" t="s">
        <v>37</v>
      </c>
      <c r="AX137" s="13" t="s">
        <v>76</v>
      </c>
      <c r="AY137" s="210" t="s">
        <v>223</v>
      </c>
    </row>
    <row r="138" spans="2:51" s="14" customFormat="1" ht="11.25">
      <c r="B138" s="211"/>
      <c r="C138" s="212"/>
      <c r="D138" s="195" t="s">
        <v>233</v>
      </c>
      <c r="E138" s="213" t="s">
        <v>74</v>
      </c>
      <c r="F138" s="214" t="s">
        <v>236</v>
      </c>
      <c r="G138" s="212"/>
      <c r="H138" s="215">
        <v>15</v>
      </c>
      <c r="I138" s="216"/>
      <c r="J138" s="212"/>
      <c r="K138" s="212"/>
      <c r="L138" s="217"/>
      <c r="M138" s="218"/>
      <c r="N138" s="219"/>
      <c r="O138" s="219"/>
      <c r="P138" s="219"/>
      <c r="Q138" s="219"/>
      <c r="R138" s="219"/>
      <c r="S138" s="219"/>
      <c r="T138" s="220"/>
      <c r="AT138" s="221" t="s">
        <v>233</v>
      </c>
      <c r="AU138" s="221" t="s">
        <v>85</v>
      </c>
      <c r="AV138" s="14" t="s">
        <v>237</v>
      </c>
      <c r="AW138" s="14" t="s">
        <v>37</v>
      </c>
      <c r="AX138" s="14" t="s">
        <v>76</v>
      </c>
      <c r="AY138" s="221" t="s">
        <v>223</v>
      </c>
    </row>
    <row r="139" spans="2:51" s="15" customFormat="1" ht="11.25">
      <c r="B139" s="222"/>
      <c r="C139" s="223"/>
      <c r="D139" s="195" t="s">
        <v>233</v>
      </c>
      <c r="E139" s="224" t="s">
        <v>74</v>
      </c>
      <c r="F139" s="225" t="s">
        <v>238</v>
      </c>
      <c r="G139" s="223"/>
      <c r="H139" s="226">
        <v>15</v>
      </c>
      <c r="I139" s="227"/>
      <c r="J139" s="223"/>
      <c r="K139" s="223"/>
      <c r="L139" s="228"/>
      <c r="M139" s="229"/>
      <c r="N139" s="230"/>
      <c r="O139" s="230"/>
      <c r="P139" s="230"/>
      <c r="Q139" s="230"/>
      <c r="R139" s="230"/>
      <c r="S139" s="230"/>
      <c r="T139" s="231"/>
      <c r="AT139" s="232" t="s">
        <v>233</v>
      </c>
      <c r="AU139" s="232" t="s">
        <v>85</v>
      </c>
      <c r="AV139" s="15" t="s">
        <v>229</v>
      </c>
      <c r="AW139" s="15" t="s">
        <v>37</v>
      </c>
      <c r="AX139" s="15" t="s">
        <v>83</v>
      </c>
      <c r="AY139" s="232" t="s">
        <v>223</v>
      </c>
    </row>
    <row r="140" spans="1:65" s="2" customFormat="1" ht="16.5" customHeight="1">
      <c r="A140" s="36"/>
      <c r="B140" s="37"/>
      <c r="C140" s="182" t="s">
        <v>150</v>
      </c>
      <c r="D140" s="182" t="s">
        <v>225</v>
      </c>
      <c r="E140" s="183" t="s">
        <v>675</v>
      </c>
      <c r="F140" s="184" t="s">
        <v>676</v>
      </c>
      <c r="G140" s="185" t="s">
        <v>117</v>
      </c>
      <c r="H140" s="186">
        <v>1.53</v>
      </c>
      <c r="I140" s="187"/>
      <c r="J140" s="188">
        <f>ROUND(I140*H140,2)</f>
        <v>0</v>
      </c>
      <c r="K140" s="184" t="s">
        <v>228</v>
      </c>
      <c r="L140" s="41"/>
      <c r="M140" s="189" t="s">
        <v>74</v>
      </c>
      <c r="N140" s="190" t="s">
        <v>46</v>
      </c>
      <c r="O140" s="66"/>
      <c r="P140" s="191">
        <f>O140*H140</f>
        <v>0</v>
      </c>
      <c r="Q140" s="191">
        <v>0.26723</v>
      </c>
      <c r="R140" s="191">
        <f>Q140*H140</f>
        <v>0.40886190000000006</v>
      </c>
      <c r="S140" s="191">
        <v>0</v>
      </c>
      <c r="T140" s="192">
        <f>S140*H140</f>
        <v>0</v>
      </c>
      <c r="U140" s="36"/>
      <c r="V140" s="36"/>
      <c r="W140" s="36"/>
      <c r="X140" s="36"/>
      <c r="Y140" s="36"/>
      <c r="Z140" s="36"/>
      <c r="AA140" s="36"/>
      <c r="AB140" s="36"/>
      <c r="AC140" s="36"/>
      <c r="AD140" s="36"/>
      <c r="AE140" s="36"/>
      <c r="AR140" s="193" t="s">
        <v>229</v>
      </c>
      <c r="AT140" s="193" t="s">
        <v>225</v>
      </c>
      <c r="AU140" s="193" t="s">
        <v>85</v>
      </c>
      <c r="AY140" s="19" t="s">
        <v>223</v>
      </c>
      <c r="BE140" s="194">
        <f>IF(N140="základní",J140,0)</f>
        <v>0</v>
      </c>
      <c r="BF140" s="194">
        <f>IF(N140="snížená",J140,0)</f>
        <v>0</v>
      </c>
      <c r="BG140" s="194">
        <f>IF(N140="zákl. přenesená",J140,0)</f>
        <v>0</v>
      </c>
      <c r="BH140" s="194">
        <f>IF(N140="sníž. přenesená",J140,0)</f>
        <v>0</v>
      </c>
      <c r="BI140" s="194">
        <f>IF(N140="nulová",J140,0)</f>
        <v>0</v>
      </c>
      <c r="BJ140" s="19" t="s">
        <v>83</v>
      </c>
      <c r="BK140" s="194">
        <f>ROUND(I140*H140,2)</f>
        <v>0</v>
      </c>
      <c r="BL140" s="19" t="s">
        <v>229</v>
      </c>
      <c r="BM140" s="193" t="s">
        <v>677</v>
      </c>
    </row>
    <row r="141" spans="1:47" s="2" customFormat="1" ht="11.25">
      <c r="A141" s="36"/>
      <c r="B141" s="37"/>
      <c r="C141" s="38"/>
      <c r="D141" s="195" t="s">
        <v>231</v>
      </c>
      <c r="E141" s="38"/>
      <c r="F141" s="196" t="s">
        <v>678</v>
      </c>
      <c r="G141" s="38"/>
      <c r="H141" s="38"/>
      <c r="I141" s="197"/>
      <c r="J141" s="38"/>
      <c r="K141" s="38"/>
      <c r="L141" s="41"/>
      <c r="M141" s="198"/>
      <c r="N141" s="199"/>
      <c r="O141" s="66"/>
      <c r="P141" s="66"/>
      <c r="Q141" s="66"/>
      <c r="R141" s="66"/>
      <c r="S141" s="66"/>
      <c r="T141" s="67"/>
      <c r="U141" s="36"/>
      <c r="V141" s="36"/>
      <c r="W141" s="36"/>
      <c r="X141" s="36"/>
      <c r="Y141" s="36"/>
      <c r="Z141" s="36"/>
      <c r="AA141" s="36"/>
      <c r="AB141" s="36"/>
      <c r="AC141" s="36"/>
      <c r="AD141" s="36"/>
      <c r="AE141" s="36"/>
      <c r="AT141" s="19" t="s">
        <v>231</v>
      </c>
      <c r="AU141" s="19" t="s">
        <v>85</v>
      </c>
    </row>
    <row r="142" spans="2:51" s="13" customFormat="1" ht="11.25">
      <c r="B142" s="200"/>
      <c r="C142" s="201"/>
      <c r="D142" s="195" t="s">
        <v>233</v>
      </c>
      <c r="E142" s="202" t="s">
        <v>74</v>
      </c>
      <c r="F142" s="203" t="s">
        <v>679</v>
      </c>
      <c r="G142" s="201"/>
      <c r="H142" s="204">
        <v>1.53</v>
      </c>
      <c r="I142" s="205"/>
      <c r="J142" s="201"/>
      <c r="K142" s="201"/>
      <c r="L142" s="206"/>
      <c r="M142" s="207"/>
      <c r="N142" s="208"/>
      <c r="O142" s="208"/>
      <c r="P142" s="208"/>
      <c r="Q142" s="208"/>
      <c r="R142" s="208"/>
      <c r="S142" s="208"/>
      <c r="T142" s="209"/>
      <c r="AT142" s="210" t="s">
        <v>233</v>
      </c>
      <c r="AU142" s="210" t="s">
        <v>85</v>
      </c>
      <c r="AV142" s="13" t="s">
        <v>85</v>
      </c>
      <c r="AW142" s="13" t="s">
        <v>37</v>
      </c>
      <c r="AX142" s="13" t="s">
        <v>76</v>
      </c>
      <c r="AY142" s="210" t="s">
        <v>223</v>
      </c>
    </row>
    <row r="143" spans="2:51" s="14" customFormat="1" ht="11.25">
      <c r="B143" s="211"/>
      <c r="C143" s="212"/>
      <c r="D143" s="195" t="s">
        <v>233</v>
      </c>
      <c r="E143" s="213" t="s">
        <v>74</v>
      </c>
      <c r="F143" s="214" t="s">
        <v>236</v>
      </c>
      <c r="G143" s="212"/>
      <c r="H143" s="215">
        <v>1.53</v>
      </c>
      <c r="I143" s="216"/>
      <c r="J143" s="212"/>
      <c r="K143" s="212"/>
      <c r="L143" s="217"/>
      <c r="M143" s="218"/>
      <c r="N143" s="219"/>
      <c r="O143" s="219"/>
      <c r="P143" s="219"/>
      <c r="Q143" s="219"/>
      <c r="R143" s="219"/>
      <c r="S143" s="219"/>
      <c r="T143" s="220"/>
      <c r="AT143" s="221" t="s">
        <v>233</v>
      </c>
      <c r="AU143" s="221" t="s">
        <v>85</v>
      </c>
      <c r="AV143" s="14" t="s">
        <v>237</v>
      </c>
      <c r="AW143" s="14" t="s">
        <v>37</v>
      </c>
      <c r="AX143" s="14" t="s">
        <v>76</v>
      </c>
      <c r="AY143" s="221" t="s">
        <v>223</v>
      </c>
    </row>
    <row r="144" spans="2:51" s="15" customFormat="1" ht="11.25">
      <c r="B144" s="222"/>
      <c r="C144" s="223"/>
      <c r="D144" s="195" t="s">
        <v>233</v>
      </c>
      <c r="E144" s="224" t="s">
        <v>74</v>
      </c>
      <c r="F144" s="225" t="s">
        <v>238</v>
      </c>
      <c r="G144" s="223"/>
      <c r="H144" s="226">
        <v>1.53</v>
      </c>
      <c r="I144" s="227"/>
      <c r="J144" s="223"/>
      <c r="K144" s="223"/>
      <c r="L144" s="228"/>
      <c r="M144" s="229"/>
      <c r="N144" s="230"/>
      <c r="O144" s="230"/>
      <c r="P144" s="230"/>
      <c r="Q144" s="230"/>
      <c r="R144" s="230"/>
      <c r="S144" s="230"/>
      <c r="T144" s="231"/>
      <c r="AT144" s="232" t="s">
        <v>233</v>
      </c>
      <c r="AU144" s="232" t="s">
        <v>85</v>
      </c>
      <c r="AV144" s="15" t="s">
        <v>229</v>
      </c>
      <c r="AW144" s="15" t="s">
        <v>37</v>
      </c>
      <c r="AX144" s="15" t="s">
        <v>83</v>
      </c>
      <c r="AY144" s="232" t="s">
        <v>223</v>
      </c>
    </row>
    <row r="145" spans="1:65" s="2" customFormat="1" ht="16.5" customHeight="1">
      <c r="A145" s="36"/>
      <c r="B145" s="37"/>
      <c r="C145" s="182" t="s">
        <v>174</v>
      </c>
      <c r="D145" s="182" t="s">
        <v>225</v>
      </c>
      <c r="E145" s="183" t="s">
        <v>680</v>
      </c>
      <c r="F145" s="184" t="s">
        <v>681</v>
      </c>
      <c r="G145" s="185" t="s">
        <v>123</v>
      </c>
      <c r="H145" s="186">
        <v>22.05</v>
      </c>
      <c r="I145" s="187"/>
      <c r="J145" s="188">
        <f>ROUND(I145*H145,2)</f>
        <v>0</v>
      </c>
      <c r="K145" s="184" t="s">
        <v>228</v>
      </c>
      <c r="L145" s="41"/>
      <c r="M145" s="189" t="s">
        <v>74</v>
      </c>
      <c r="N145" s="190" t="s">
        <v>46</v>
      </c>
      <c r="O145" s="66"/>
      <c r="P145" s="191">
        <f>O145*H145</f>
        <v>0</v>
      </c>
      <c r="Q145" s="191">
        <v>0.05761</v>
      </c>
      <c r="R145" s="191">
        <f>Q145*H145</f>
        <v>1.2703005</v>
      </c>
      <c r="S145" s="191">
        <v>0</v>
      </c>
      <c r="T145" s="192">
        <f>S145*H145</f>
        <v>0</v>
      </c>
      <c r="U145" s="36"/>
      <c r="V145" s="36"/>
      <c r="W145" s="36"/>
      <c r="X145" s="36"/>
      <c r="Y145" s="36"/>
      <c r="Z145" s="36"/>
      <c r="AA145" s="36"/>
      <c r="AB145" s="36"/>
      <c r="AC145" s="36"/>
      <c r="AD145" s="36"/>
      <c r="AE145" s="36"/>
      <c r="AR145" s="193" t="s">
        <v>229</v>
      </c>
      <c r="AT145" s="193" t="s">
        <v>225</v>
      </c>
      <c r="AU145" s="193" t="s">
        <v>85</v>
      </c>
      <c r="AY145" s="19" t="s">
        <v>223</v>
      </c>
      <c r="BE145" s="194">
        <f>IF(N145="základní",J145,0)</f>
        <v>0</v>
      </c>
      <c r="BF145" s="194">
        <f>IF(N145="snížená",J145,0)</f>
        <v>0</v>
      </c>
      <c r="BG145" s="194">
        <f>IF(N145="zákl. přenesená",J145,0)</f>
        <v>0</v>
      </c>
      <c r="BH145" s="194">
        <f>IF(N145="sníž. přenesená",J145,0)</f>
        <v>0</v>
      </c>
      <c r="BI145" s="194">
        <f>IF(N145="nulová",J145,0)</f>
        <v>0</v>
      </c>
      <c r="BJ145" s="19" t="s">
        <v>83</v>
      </c>
      <c r="BK145" s="194">
        <f>ROUND(I145*H145,2)</f>
        <v>0</v>
      </c>
      <c r="BL145" s="19" t="s">
        <v>229</v>
      </c>
      <c r="BM145" s="193" t="s">
        <v>682</v>
      </c>
    </row>
    <row r="146" spans="1:47" s="2" customFormat="1" ht="11.25">
      <c r="A146" s="36"/>
      <c r="B146" s="37"/>
      <c r="C146" s="38"/>
      <c r="D146" s="195" t="s">
        <v>231</v>
      </c>
      <c r="E146" s="38"/>
      <c r="F146" s="196" t="s">
        <v>683</v>
      </c>
      <c r="G146" s="38"/>
      <c r="H146" s="38"/>
      <c r="I146" s="197"/>
      <c r="J146" s="38"/>
      <c r="K146" s="38"/>
      <c r="L146" s="41"/>
      <c r="M146" s="198"/>
      <c r="N146" s="199"/>
      <c r="O146" s="66"/>
      <c r="P146" s="66"/>
      <c r="Q146" s="66"/>
      <c r="R146" s="66"/>
      <c r="S146" s="66"/>
      <c r="T146" s="67"/>
      <c r="U146" s="36"/>
      <c r="V146" s="36"/>
      <c r="W146" s="36"/>
      <c r="X146" s="36"/>
      <c r="Y146" s="36"/>
      <c r="Z146" s="36"/>
      <c r="AA146" s="36"/>
      <c r="AB146" s="36"/>
      <c r="AC146" s="36"/>
      <c r="AD146" s="36"/>
      <c r="AE146" s="36"/>
      <c r="AT146" s="19" t="s">
        <v>231</v>
      </c>
      <c r="AU146" s="19" t="s">
        <v>85</v>
      </c>
    </row>
    <row r="147" spans="2:51" s="13" customFormat="1" ht="11.25">
      <c r="B147" s="200"/>
      <c r="C147" s="201"/>
      <c r="D147" s="195" t="s">
        <v>233</v>
      </c>
      <c r="E147" s="202" t="s">
        <v>74</v>
      </c>
      <c r="F147" s="203" t="s">
        <v>684</v>
      </c>
      <c r="G147" s="201"/>
      <c r="H147" s="204">
        <v>22.05</v>
      </c>
      <c r="I147" s="205"/>
      <c r="J147" s="201"/>
      <c r="K147" s="201"/>
      <c r="L147" s="206"/>
      <c r="M147" s="207"/>
      <c r="N147" s="208"/>
      <c r="O147" s="208"/>
      <c r="P147" s="208"/>
      <c r="Q147" s="208"/>
      <c r="R147" s="208"/>
      <c r="S147" s="208"/>
      <c r="T147" s="209"/>
      <c r="AT147" s="210" t="s">
        <v>233</v>
      </c>
      <c r="AU147" s="210" t="s">
        <v>85</v>
      </c>
      <c r="AV147" s="13" t="s">
        <v>85</v>
      </c>
      <c r="AW147" s="13" t="s">
        <v>37</v>
      </c>
      <c r="AX147" s="13" t="s">
        <v>76</v>
      </c>
      <c r="AY147" s="210" t="s">
        <v>223</v>
      </c>
    </row>
    <row r="148" spans="2:51" s="14" customFormat="1" ht="11.25">
      <c r="B148" s="211"/>
      <c r="C148" s="212"/>
      <c r="D148" s="195" t="s">
        <v>233</v>
      </c>
      <c r="E148" s="213" t="s">
        <v>74</v>
      </c>
      <c r="F148" s="214" t="s">
        <v>236</v>
      </c>
      <c r="G148" s="212"/>
      <c r="H148" s="215">
        <v>22.05</v>
      </c>
      <c r="I148" s="216"/>
      <c r="J148" s="212"/>
      <c r="K148" s="212"/>
      <c r="L148" s="217"/>
      <c r="M148" s="218"/>
      <c r="N148" s="219"/>
      <c r="O148" s="219"/>
      <c r="P148" s="219"/>
      <c r="Q148" s="219"/>
      <c r="R148" s="219"/>
      <c r="S148" s="219"/>
      <c r="T148" s="220"/>
      <c r="AT148" s="221" t="s">
        <v>233</v>
      </c>
      <c r="AU148" s="221" t="s">
        <v>85</v>
      </c>
      <c r="AV148" s="14" t="s">
        <v>237</v>
      </c>
      <c r="AW148" s="14" t="s">
        <v>37</v>
      </c>
      <c r="AX148" s="14" t="s">
        <v>76</v>
      </c>
      <c r="AY148" s="221" t="s">
        <v>223</v>
      </c>
    </row>
    <row r="149" spans="2:51" s="15" customFormat="1" ht="11.25">
      <c r="B149" s="222"/>
      <c r="C149" s="223"/>
      <c r="D149" s="195" t="s">
        <v>233</v>
      </c>
      <c r="E149" s="224" t="s">
        <v>74</v>
      </c>
      <c r="F149" s="225" t="s">
        <v>238</v>
      </c>
      <c r="G149" s="223"/>
      <c r="H149" s="226">
        <v>22.05</v>
      </c>
      <c r="I149" s="227"/>
      <c r="J149" s="223"/>
      <c r="K149" s="223"/>
      <c r="L149" s="228"/>
      <c r="M149" s="229"/>
      <c r="N149" s="230"/>
      <c r="O149" s="230"/>
      <c r="P149" s="230"/>
      <c r="Q149" s="230"/>
      <c r="R149" s="230"/>
      <c r="S149" s="230"/>
      <c r="T149" s="231"/>
      <c r="AT149" s="232" t="s">
        <v>233</v>
      </c>
      <c r="AU149" s="232" t="s">
        <v>85</v>
      </c>
      <c r="AV149" s="15" t="s">
        <v>229</v>
      </c>
      <c r="AW149" s="15" t="s">
        <v>37</v>
      </c>
      <c r="AX149" s="15" t="s">
        <v>83</v>
      </c>
      <c r="AY149" s="232" t="s">
        <v>223</v>
      </c>
    </row>
    <row r="150" spans="2:63" s="12" customFormat="1" ht="22.9" customHeight="1">
      <c r="B150" s="166"/>
      <c r="C150" s="167"/>
      <c r="D150" s="168" t="s">
        <v>75</v>
      </c>
      <c r="E150" s="180" t="s">
        <v>159</v>
      </c>
      <c r="F150" s="180" t="s">
        <v>685</v>
      </c>
      <c r="G150" s="167"/>
      <c r="H150" s="167"/>
      <c r="I150" s="170"/>
      <c r="J150" s="181">
        <f>BK150</f>
        <v>0</v>
      </c>
      <c r="K150" s="167"/>
      <c r="L150" s="172"/>
      <c r="M150" s="173"/>
      <c r="N150" s="174"/>
      <c r="O150" s="174"/>
      <c r="P150" s="175">
        <f>SUM(P151:P286)</f>
        <v>0</v>
      </c>
      <c r="Q150" s="174"/>
      <c r="R150" s="175">
        <f>SUM(R151:R286)</f>
        <v>18.577467059999993</v>
      </c>
      <c r="S150" s="174"/>
      <c r="T150" s="176">
        <f>SUM(T151:T286)</f>
        <v>0</v>
      </c>
      <c r="AR150" s="177" t="s">
        <v>83</v>
      </c>
      <c r="AT150" s="178" t="s">
        <v>75</v>
      </c>
      <c r="AU150" s="178" t="s">
        <v>83</v>
      </c>
      <c r="AY150" s="177" t="s">
        <v>223</v>
      </c>
      <c r="BK150" s="179">
        <f>SUM(BK151:BK286)</f>
        <v>0</v>
      </c>
    </row>
    <row r="151" spans="1:65" s="2" customFormat="1" ht="16.5" customHeight="1">
      <c r="A151" s="36"/>
      <c r="B151" s="37"/>
      <c r="C151" s="182" t="s">
        <v>290</v>
      </c>
      <c r="D151" s="182" t="s">
        <v>225</v>
      </c>
      <c r="E151" s="183" t="s">
        <v>686</v>
      </c>
      <c r="F151" s="184" t="s">
        <v>687</v>
      </c>
      <c r="G151" s="185" t="s">
        <v>117</v>
      </c>
      <c r="H151" s="186">
        <v>96.5</v>
      </c>
      <c r="I151" s="187"/>
      <c r="J151" s="188">
        <f>ROUND(I151*H151,2)</f>
        <v>0</v>
      </c>
      <c r="K151" s="184" t="s">
        <v>228</v>
      </c>
      <c r="L151" s="41"/>
      <c r="M151" s="189" t="s">
        <v>74</v>
      </c>
      <c r="N151" s="190" t="s">
        <v>46</v>
      </c>
      <c r="O151" s="66"/>
      <c r="P151" s="191">
        <f>O151*H151</f>
        <v>0</v>
      </c>
      <c r="Q151" s="191">
        <v>0.00026</v>
      </c>
      <c r="R151" s="191">
        <f>Q151*H151</f>
        <v>0.025089999999999998</v>
      </c>
      <c r="S151" s="191">
        <v>0</v>
      </c>
      <c r="T151" s="192">
        <f>S151*H151</f>
        <v>0</v>
      </c>
      <c r="U151" s="36"/>
      <c r="V151" s="36"/>
      <c r="W151" s="36"/>
      <c r="X151" s="36"/>
      <c r="Y151" s="36"/>
      <c r="Z151" s="36"/>
      <c r="AA151" s="36"/>
      <c r="AB151" s="36"/>
      <c r="AC151" s="36"/>
      <c r="AD151" s="36"/>
      <c r="AE151" s="36"/>
      <c r="AR151" s="193" t="s">
        <v>229</v>
      </c>
      <c r="AT151" s="193" t="s">
        <v>225</v>
      </c>
      <c r="AU151" s="193" t="s">
        <v>85</v>
      </c>
      <c r="AY151" s="19" t="s">
        <v>223</v>
      </c>
      <c r="BE151" s="194">
        <f>IF(N151="základní",J151,0)</f>
        <v>0</v>
      </c>
      <c r="BF151" s="194">
        <f>IF(N151="snížená",J151,0)</f>
        <v>0</v>
      </c>
      <c r="BG151" s="194">
        <f>IF(N151="zákl. přenesená",J151,0)</f>
        <v>0</v>
      </c>
      <c r="BH151" s="194">
        <f>IF(N151="sníž. přenesená",J151,0)</f>
        <v>0</v>
      </c>
      <c r="BI151" s="194">
        <f>IF(N151="nulová",J151,0)</f>
        <v>0</v>
      </c>
      <c r="BJ151" s="19" t="s">
        <v>83</v>
      </c>
      <c r="BK151" s="194">
        <f>ROUND(I151*H151,2)</f>
        <v>0</v>
      </c>
      <c r="BL151" s="19" t="s">
        <v>229</v>
      </c>
      <c r="BM151" s="193" t="s">
        <v>688</v>
      </c>
    </row>
    <row r="152" spans="1:47" s="2" customFormat="1" ht="11.25">
      <c r="A152" s="36"/>
      <c r="B152" s="37"/>
      <c r="C152" s="38"/>
      <c r="D152" s="195" t="s">
        <v>231</v>
      </c>
      <c r="E152" s="38"/>
      <c r="F152" s="196" t="s">
        <v>689</v>
      </c>
      <c r="G152" s="38"/>
      <c r="H152" s="38"/>
      <c r="I152" s="197"/>
      <c r="J152" s="38"/>
      <c r="K152" s="38"/>
      <c r="L152" s="41"/>
      <c r="M152" s="198"/>
      <c r="N152" s="199"/>
      <c r="O152" s="66"/>
      <c r="P152" s="66"/>
      <c r="Q152" s="66"/>
      <c r="R152" s="66"/>
      <c r="S152" s="66"/>
      <c r="T152" s="67"/>
      <c r="U152" s="36"/>
      <c r="V152" s="36"/>
      <c r="W152" s="36"/>
      <c r="X152" s="36"/>
      <c r="Y152" s="36"/>
      <c r="Z152" s="36"/>
      <c r="AA152" s="36"/>
      <c r="AB152" s="36"/>
      <c r="AC152" s="36"/>
      <c r="AD152" s="36"/>
      <c r="AE152" s="36"/>
      <c r="AT152" s="19" t="s">
        <v>231</v>
      </c>
      <c r="AU152" s="19" t="s">
        <v>85</v>
      </c>
    </row>
    <row r="153" spans="2:51" s="13" customFormat="1" ht="11.25">
      <c r="B153" s="200"/>
      <c r="C153" s="201"/>
      <c r="D153" s="195" t="s">
        <v>233</v>
      </c>
      <c r="E153" s="202" t="s">
        <v>74</v>
      </c>
      <c r="F153" s="203" t="s">
        <v>627</v>
      </c>
      <c r="G153" s="201"/>
      <c r="H153" s="204">
        <v>96.5</v>
      </c>
      <c r="I153" s="205"/>
      <c r="J153" s="201"/>
      <c r="K153" s="201"/>
      <c r="L153" s="206"/>
      <c r="M153" s="207"/>
      <c r="N153" s="208"/>
      <c r="O153" s="208"/>
      <c r="P153" s="208"/>
      <c r="Q153" s="208"/>
      <c r="R153" s="208"/>
      <c r="S153" s="208"/>
      <c r="T153" s="209"/>
      <c r="AT153" s="210" t="s">
        <v>233</v>
      </c>
      <c r="AU153" s="210" t="s">
        <v>85</v>
      </c>
      <c r="AV153" s="13" t="s">
        <v>85</v>
      </c>
      <c r="AW153" s="13" t="s">
        <v>37</v>
      </c>
      <c r="AX153" s="13" t="s">
        <v>83</v>
      </c>
      <c r="AY153" s="210" t="s">
        <v>223</v>
      </c>
    </row>
    <row r="154" spans="1:65" s="2" customFormat="1" ht="16.5" customHeight="1">
      <c r="A154" s="36"/>
      <c r="B154" s="37"/>
      <c r="C154" s="182" t="s">
        <v>296</v>
      </c>
      <c r="D154" s="182" t="s">
        <v>225</v>
      </c>
      <c r="E154" s="183" t="s">
        <v>690</v>
      </c>
      <c r="F154" s="184" t="s">
        <v>691</v>
      </c>
      <c r="G154" s="185" t="s">
        <v>117</v>
      </c>
      <c r="H154" s="186">
        <v>96.5</v>
      </c>
      <c r="I154" s="187"/>
      <c r="J154" s="188">
        <f>ROUND(I154*H154,2)</f>
        <v>0</v>
      </c>
      <c r="K154" s="184" t="s">
        <v>228</v>
      </c>
      <c r="L154" s="41"/>
      <c r="M154" s="189" t="s">
        <v>74</v>
      </c>
      <c r="N154" s="190" t="s">
        <v>46</v>
      </c>
      <c r="O154" s="66"/>
      <c r="P154" s="191">
        <f>O154*H154</f>
        <v>0</v>
      </c>
      <c r="Q154" s="191">
        <v>0.003</v>
      </c>
      <c r="R154" s="191">
        <f>Q154*H154</f>
        <v>0.2895</v>
      </c>
      <c r="S154" s="191">
        <v>0</v>
      </c>
      <c r="T154" s="192">
        <f>S154*H154</f>
        <v>0</v>
      </c>
      <c r="U154" s="36"/>
      <c r="V154" s="36"/>
      <c r="W154" s="36"/>
      <c r="X154" s="36"/>
      <c r="Y154" s="36"/>
      <c r="Z154" s="36"/>
      <c r="AA154" s="36"/>
      <c r="AB154" s="36"/>
      <c r="AC154" s="36"/>
      <c r="AD154" s="36"/>
      <c r="AE154" s="36"/>
      <c r="AR154" s="193" t="s">
        <v>229</v>
      </c>
      <c r="AT154" s="193" t="s">
        <v>225</v>
      </c>
      <c r="AU154" s="193" t="s">
        <v>85</v>
      </c>
      <c r="AY154" s="19" t="s">
        <v>223</v>
      </c>
      <c r="BE154" s="194">
        <f>IF(N154="základní",J154,0)</f>
        <v>0</v>
      </c>
      <c r="BF154" s="194">
        <f>IF(N154="snížená",J154,0)</f>
        <v>0</v>
      </c>
      <c r="BG154" s="194">
        <f>IF(N154="zákl. přenesená",J154,0)</f>
        <v>0</v>
      </c>
      <c r="BH154" s="194">
        <f>IF(N154="sníž. přenesená",J154,0)</f>
        <v>0</v>
      </c>
      <c r="BI154" s="194">
        <f>IF(N154="nulová",J154,0)</f>
        <v>0</v>
      </c>
      <c r="BJ154" s="19" t="s">
        <v>83</v>
      </c>
      <c r="BK154" s="194">
        <f>ROUND(I154*H154,2)</f>
        <v>0</v>
      </c>
      <c r="BL154" s="19" t="s">
        <v>229</v>
      </c>
      <c r="BM154" s="193" t="s">
        <v>692</v>
      </c>
    </row>
    <row r="155" spans="1:47" s="2" customFormat="1" ht="11.25">
      <c r="A155" s="36"/>
      <c r="B155" s="37"/>
      <c r="C155" s="38"/>
      <c r="D155" s="195" t="s">
        <v>231</v>
      </c>
      <c r="E155" s="38"/>
      <c r="F155" s="196" t="s">
        <v>693</v>
      </c>
      <c r="G155" s="38"/>
      <c r="H155" s="38"/>
      <c r="I155" s="197"/>
      <c r="J155" s="38"/>
      <c r="K155" s="38"/>
      <c r="L155" s="41"/>
      <c r="M155" s="198"/>
      <c r="N155" s="199"/>
      <c r="O155" s="66"/>
      <c r="P155" s="66"/>
      <c r="Q155" s="66"/>
      <c r="R155" s="66"/>
      <c r="S155" s="66"/>
      <c r="T155" s="67"/>
      <c r="U155" s="36"/>
      <c r="V155" s="36"/>
      <c r="W155" s="36"/>
      <c r="X155" s="36"/>
      <c r="Y155" s="36"/>
      <c r="Z155" s="36"/>
      <c r="AA155" s="36"/>
      <c r="AB155" s="36"/>
      <c r="AC155" s="36"/>
      <c r="AD155" s="36"/>
      <c r="AE155" s="36"/>
      <c r="AT155" s="19" t="s">
        <v>231</v>
      </c>
      <c r="AU155" s="19" t="s">
        <v>85</v>
      </c>
    </row>
    <row r="156" spans="2:51" s="16" customFormat="1" ht="11.25">
      <c r="B156" s="233"/>
      <c r="C156" s="234"/>
      <c r="D156" s="195" t="s">
        <v>233</v>
      </c>
      <c r="E156" s="235" t="s">
        <v>74</v>
      </c>
      <c r="F156" s="236" t="s">
        <v>262</v>
      </c>
      <c r="G156" s="234"/>
      <c r="H156" s="235" t="s">
        <v>74</v>
      </c>
      <c r="I156" s="237"/>
      <c r="J156" s="234"/>
      <c r="K156" s="234"/>
      <c r="L156" s="238"/>
      <c r="M156" s="239"/>
      <c r="N156" s="240"/>
      <c r="O156" s="240"/>
      <c r="P156" s="240"/>
      <c r="Q156" s="240"/>
      <c r="R156" s="240"/>
      <c r="S156" s="240"/>
      <c r="T156" s="241"/>
      <c r="AT156" s="242" t="s">
        <v>233</v>
      </c>
      <c r="AU156" s="242" t="s">
        <v>85</v>
      </c>
      <c r="AV156" s="16" t="s">
        <v>83</v>
      </c>
      <c r="AW156" s="16" t="s">
        <v>37</v>
      </c>
      <c r="AX156" s="16" t="s">
        <v>76</v>
      </c>
      <c r="AY156" s="242" t="s">
        <v>223</v>
      </c>
    </row>
    <row r="157" spans="2:51" s="13" customFormat="1" ht="11.25">
      <c r="B157" s="200"/>
      <c r="C157" s="201"/>
      <c r="D157" s="195" t="s">
        <v>233</v>
      </c>
      <c r="E157" s="202" t="s">
        <v>74</v>
      </c>
      <c r="F157" s="203" t="s">
        <v>694</v>
      </c>
      <c r="G157" s="201"/>
      <c r="H157" s="204">
        <v>96.5</v>
      </c>
      <c r="I157" s="205"/>
      <c r="J157" s="201"/>
      <c r="K157" s="201"/>
      <c r="L157" s="206"/>
      <c r="M157" s="207"/>
      <c r="N157" s="208"/>
      <c r="O157" s="208"/>
      <c r="P157" s="208"/>
      <c r="Q157" s="208"/>
      <c r="R157" s="208"/>
      <c r="S157" s="208"/>
      <c r="T157" s="209"/>
      <c r="AT157" s="210" t="s">
        <v>233</v>
      </c>
      <c r="AU157" s="210" t="s">
        <v>85</v>
      </c>
      <c r="AV157" s="13" t="s">
        <v>85</v>
      </c>
      <c r="AW157" s="13" t="s">
        <v>37</v>
      </c>
      <c r="AX157" s="13" t="s">
        <v>76</v>
      </c>
      <c r="AY157" s="210" t="s">
        <v>223</v>
      </c>
    </row>
    <row r="158" spans="2:51" s="14" customFormat="1" ht="11.25">
      <c r="B158" s="211"/>
      <c r="C158" s="212"/>
      <c r="D158" s="195" t="s">
        <v>233</v>
      </c>
      <c r="E158" s="213" t="s">
        <v>74</v>
      </c>
      <c r="F158" s="214" t="s">
        <v>236</v>
      </c>
      <c r="G158" s="212"/>
      <c r="H158" s="215">
        <v>96.5</v>
      </c>
      <c r="I158" s="216"/>
      <c r="J158" s="212"/>
      <c r="K158" s="212"/>
      <c r="L158" s="217"/>
      <c r="M158" s="218"/>
      <c r="N158" s="219"/>
      <c r="O158" s="219"/>
      <c r="P158" s="219"/>
      <c r="Q158" s="219"/>
      <c r="R158" s="219"/>
      <c r="S158" s="219"/>
      <c r="T158" s="220"/>
      <c r="AT158" s="221" t="s">
        <v>233</v>
      </c>
      <c r="AU158" s="221" t="s">
        <v>85</v>
      </c>
      <c r="AV158" s="14" t="s">
        <v>237</v>
      </c>
      <c r="AW158" s="14" t="s">
        <v>37</v>
      </c>
      <c r="AX158" s="14" t="s">
        <v>76</v>
      </c>
      <c r="AY158" s="221" t="s">
        <v>223</v>
      </c>
    </row>
    <row r="159" spans="2:51" s="15" customFormat="1" ht="11.25">
      <c r="B159" s="222"/>
      <c r="C159" s="223"/>
      <c r="D159" s="195" t="s">
        <v>233</v>
      </c>
      <c r="E159" s="224" t="s">
        <v>627</v>
      </c>
      <c r="F159" s="225" t="s">
        <v>238</v>
      </c>
      <c r="G159" s="223"/>
      <c r="H159" s="226">
        <v>96.5</v>
      </c>
      <c r="I159" s="227"/>
      <c r="J159" s="223"/>
      <c r="K159" s="223"/>
      <c r="L159" s="228"/>
      <c r="M159" s="229"/>
      <c r="N159" s="230"/>
      <c r="O159" s="230"/>
      <c r="P159" s="230"/>
      <c r="Q159" s="230"/>
      <c r="R159" s="230"/>
      <c r="S159" s="230"/>
      <c r="T159" s="231"/>
      <c r="AT159" s="232" t="s">
        <v>233</v>
      </c>
      <c r="AU159" s="232" t="s">
        <v>85</v>
      </c>
      <c r="AV159" s="15" t="s">
        <v>229</v>
      </c>
      <c r="AW159" s="15" t="s">
        <v>37</v>
      </c>
      <c r="AX159" s="15" t="s">
        <v>83</v>
      </c>
      <c r="AY159" s="232" t="s">
        <v>223</v>
      </c>
    </row>
    <row r="160" spans="1:65" s="2" customFormat="1" ht="16.5" customHeight="1">
      <c r="A160" s="36"/>
      <c r="B160" s="37"/>
      <c r="C160" s="182" t="s">
        <v>303</v>
      </c>
      <c r="D160" s="182" t="s">
        <v>225</v>
      </c>
      <c r="E160" s="183" t="s">
        <v>695</v>
      </c>
      <c r="F160" s="184" t="s">
        <v>696</v>
      </c>
      <c r="G160" s="185" t="s">
        <v>117</v>
      </c>
      <c r="H160" s="186">
        <v>626.8</v>
      </c>
      <c r="I160" s="187"/>
      <c r="J160" s="188">
        <f>ROUND(I160*H160,2)</f>
        <v>0</v>
      </c>
      <c r="K160" s="184" t="s">
        <v>228</v>
      </c>
      <c r="L160" s="41"/>
      <c r="M160" s="189" t="s">
        <v>74</v>
      </c>
      <c r="N160" s="190" t="s">
        <v>46</v>
      </c>
      <c r="O160" s="66"/>
      <c r="P160" s="191">
        <f>O160*H160</f>
        <v>0</v>
      </c>
      <c r="Q160" s="191">
        <v>0.00026</v>
      </c>
      <c r="R160" s="191">
        <f>Q160*H160</f>
        <v>0.16296799999999997</v>
      </c>
      <c r="S160" s="191">
        <v>0</v>
      </c>
      <c r="T160" s="192">
        <f>S160*H160</f>
        <v>0</v>
      </c>
      <c r="U160" s="36"/>
      <c r="V160" s="36"/>
      <c r="W160" s="36"/>
      <c r="X160" s="36"/>
      <c r="Y160" s="36"/>
      <c r="Z160" s="36"/>
      <c r="AA160" s="36"/>
      <c r="AB160" s="36"/>
      <c r="AC160" s="36"/>
      <c r="AD160" s="36"/>
      <c r="AE160" s="36"/>
      <c r="AR160" s="193" t="s">
        <v>229</v>
      </c>
      <c r="AT160" s="193" t="s">
        <v>225</v>
      </c>
      <c r="AU160" s="193" t="s">
        <v>85</v>
      </c>
      <c r="AY160" s="19" t="s">
        <v>223</v>
      </c>
      <c r="BE160" s="194">
        <f>IF(N160="základní",J160,0)</f>
        <v>0</v>
      </c>
      <c r="BF160" s="194">
        <f>IF(N160="snížená",J160,0)</f>
        <v>0</v>
      </c>
      <c r="BG160" s="194">
        <f>IF(N160="zákl. přenesená",J160,0)</f>
        <v>0</v>
      </c>
      <c r="BH160" s="194">
        <f>IF(N160="sníž. přenesená",J160,0)</f>
        <v>0</v>
      </c>
      <c r="BI160" s="194">
        <f>IF(N160="nulová",J160,0)</f>
        <v>0</v>
      </c>
      <c r="BJ160" s="19" t="s">
        <v>83</v>
      </c>
      <c r="BK160" s="194">
        <f>ROUND(I160*H160,2)</f>
        <v>0</v>
      </c>
      <c r="BL160" s="19" t="s">
        <v>229</v>
      </c>
      <c r="BM160" s="193" t="s">
        <v>697</v>
      </c>
    </row>
    <row r="161" spans="1:47" s="2" customFormat="1" ht="11.25">
      <c r="A161" s="36"/>
      <c r="B161" s="37"/>
      <c r="C161" s="38"/>
      <c r="D161" s="195" t="s">
        <v>231</v>
      </c>
      <c r="E161" s="38"/>
      <c r="F161" s="196" t="s">
        <v>698</v>
      </c>
      <c r="G161" s="38"/>
      <c r="H161" s="38"/>
      <c r="I161" s="197"/>
      <c r="J161" s="38"/>
      <c r="K161" s="38"/>
      <c r="L161" s="41"/>
      <c r="M161" s="198"/>
      <c r="N161" s="199"/>
      <c r="O161" s="66"/>
      <c r="P161" s="66"/>
      <c r="Q161" s="66"/>
      <c r="R161" s="66"/>
      <c r="S161" s="66"/>
      <c r="T161" s="67"/>
      <c r="U161" s="36"/>
      <c r="V161" s="36"/>
      <c r="W161" s="36"/>
      <c r="X161" s="36"/>
      <c r="Y161" s="36"/>
      <c r="Z161" s="36"/>
      <c r="AA161" s="36"/>
      <c r="AB161" s="36"/>
      <c r="AC161" s="36"/>
      <c r="AD161" s="36"/>
      <c r="AE161" s="36"/>
      <c r="AT161" s="19" t="s">
        <v>231</v>
      </c>
      <c r="AU161" s="19" t="s">
        <v>85</v>
      </c>
    </row>
    <row r="162" spans="2:51" s="13" customFormat="1" ht="11.25">
      <c r="B162" s="200"/>
      <c r="C162" s="201"/>
      <c r="D162" s="195" t="s">
        <v>233</v>
      </c>
      <c r="E162" s="202" t="s">
        <v>74</v>
      </c>
      <c r="F162" s="203" t="s">
        <v>606</v>
      </c>
      <c r="G162" s="201"/>
      <c r="H162" s="204">
        <v>626.8</v>
      </c>
      <c r="I162" s="205"/>
      <c r="J162" s="201"/>
      <c r="K162" s="201"/>
      <c r="L162" s="206"/>
      <c r="M162" s="207"/>
      <c r="N162" s="208"/>
      <c r="O162" s="208"/>
      <c r="P162" s="208"/>
      <c r="Q162" s="208"/>
      <c r="R162" s="208"/>
      <c r="S162" s="208"/>
      <c r="T162" s="209"/>
      <c r="AT162" s="210" t="s">
        <v>233</v>
      </c>
      <c r="AU162" s="210" t="s">
        <v>85</v>
      </c>
      <c r="AV162" s="13" t="s">
        <v>85</v>
      </c>
      <c r="AW162" s="13" t="s">
        <v>37</v>
      </c>
      <c r="AX162" s="13" t="s">
        <v>83</v>
      </c>
      <c r="AY162" s="210" t="s">
        <v>223</v>
      </c>
    </row>
    <row r="163" spans="1:65" s="2" customFormat="1" ht="16.5" customHeight="1">
      <c r="A163" s="36"/>
      <c r="B163" s="37"/>
      <c r="C163" s="182" t="s">
        <v>309</v>
      </c>
      <c r="D163" s="182" t="s">
        <v>225</v>
      </c>
      <c r="E163" s="183" t="s">
        <v>699</v>
      </c>
      <c r="F163" s="184" t="s">
        <v>700</v>
      </c>
      <c r="G163" s="185" t="s">
        <v>117</v>
      </c>
      <c r="H163" s="186">
        <v>626.8</v>
      </c>
      <c r="I163" s="187"/>
      <c r="J163" s="188">
        <f>ROUND(I163*H163,2)</f>
        <v>0</v>
      </c>
      <c r="K163" s="184" t="s">
        <v>228</v>
      </c>
      <c r="L163" s="41"/>
      <c r="M163" s="189" t="s">
        <v>74</v>
      </c>
      <c r="N163" s="190" t="s">
        <v>46</v>
      </c>
      <c r="O163" s="66"/>
      <c r="P163" s="191">
        <f>O163*H163</f>
        <v>0</v>
      </c>
      <c r="Q163" s="191">
        <v>0.00546</v>
      </c>
      <c r="R163" s="191">
        <f>Q163*H163</f>
        <v>3.4223279999999994</v>
      </c>
      <c r="S163" s="191">
        <v>0</v>
      </c>
      <c r="T163" s="192">
        <f>S163*H163</f>
        <v>0</v>
      </c>
      <c r="U163" s="36"/>
      <c r="V163" s="36"/>
      <c r="W163" s="36"/>
      <c r="X163" s="36"/>
      <c r="Y163" s="36"/>
      <c r="Z163" s="36"/>
      <c r="AA163" s="36"/>
      <c r="AB163" s="36"/>
      <c r="AC163" s="36"/>
      <c r="AD163" s="36"/>
      <c r="AE163" s="36"/>
      <c r="AR163" s="193" t="s">
        <v>229</v>
      </c>
      <c r="AT163" s="193" t="s">
        <v>225</v>
      </c>
      <c r="AU163" s="193" t="s">
        <v>85</v>
      </c>
      <c r="AY163" s="19" t="s">
        <v>223</v>
      </c>
      <c r="BE163" s="194">
        <f>IF(N163="základní",J163,0)</f>
        <v>0</v>
      </c>
      <c r="BF163" s="194">
        <f>IF(N163="snížená",J163,0)</f>
        <v>0</v>
      </c>
      <c r="BG163" s="194">
        <f>IF(N163="zákl. přenesená",J163,0)</f>
        <v>0</v>
      </c>
      <c r="BH163" s="194">
        <f>IF(N163="sníž. přenesená",J163,0)</f>
        <v>0</v>
      </c>
      <c r="BI163" s="194">
        <f>IF(N163="nulová",J163,0)</f>
        <v>0</v>
      </c>
      <c r="BJ163" s="19" t="s">
        <v>83</v>
      </c>
      <c r="BK163" s="194">
        <f>ROUND(I163*H163,2)</f>
        <v>0</v>
      </c>
      <c r="BL163" s="19" t="s">
        <v>229</v>
      </c>
      <c r="BM163" s="193" t="s">
        <v>701</v>
      </c>
    </row>
    <row r="164" spans="1:47" s="2" customFormat="1" ht="11.25">
      <c r="A164" s="36"/>
      <c r="B164" s="37"/>
      <c r="C164" s="38"/>
      <c r="D164" s="195" t="s">
        <v>231</v>
      </c>
      <c r="E164" s="38"/>
      <c r="F164" s="196" t="s">
        <v>702</v>
      </c>
      <c r="G164" s="38"/>
      <c r="H164" s="38"/>
      <c r="I164" s="197"/>
      <c r="J164" s="38"/>
      <c r="K164" s="38"/>
      <c r="L164" s="41"/>
      <c r="M164" s="198"/>
      <c r="N164" s="199"/>
      <c r="O164" s="66"/>
      <c r="P164" s="66"/>
      <c r="Q164" s="66"/>
      <c r="R164" s="66"/>
      <c r="S164" s="66"/>
      <c r="T164" s="67"/>
      <c r="U164" s="36"/>
      <c r="V164" s="36"/>
      <c r="W164" s="36"/>
      <c r="X164" s="36"/>
      <c r="Y164" s="36"/>
      <c r="Z164" s="36"/>
      <c r="AA164" s="36"/>
      <c r="AB164" s="36"/>
      <c r="AC164" s="36"/>
      <c r="AD164" s="36"/>
      <c r="AE164" s="36"/>
      <c r="AT164" s="19" t="s">
        <v>231</v>
      </c>
      <c r="AU164" s="19" t="s">
        <v>85</v>
      </c>
    </row>
    <row r="165" spans="2:51" s="13" customFormat="1" ht="11.25">
      <c r="B165" s="200"/>
      <c r="C165" s="201"/>
      <c r="D165" s="195" t="s">
        <v>233</v>
      </c>
      <c r="E165" s="202" t="s">
        <v>74</v>
      </c>
      <c r="F165" s="203" t="s">
        <v>606</v>
      </c>
      <c r="G165" s="201"/>
      <c r="H165" s="204">
        <v>626.8</v>
      </c>
      <c r="I165" s="205"/>
      <c r="J165" s="201"/>
      <c r="K165" s="201"/>
      <c r="L165" s="206"/>
      <c r="M165" s="207"/>
      <c r="N165" s="208"/>
      <c r="O165" s="208"/>
      <c r="P165" s="208"/>
      <c r="Q165" s="208"/>
      <c r="R165" s="208"/>
      <c r="S165" s="208"/>
      <c r="T165" s="209"/>
      <c r="AT165" s="210" t="s">
        <v>233</v>
      </c>
      <c r="AU165" s="210" t="s">
        <v>85</v>
      </c>
      <c r="AV165" s="13" t="s">
        <v>85</v>
      </c>
      <c r="AW165" s="13" t="s">
        <v>37</v>
      </c>
      <c r="AX165" s="13" t="s">
        <v>83</v>
      </c>
      <c r="AY165" s="210" t="s">
        <v>223</v>
      </c>
    </row>
    <row r="166" spans="1:65" s="2" customFormat="1" ht="16.5" customHeight="1">
      <c r="A166" s="36"/>
      <c r="B166" s="37"/>
      <c r="C166" s="182" t="s">
        <v>315</v>
      </c>
      <c r="D166" s="182" t="s">
        <v>225</v>
      </c>
      <c r="E166" s="183" t="s">
        <v>703</v>
      </c>
      <c r="F166" s="184" t="s">
        <v>704</v>
      </c>
      <c r="G166" s="185" t="s">
        <v>117</v>
      </c>
      <c r="H166" s="186">
        <v>100</v>
      </c>
      <c r="I166" s="187"/>
      <c r="J166" s="188">
        <f>ROUND(I166*H166,2)</f>
        <v>0</v>
      </c>
      <c r="K166" s="184" t="s">
        <v>228</v>
      </c>
      <c r="L166" s="41"/>
      <c r="M166" s="189" t="s">
        <v>74</v>
      </c>
      <c r="N166" s="190" t="s">
        <v>46</v>
      </c>
      <c r="O166" s="66"/>
      <c r="P166" s="191">
        <f>O166*H166</f>
        <v>0</v>
      </c>
      <c r="Q166" s="191">
        <v>0.00438</v>
      </c>
      <c r="R166" s="191">
        <f>Q166*H166</f>
        <v>0.438</v>
      </c>
      <c r="S166" s="191">
        <v>0</v>
      </c>
      <c r="T166" s="192">
        <f>S166*H166</f>
        <v>0</v>
      </c>
      <c r="U166" s="36"/>
      <c r="V166" s="36"/>
      <c r="W166" s="36"/>
      <c r="X166" s="36"/>
      <c r="Y166" s="36"/>
      <c r="Z166" s="36"/>
      <c r="AA166" s="36"/>
      <c r="AB166" s="36"/>
      <c r="AC166" s="36"/>
      <c r="AD166" s="36"/>
      <c r="AE166" s="36"/>
      <c r="AR166" s="193" t="s">
        <v>229</v>
      </c>
      <c r="AT166" s="193" t="s">
        <v>225</v>
      </c>
      <c r="AU166" s="193" t="s">
        <v>85</v>
      </c>
      <c r="AY166" s="19" t="s">
        <v>223</v>
      </c>
      <c r="BE166" s="194">
        <f>IF(N166="základní",J166,0)</f>
        <v>0</v>
      </c>
      <c r="BF166" s="194">
        <f>IF(N166="snížená",J166,0)</f>
        <v>0</v>
      </c>
      <c r="BG166" s="194">
        <f>IF(N166="zákl. přenesená",J166,0)</f>
        <v>0</v>
      </c>
      <c r="BH166" s="194">
        <f>IF(N166="sníž. přenesená",J166,0)</f>
        <v>0</v>
      </c>
      <c r="BI166" s="194">
        <f>IF(N166="nulová",J166,0)</f>
        <v>0</v>
      </c>
      <c r="BJ166" s="19" t="s">
        <v>83</v>
      </c>
      <c r="BK166" s="194">
        <f>ROUND(I166*H166,2)</f>
        <v>0</v>
      </c>
      <c r="BL166" s="19" t="s">
        <v>229</v>
      </c>
      <c r="BM166" s="193" t="s">
        <v>705</v>
      </c>
    </row>
    <row r="167" spans="1:47" s="2" customFormat="1" ht="11.25">
      <c r="A167" s="36"/>
      <c r="B167" s="37"/>
      <c r="C167" s="38"/>
      <c r="D167" s="195" t="s">
        <v>231</v>
      </c>
      <c r="E167" s="38"/>
      <c r="F167" s="196" t="s">
        <v>706</v>
      </c>
      <c r="G167" s="38"/>
      <c r="H167" s="38"/>
      <c r="I167" s="197"/>
      <c r="J167" s="38"/>
      <c r="K167" s="38"/>
      <c r="L167" s="41"/>
      <c r="M167" s="198"/>
      <c r="N167" s="199"/>
      <c r="O167" s="66"/>
      <c r="P167" s="66"/>
      <c r="Q167" s="66"/>
      <c r="R167" s="66"/>
      <c r="S167" s="66"/>
      <c r="T167" s="67"/>
      <c r="U167" s="36"/>
      <c r="V167" s="36"/>
      <c r="W167" s="36"/>
      <c r="X167" s="36"/>
      <c r="Y167" s="36"/>
      <c r="Z167" s="36"/>
      <c r="AA167" s="36"/>
      <c r="AB167" s="36"/>
      <c r="AC167" s="36"/>
      <c r="AD167" s="36"/>
      <c r="AE167" s="36"/>
      <c r="AT167" s="19" t="s">
        <v>231</v>
      </c>
      <c r="AU167" s="19" t="s">
        <v>85</v>
      </c>
    </row>
    <row r="168" spans="2:51" s="13" customFormat="1" ht="11.25">
      <c r="B168" s="200"/>
      <c r="C168" s="201"/>
      <c r="D168" s="195" t="s">
        <v>233</v>
      </c>
      <c r="E168" s="202" t="s">
        <v>74</v>
      </c>
      <c r="F168" s="203" t="s">
        <v>707</v>
      </c>
      <c r="G168" s="201"/>
      <c r="H168" s="204">
        <v>100</v>
      </c>
      <c r="I168" s="205"/>
      <c r="J168" s="201"/>
      <c r="K168" s="201"/>
      <c r="L168" s="206"/>
      <c r="M168" s="207"/>
      <c r="N168" s="208"/>
      <c r="O168" s="208"/>
      <c r="P168" s="208"/>
      <c r="Q168" s="208"/>
      <c r="R168" s="208"/>
      <c r="S168" s="208"/>
      <c r="T168" s="209"/>
      <c r="AT168" s="210" t="s">
        <v>233</v>
      </c>
      <c r="AU168" s="210" t="s">
        <v>85</v>
      </c>
      <c r="AV168" s="13" t="s">
        <v>85</v>
      </c>
      <c r="AW168" s="13" t="s">
        <v>37</v>
      </c>
      <c r="AX168" s="13" t="s">
        <v>76</v>
      </c>
      <c r="AY168" s="210" t="s">
        <v>223</v>
      </c>
    </row>
    <row r="169" spans="2:51" s="14" customFormat="1" ht="11.25">
      <c r="B169" s="211"/>
      <c r="C169" s="212"/>
      <c r="D169" s="195" t="s">
        <v>233</v>
      </c>
      <c r="E169" s="213" t="s">
        <v>74</v>
      </c>
      <c r="F169" s="214" t="s">
        <v>236</v>
      </c>
      <c r="G169" s="212"/>
      <c r="H169" s="215">
        <v>100</v>
      </c>
      <c r="I169" s="216"/>
      <c r="J169" s="212"/>
      <c r="K169" s="212"/>
      <c r="L169" s="217"/>
      <c r="M169" s="218"/>
      <c r="N169" s="219"/>
      <c r="O169" s="219"/>
      <c r="P169" s="219"/>
      <c r="Q169" s="219"/>
      <c r="R169" s="219"/>
      <c r="S169" s="219"/>
      <c r="T169" s="220"/>
      <c r="AT169" s="221" t="s">
        <v>233</v>
      </c>
      <c r="AU169" s="221" t="s">
        <v>85</v>
      </c>
      <c r="AV169" s="14" t="s">
        <v>237</v>
      </c>
      <c r="AW169" s="14" t="s">
        <v>37</v>
      </c>
      <c r="AX169" s="14" t="s">
        <v>76</v>
      </c>
      <c r="AY169" s="221" t="s">
        <v>223</v>
      </c>
    </row>
    <row r="170" spans="2:51" s="15" customFormat="1" ht="11.25">
      <c r="B170" s="222"/>
      <c r="C170" s="223"/>
      <c r="D170" s="195" t="s">
        <v>233</v>
      </c>
      <c r="E170" s="224" t="s">
        <v>74</v>
      </c>
      <c r="F170" s="225" t="s">
        <v>238</v>
      </c>
      <c r="G170" s="223"/>
      <c r="H170" s="226">
        <v>100</v>
      </c>
      <c r="I170" s="227"/>
      <c r="J170" s="223"/>
      <c r="K170" s="223"/>
      <c r="L170" s="228"/>
      <c r="M170" s="229"/>
      <c r="N170" s="230"/>
      <c r="O170" s="230"/>
      <c r="P170" s="230"/>
      <c r="Q170" s="230"/>
      <c r="R170" s="230"/>
      <c r="S170" s="230"/>
      <c r="T170" s="231"/>
      <c r="AT170" s="232" t="s">
        <v>233</v>
      </c>
      <c r="AU170" s="232" t="s">
        <v>85</v>
      </c>
      <c r="AV170" s="15" t="s">
        <v>229</v>
      </c>
      <c r="AW170" s="15" t="s">
        <v>37</v>
      </c>
      <c r="AX170" s="15" t="s">
        <v>83</v>
      </c>
      <c r="AY170" s="232" t="s">
        <v>223</v>
      </c>
    </row>
    <row r="171" spans="1:65" s="2" customFormat="1" ht="16.5" customHeight="1">
      <c r="A171" s="36"/>
      <c r="B171" s="37"/>
      <c r="C171" s="182" t="s">
        <v>8</v>
      </c>
      <c r="D171" s="182" t="s">
        <v>225</v>
      </c>
      <c r="E171" s="183" t="s">
        <v>708</v>
      </c>
      <c r="F171" s="184" t="s">
        <v>709</v>
      </c>
      <c r="G171" s="185" t="s">
        <v>117</v>
      </c>
      <c r="H171" s="186">
        <v>626.8</v>
      </c>
      <c r="I171" s="187"/>
      <c r="J171" s="188">
        <f>ROUND(I171*H171,2)</f>
        <v>0</v>
      </c>
      <c r="K171" s="184" t="s">
        <v>228</v>
      </c>
      <c r="L171" s="41"/>
      <c r="M171" s="189" t="s">
        <v>74</v>
      </c>
      <c r="N171" s="190" t="s">
        <v>46</v>
      </c>
      <c r="O171" s="66"/>
      <c r="P171" s="191">
        <f>O171*H171</f>
        <v>0</v>
      </c>
      <c r="Q171" s="191">
        <v>0.003</v>
      </c>
      <c r="R171" s="191">
        <f>Q171*H171</f>
        <v>1.8803999999999998</v>
      </c>
      <c r="S171" s="191">
        <v>0</v>
      </c>
      <c r="T171" s="192">
        <f>S171*H171</f>
        <v>0</v>
      </c>
      <c r="U171" s="36"/>
      <c r="V171" s="36"/>
      <c r="W171" s="36"/>
      <c r="X171" s="36"/>
      <c r="Y171" s="36"/>
      <c r="Z171" s="36"/>
      <c r="AA171" s="36"/>
      <c r="AB171" s="36"/>
      <c r="AC171" s="36"/>
      <c r="AD171" s="36"/>
      <c r="AE171" s="36"/>
      <c r="AR171" s="193" t="s">
        <v>229</v>
      </c>
      <c r="AT171" s="193" t="s">
        <v>225</v>
      </c>
      <c r="AU171" s="193" t="s">
        <v>85</v>
      </c>
      <c r="AY171" s="19" t="s">
        <v>223</v>
      </c>
      <c r="BE171" s="194">
        <f>IF(N171="základní",J171,0)</f>
        <v>0</v>
      </c>
      <c r="BF171" s="194">
        <f>IF(N171="snížená",J171,0)</f>
        <v>0</v>
      </c>
      <c r="BG171" s="194">
        <f>IF(N171="zákl. přenesená",J171,0)</f>
        <v>0</v>
      </c>
      <c r="BH171" s="194">
        <f>IF(N171="sníž. přenesená",J171,0)</f>
        <v>0</v>
      </c>
      <c r="BI171" s="194">
        <f>IF(N171="nulová",J171,0)</f>
        <v>0</v>
      </c>
      <c r="BJ171" s="19" t="s">
        <v>83</v>
      </c>
      <c r="BK171" s="194">
        <f>ROUND(I171*H171,2)</f>
        <v>0</v>
      </c>
      <c r="BL171" s="19" t="s">
        <v>229</v>
      </c>
      <c r="BM171" s="193" t="s">
        <v>710</v>
      </c>
    </row>
    <row r="172" spans="1:47" s="2" customFormat="1" ht="11.25">
      <c r="A172" s="36"/>
      <c r="B172" s="37"/>
      <c r="C172" s="38"/>
      <c r="D172" s="195" t="s">
        <v>231</v>
      </c>
      <c r="E172" s="38"/>
      <c r="F172" s="196" t="s">
        <v>711</v>
      </c>
      <c r="G172" s="38"/>
      <c r="H172" s="38"/>
      <c r="I172" s="197"/>
      <c r="J172" s="38"/>
      <c r="K172" s="38"/>
      <c r="L172" s="41"/>
      <c r="M172" s="198"/>
      <c r="N172" s="199"/>
      <c r="O172" s="66"/>
      <c r="P172" s="66"/>
      <c r="Q172" s="66"/>
      <c r="R172" s="66"/>
      <c r="S172" s="66"/>
      <c r="T172" s="67"/>
      <c r="U172" s="36"/>
      <c r="V172" s="36"/>
      <c r="W172" s="36"/>
      <c r="X172" s="36"/>
      <c r="Y172" s="36"/>
      <c r="Z172" s="36"/>
      <c r="AA172" s="36"/>
      <c r="AB172" s="36"/>
      <c r="AC172" s="36"/>
      <c r="AD172" s="36"/>
      <c r="AE172" s="36"/>
      <c r="AT172" s="19" t="s">
        <v>231</v>
      </c>
      <c r="AU172" s="19" t="s">
        <v>85</v>
      </c>
    </row>
    <row r="173" spans="2:51" s="16" customFormat="1" ht="11.25">
      <c r="B173" s="233"/>
      <c r="C173" s="234"/>
      <c r="D173" s="195" t="s">
        <v>233</v>
      </c>
      <c r="E173" s="235" t="s">
        <v>74</v>
      </c>
      <c r="F173" s="236" t="s">
        <v>262</v>
      </c>
      <c r="G173" s="234"/>
      <c r="H173" s="235" t="s">
        <v>74</v>
      </c>
      <c r="I173" s="237"/>
      <c r="J173" s="234"/>
      <c r="K173" s="234"/>
      <c r="L173" s="238"/>
      <c r="M173" s="239"/>
      <c r="N173" s="240"/>
      <c r="O173" s="240"/>
      <c r="P173" s="240"/>
      <c r="Q173" s="240"/>
      <c r="R173" s="240"/>
      <c r="S173" s="240"/>
      <c r="T173" s="241"/>
      <c r="AT173" s="242" t="s">
        <v>233</v>
      </c>
      <c r="AU173" s="242" t="s">
        <v>85</v>
      </c>
      <c r="AV173" s="16" t="s">
        <v>83</v>
      </c>
      <c r="AW173" s="16" t="s">
        <v>37</v>
      </c>
      <c r="AX173" s="16" t="s">
        <v>76</v>
      </c>
      <c r="AY173" s="242" t="s">
        <v>223</v>
      </c>
    </row>
    <row r="174" spans="2:51" s="13" customFormat="1" ht="11.25">
      <c r="B174" s="200"/>
      <c r="C174" s="201"/>
      <c r="D174" s="195" t="s">
        <v>233</v>
      </c>
      <c r="E174" s="202" t="s">
        <v>74</v>
      </c>
      <c r="F174" s="203" t="s">
        <v>712</v>
      </c>
      <c r="G174" s="201"/>
      <c r="H174" s="204">
        <v>230.2</v>
      </c>
      <c r="I174" s="205"/>
      <c r="J174" s="201"/>
      <c r="K174" s="201"/>
      <c r="L174" s="206"/>
      <c r="M174" s="207"/>
      <c r="N174" s="208"/>
      <c r="O174" s="208"/>
      <c r="P174" s="208"/>
      <c r="Q174" s="208"/>
      <c r="R174" s="208"/>
      <c r="S174" s="208"/>
      <c r="T174" s="209"/>
      <c r="AT174" s="210" t="s">
        <v>233</v>
      </c>
      <c r="AU174" s="210" t="s">
        <v>85</v>
      </c>
      <c r="AV174" s="13" t="s">
        <v>85</v>
      </c>
      <c r="AW174" s="13" t="s">
        <v>37</v>
      </c>
      <c r="AX174" s="13" t="s">
        <v>76</v>
      </c>
      <c r="AY174" s="210" t="s">
        <v>223</v>
      </c>
    </row>
    <row r="175" spans="2:51" s="13" customFormat="1" ht="11.25">
      <c r="B175" s="200"/>
      <c r="C175" s="201"/>
      <c r="D175" s="195" t="s">
        <v>233</v>
      </c>
      <c r="E175" s="202" t="s">
        <v>74</v>
      </c>
      <c r="F175" s="203" t="s">
        <v>713</v>
      </c>
      <c r="G175" s="201"/>
      <c r="H175" s="204">
        <v>9.9</v>
      </c>
      <c r="I175" s="205"/>
      <c r="J175" s="201"/>
      <c r="K175" s="201"/>
      <c r="L175" s="206"/>
      <c r="M175" s="207"/>
      <c r="N175" s="208"/>
      <c r="O175" s="208"/>
      <c r="P175" s="208"/>
      <c r="Q175" s="208"/>
      <c r="R175" s="208"/>
      <c r="S175" s="208"/>
      <c r="T175" s="209"/>
      <c r="AT175" s="210" t="s">
        <v>233</v>
      </c>
      <c r="AU175" s="210" t="s">
        <v>85</v>
      </c>
      <c r="AV175" s="13" t="s">
        <v>85</v>
      </c>
      <c r="AW175" s="13" t="s">
        <v>37</v>
      </c>
      <c r="AX175" s="13" t="s">
        <v>76</v>
      </c>
      <c r="AY175" s="210" t="s">
        <v>223</v>
      </c>
    </row>
    <row r="176" spans="2:51" s="13" customFormat="1" ht="11.25">
      <c r="B176" s="200"/>
      <c r="C176" s="201"/>
      <c r="D176" s="195" t="s">
        <v>233</v>
      </c>
      <c r="E176" s="202" t="s">
        <v>74</v>
      </c>
      <c r="F176" s="203" t="s">
        <v>714</v>
      </c>
      <c r="G176" s="201"/>
      <c r="H176" s="204">
        <v>3.52</v>
      </c>
      <c r="I176" s="205"/>
      <c r="J176" s="201"/>
      <c r="K176" s="201"/>
      <c r="L176" s="206"/>
      <c r="M176" s="207"/>
      <c r="N176" s="208"/>
      <c r="O176" s="208"/>
      <c r="P176" s="208"/>
      <c r="Q176" s="208"/>
      <c r="R176" s="208"/>
      <c r="S176" s="208"/>
      <c r="T176" s="209"/>
      <c r="AT176" s="210" t="s">
        <v>233</v>
      </c>
      <c r="AU176" s="210" t="s">
        <v>85</v>
      </c>
      <c r="AV176" s="13" t="s">
        <v>85</v>
      </c>
      <c r="AW176" s="13" t="s">
        <v>37</v>
      </c>
      <c r="AX176" s="13" t="s">
        <v>76</v>
      </c>
      <c r="AY176" s="210" t="s">
        <v>223</v>
      </c>
    </row>
    <row r="177" spans="2:51" s="13" customFormat="1" ht="11.25">
      <c r="B177" s="200"/>
      <c r="C177" s="201"/>
      <c r="D177" s="195" t="s">
        <v>233</v>
      </c>
      <c r="E177" s="202" t="s">
        <v>74</v>
      </c>
      <c r="F177" s="203" t="s">
        <v>715</v>
      </c>
      <c r="G177" s="201"/>
      <c r="H177" s="204">
        <v>0.54</v>
      </c>
      <c r="I177" s="205"/>
      <c r="J177" s="201"/>
      <c r="K177" s="201"/>
      <c r="L177" s="206"/>
      <c r="M177" s="207"/>
      <c r="N177" s="208"/>
      <c r="O177" s="208"/>
      <c r="P177" s="208"/>
      <c r="Q177" s="208"/>
      <c r="R177" s="208"/>
      <c r="S177" s="208"/>
      <c r="T177" s="209"/>
      <c r="AT177" s="210" t="s">
        <v>233</v>
      </c>
      <c r="AU177" s="210" t="s">
        <v>85</v>
      </c>
      <c r="AV177" s="13" t="s">
        <v>85</v>
      </c>
      <c r="AW177" s="13" t="s">
        <v>37</v>
      </c>
      <c r="AX177" s="13" t="s">
        <v>76</v>
      </c>
      <c r="AY177" s="210" t="s">
        <v>223</v>
      </c>
    </row>
    <row r="178" spans="2:51" s="13" customFormat="1" ht="11.25">
      <c r="B178" s="200"/>
      <c r="C178" s="201"/>
      <c r="D178" s="195" t="s">
        <v>233</v>
      </c>
      <c r="E178" s="202" t="s">
        <v>74</v>
      </c>
      <c r="F178" s="203" t="s">
        <v>716</v>
      </c>
      <c r="G178" s="201"/>
      <c r="H178" s="204">
        <v>6.3</v>
      </c>
      <c r="I178" s="205"/>
      <c r="J178" s="201"/>
      <c r="K178" s="201"/>
      <c r="L178" s="206"/>
      <c r="M178" s="207"/>
      <c r="N178" s="208"/>
      <c r="O178" s="208"/>
      <c r="P178" s="208"/>
      <c r="Q178" s="208"/>
      <c r="R178" s="208"/>
      <c r="S178" s="208"/>
      <c r="T178" s="209"/>
      <c r="AT178" s="210" t="s">
        <v>233</v>
      </c>
      <c r="AU178" s="210" t="s">
        <v>85</v>
      </c>
      <c r="AV178" s="13" t="s">
        <v>85</v>
      </c>
      <c r="AW178" s="13" t="s">
        <v>37</v>
      </c>
      <c r="AX178" s="13" t="s">
        <v>76</v>
      </c>
      <c r="AY178" s="210" t="s">
        <v>223</v>
      </c>
    </row>
    <row r="179" spans="2:51" s="13" customFormat="1" ht="11.25">
      <c r="B179" s="200"/>
      <c r="C179" s="201"/>
      <c r="D179" s="195" t="s">
        <v>233</v>
      </c>
      <c r="E179" s="202" t="s">
        <v>74</v>
      </c>
      <c r="F179" s="203" t="s">
        <v>717</v>
      </c>
      <c r="G179" s="201"/>
      <c r="H179" s="204">
        <v>2.7</v>
      </c>
      <c r="I179" s="205"/>
      <c r="J179" s="201"/>
      <c r="K179" s="201"/>
      <c r="L179" s="206"/>
      <c r="M179" s="207"/>
      <c r="N179" s="208"/>
      <c r="O179" s="208"/>
      <c r="P179" s="208"/>
      <c r="Q179" s="208"/>
      <c r="R179" s="208"/>
      <c r="S179" s="208"/>
      <c r="T179" s="209"/>
      <c r="AT179" s="210" t="s">
        <v>233</v>
      </c>
      <c r="AU179" s="210" t="s">
        <v>85</v>
      </c>
      <c r="AV179" s="13" t="s">
        <v>85</v>
      </c>
      <c r="AW179" s="13" t="s">
        <v>37</v>
      </c>
      <c r="AX179" s="13" t="s">
        <v>76</v>
      </c>
      <c r="AY179" s="210" t="s">
        <v>223</v>
      </c>
    </row>
    <row r="180" spans="2:51" s="13" customFormat="1" ht="11.25">
      <c r="B180" s="200"/>
      <c r="C180" s="201"/>
      <c r="D180" s="195" t="s">
        <v>233</v>
      </c>
      <c r="E180" s="202" t="s">
        <v>74</v>
      </c>
      <c r="F180" s="203" t="s">
        <v>718</v>
      </c>
      <c r="G180" s="201"/>
      <c r="H180" s="204">
        <v>3.3</v>
      </c>
      <c r="I180" s="205"/>
      <c r="J180" s="201"/>
      <c r="K180" s="201"/>
      <c r="L180" s="206"/>
      <c r="M180" s="207"/>
      <c r="N180" s="208"/>
      <c r="O180" s="208"/>
      <c r="P180" s="208"/>
      <c r="Q180" s="208"/>
      <c r="R180" s="208"/>
      <c r="S180" s="208"/>
      <c r="T180" s="209"/>
      <c r="AT180" s="210" t="s">
        <v>233</v>
      </c>
      <c r="AU180" s="210" t="s">
        <v>85</v>
      </c>
      <c r="AV180" s="13" t="s">
        <v>85</v>
      </c>
      <c r="AW180" s="13" t="s">
        <v>37</v>
      </c>
      <c r="AX180" s="13" t="s">
        <v>76</v>
      </c>
      <c r="AY180" s="210" t="s">
        <v>223</v>
      </c>
    </row>
    <row r="181" spans="2:51" s="13" customFormat="1" ht="11.25">
      <c r="B181" s="200"/>
      <c r="C181" s="201"/>
      <c r="D181" s="195" t="s">
        <v>233</v>
      </c>
      <c r="E181" s="202" t="s">
        <v>74</v>
      </c>
      <c r="F181" s="203" t="s">
        <v>719</v>
      </c>
      <c r="G181" s="201"/>
      <c r="H181" s="204">
        <v>5.1</v>
      </c>
      <c r="I181" s="205"/>
      <c r="J181" s="201"/>
      <c r="K181" s="201"/>
      <c r="L181" s="206"/>
      <c r="M181" s="207"/>
      <c r="N181" s="208"/>
      <c r="O181" s="208"/>
      <c r="P181" s="208"/>
      <c r="Q181" s="208"/>
      <c r="R181" s="208"/>
      <c r="S181" s="208"/>
      <c r="T181" s="209"/>
      <c r="AT181" s="210" t="s">
        <v>233</v>
      </c>
      <c r="AU181" s="210" t="s">
        <v>85</v>
      </c>
      <c r="AV181" s="13" t="s">
        <v>85</v>
      </c>
      <c r="AW181" s="13" t="s">
        <v>37</v>
      </c>
      <c r="AX181" s="13" t="s">
        <v>76</v>
      </c>
      <c r="AY181" s="210" t="s">
        <v>223</v>
      </c>
    </row>
    <row r="182" spans="2:51" s="13" customFormat="1" ht="11.25">
      <c r="B182" s="200"/>
      <c r="C182" s="201"/>
      <c r="D182" s="195" t="s">
        <v>233</v>
      </c>
      <c r="E182" s="202" t="s">
        <v>74</v>
      </c>
      <c r="F182" s="203" t="s">
        <v>720</v>
      </c>
      <c r="G182" s="201"/>
      <c r="H182" s="204">
        <v>56.24</v>
      </c>
      <c r="I182" s="205"/>
      <c r="J182" s="201"/>
      <c r="K182" s="201"/>
      <c r="L182" s="206"/>
      <c r="M182" s="207"/>
      <c r="N182" s="208"/>
      <c r="O182" s="208"/>
      <c r="P182" s="208"/>
      <c r="Q182" s="208"/>
      <c r="R182" s="208"/>
      <c r="S182" s="208"/>
      <c r="T182" s="209"/>
      <c r="AT182" s="210" t="s">
        <v>233</v>
      </c>
      <c r="AU182" s="210" t="s">
        <v>85</v>
      </c>
      <c r="AV182" s="13" t="s">
        <v>85</v>
      </c>
      <c r="AW182" s="13" t="s">
        <v>37</v>
      </c>
      <c r="AX182" s="13" t="s">
        <v>76</v>
      </c>
      <c r="AY182" s="210" t="s">
        <v>223</v>
      </c>
    </row>
    <row r="183" spans="2:51" s="13" customFormat="1" ht="11.25">
      <c r="B183" s="200"/>
      <c r="C183" s="201"/>
      <c r="D183" s="195" t="s">
        <v>233</v>
      </c>
      <c r="E183" s="202" t="s">
        <v>74</v>
      </c>
      <c r="F183" s="203" t="s">
        <v>721</v>
      </c>
      <c r="G183" s="201"/>
      <c r="H183" s="204">
        <v>102</v>
      </c>
      <c r="I183" s="205"/>
      <c r="J183" s="201"/>
      <c r="K183" s="201"/>
      <c r="L183" s="206"/>
      <c r="M183" s="207"/>
      <c r="N183" s="208"/>
      <c r="O183" s="208"/>
      <c r="P183" s="208"/>
      <c r="Q183" s="208"/>
      <c r="R183" s="208"/>
      <c r="S183" s="208"/>
      <c r="T183" s="209"/>
      <c r="AT183" s="210" t="s">
        <v>233</v>
      </c>
      <c r="AU183" s="210" t="s">
        <v>85</v>
      </c>
      <c r="AV183" s="13" t="s">
        <v>85</v>
      </c>
      <c r="AW183" s="13" t="s">
        <v>37</v>
      </c>
      <c r="AX183" s="13" t="s">
        <v>76</v>
      </c>
      <c r="AY183" s="210" t="s">
        <v>223</v>
      </c>
    </row>
    <row r="184" spans="2:51" s="13" customFormat="1" ht="11.25">
      <c r="B184" s="200"/>
      <c r="C184" s="201"/>
      <c r="D184" s="195" t="s">
        <v>233</v>
      </c>
      <c r="E184" s="202" t="s">
        <v>74</v>
      </c>
      <c r="F184" s="203" t="s">
        <v>722</v>
      </c>
      <c r="G184" s="201"/>
      <c r="H184" s="204">
        <v>103</v>
      </c>
      <c r="I184" s="205"/>
      <c r="J184" s="201"/>
      <c r="K184" s="201"/>
      <c r="L184" s="206"/>
      <c r="M184" s="207"/>
      <c r="N184" s="208"/>
      <c r="O184" s="208"/>
      <c r="P184" s="208"/>
      <c r="Q184" s="208"/>
      <c r="R184" s="208"/>
      <c r="S184" s="208"/>
      <c r="T184" s="209"/>
      <c r="AT184" s="210" t="s">
        <v>233</v>
      </c>
      <c r="AU184" s="210" t="s">
        <v>85</v>
      </c>
      <c r="AV184" s="13" t="s">
        <v>85</v>
      </c>
      <c r="AW184" s="13" t="s">
        <v>37</v>
      </c>
      <c r="AX184" s="13" t="s">
        <v>76</v>
      </c>
      <c r="AY184" s="210" t="s">
        <v>223</v>
      </c>
    </row>
    <row r="185" spans="2:51" s="13" customFormat="1" ht="11.25">
      <c r="B185" s="200"/>
      <c r="C185" s="201"/>
      <c r="D185" s="195" t="s">
        <v>233</v>
      </c>
      <c r="E185" s="202" t="s">
        <v>74</v>
      </c>
      <c r="F185" s="203" t="s">
        <v>723</v>
      </c>
      <c r="G185" s="201"/>
      <c r="H185" s="204">
        <v>104</v>
      </c>
      <c r="I185" s="205"/>
      <c r="J185" s="201"/>
      <c r="K185" s="201"/>
      <c r="L185" s="206"/>
      <c r="M185" s="207"/>
      <c r="N185" s="208"/>
      <c r="O185" s="208"/>
      <c r="P185" s="208"/>
      <c r="Q185" s="208"/>
      <c r="R185" s="208"/>
      <c r="S185" s="208"/>
      <c r="T185" s="209"/>
      <c r="AT185" s="210" t="s">
        <v>233</v>
      </c>
      <c r="AU185" s="210" t="s">
        <v>85</v>
      </c>
      <c r="AV185" s="13" t="s">
        <v>85</v>
      </c>
      <c r="AW185" s="13" t="s">
        <v>37</v>
      </c>
      <c r="AX185" s="13" t="s">
        <v>76</v>
      </c>
      <c r="AY185" s="210" t="s">
        <v>223</v>
      </c>
    </row>
    <row r="186" spans="2:51" s="14" customFormat="1" ht="11.25">
      <c r="B186" s="211"/>
      <c r="C186" s="212"/>
      <c r="D186" s="195" t="s">
        <v>233</v>
      </c>
      <c r="E186" s="213" t="s">
        <v>74</v>
      </c>
      <c r="F186" s="214" t="s">
        <v>236</v>
      </c>
      <c r="G186" s="212"/>
      <c r="H186" s="215">
        <v>626.8</v>
      </c>
      <c r="I186" s="216"/>
      <c r="J186" s="212"/>
      <c r="K186" s="212"/>
      <c r="L186" s="217"/>
      <c r="M186" s="218"/>
      <c r="N186" s="219"/>
      <c r="O186" s="219"/>
      <c r="P186" s="219"/>
      <c r="Q186" s="219"/>
      <c r="R186" s="219"/>
      <c r="S186" s="219"/>
      <c r="T186" s="220"/>
      <c r="AT186" s="221" t="s">
        <v>233</v>
      </c>
      <c r="AU186" s="221" t="s">
        <v>85</v>
      </c>
      <c r="AV186" s="14" t="s">
        <v>237</v>
      </c>
      <c r="AW186" s="14" t="s">
        <v>37</v>
      </c>
      <c r="AX186" s="14" t="s">
        <v>76</v>
      </c>
      <c r="AY186" s="221" t="s">
        <v>223</v>
      </c>
    </row>
    <row r="187" spans="2:51" s="15" customFormat="1" ht="11.25">
      <c r="B187" s="222"/>
      <c r="C187" s="223"/>
      <c r="D187" s="195" t="s">
        <v>233</v>
      </c>
      <c r="E187" s="224" t="s">
        <v>606</v>
      </c>
      <c r="F187" s="225" t="s">
        <v>238</v>
      </c>
      <c r="G187" s="223"/>
      <c r="H187" s="226">
        <v>626.8</v>
      </c>
      <c r="I187" s="227"/>
      <c r="J187" s="223"/>
      <c r="K187" s="223"/>
      <c r="L187" s="228"/>
      <c r="M187" s="229"/>
      <c r="N187" s="230"/>
      <c r="O187" s="230"/>
      <c r="P187" s="230"/>
      <c r="Q187" s="230"/>
      <c r="R187" s="230"/>
      <c r="S187" s="230"/>
      <c r="T187" s="231"/>
      <c r="AT187" s="232" t="s">
        <v>233</v>
      </c>
      <c r="AU187" s="232" t="s">
        <v>85</v>
      </c>
      <c r="AV187" s="15" t="s">
        <v>229</v>
      </c>
      <c r="AW187" s="15" t="s">
        <v>37</v>
      </c>
      <c r="AX187" s="15" t="s">
        <v>83</v>
      </c>
      <c r="AY187" s="232" t="s">
        <v>223</v>
      </c>
    </row>
    <row r="188" spans="1:65" s="2" customFormat="1" ht="16.5" customHeight="1">
      <c r="A188" s="36"/>
      <c r="B188" s="37"/>
      <c r="C188" s="182" t="s">
        <v>329</v>
      </c>
      <c r="D188" s="182" t="s">
        <v>225</v>
      </c>
      <c r="E188" s="183" t="s">
        <v>724</v>
      </c>
      <c r="F188" s="184" t="s">
        <v>725</v>
      </c>
      <c r="G188" s="185" t="s">
        <v>117</v>
      </c>
      <c r="H188" s="186">
        <v>41.96</v>
      </c>
      <c r="I188" s="187"/>
      <c r="J188" s="188">
        <f>ROUND(I188*H188,2)</f>
        <v>0</v>
      </c>
      <c r="K188" s="184" t="s">
        <v>228</v>
      </c>
      <c r="L188" s="41"/>
      <c r="M188" s="189" t="s">
        <v>74</v>
      </c>
      <c r="N188" s="190" t="s">
        <v>46</v>
      </c>
      <c r="O188" s="66"/>
      <c r="P188" s="191">
        <f>O188*H188</f>
        <v>0</v>
      </c>
      <c r="Q188" s="191">
        <v>0.0154</v>
      </c>
      <c r="R188" s="191">
        <f>Q188*H188</f>
        <v>0.646184</v>
      </c>
      <c r="S188" s="191">
        <v>0</v>
      </c>
      <c r="T188" s="192">
        <f>S188*H188</f>
        <v>0</v>
      </c>
      <c r="U188" s="36"/>
      <c r="V188" s="36"/>
      <c r="W188" s="36"/>
      <c r="X188" s="36"/>
      <c r="Y188" s="36"/>
      <c r="Z188" s="36"/>
      <c r="AA188" s="36"/>
      <c r="AB188" s="36"/>
      <c r="AC188" s="36"/>
      <c r="AD188" s="36"/>
      <c r="AE188" s="36"/>
      <c r="AR188" s="193" t="s">
        <v>229</v>
      </c>
      <c r="AT188" s="193" t="s">
        <v>225</v>
      </c>
      <c r="AU188" s="193" t="s">
        <v>85</v>
      </c>
      <c r="AY188" s="19" t="s">
        <v>223</v>
      </c>
      <c r="BE188" s="194">
        <f>IF(N188="základní",J188,0)</f>
        <v>0</v>
      </c>
      <c r="BF188" s="194">
        <f>IF(N188="snížená",J188,0)</f>
        <v>0</v>
      </c>
      <c r="BG188" s="194">
        <f>IF(N188="zákl. přenesená",J188,0)</f>
        <v>0</v>
      </c>
      <c r="BH188" s="194">
        <f>IF(N188="sníž. přenesená",J188,0)</f>
        <v>0</v>
      </c>
      <c r="BI188" s="194">
        <f>IF(N188="nulová",J188,0)</f>
        <v>0</v>
      </c>
      <c r="BJ188" s="19" t="s">
        <v>83</v>
      </c>
      <c r="BK188" s="194">
        <f>ROUND(I188*H188,2)</f>
        <v>0</v>
      </c>
      <c r="BL188" s="19" t="s">
        <v>229</v>
      </c>
      <c r="BM188" s="193" t="s">
        <v>726</v>
      </c>
    </row>
    <row r="189" spans="1:47" s="2" customFormat="1" ht="11.25">
      <c r="A189" s="36"/>
      <c r="B189" s="37"/>
      <c r="C189" s="38"/>
      <c r="D189" s="195" t="s">
        <v>231</v>
      </c>
      <c r="E189" s="38"/>
      <c r="F189" s="196" t="s">
        <v>727</v>
      </c>
      <c r="G189" s="38"/>
      <c r="H189" s="38"/>
      <c r="I189" s="197"/>
      <c r="J189" s="38"/>
      <c r="K189" s="38"/>
      <c r="L189" s="41"/>
      <c r="M189" s="198"/>
      <c r="N189" s="199"/>
      <c r="O189" s="66"/>
      <c r="P189" s="66"/>
      <c r="Q189" s="66"/>
      <c r="R189" s="66"/>
      <c r="S189" s="66"/>
      <c r="T189" s="67"/>
      <c r="U189" s="36"/>
      <c r="V189" s="36"/>
      <c r="W189" s="36"/>
      <c r="X189" s="36"/>
      <c r="Y189" s="36"/>
      <c r="Z189" s="36"/>
      <c r="AA189" s="36"/>
      <c r="AB189" s="36"/>
      <c r="AC189" s="36"/>
      <c r="AD189" s="36"/>
      <c r="AE189" s="36"/>
      <c r="AT189" s="19" t="s">
        <v>231</v>
      </c>
      <c r="AU189" s="19" t="s">
        <v>85</v>
      </c>
    </row>
    <row r="190" spans="2:51" s="16" customFormat="1" ht="11.25">
      <c r="B190" s="233"/>
      <c r="C190" s="234"/>
      <c r="D190" s="195" t="s">
        <v>233</v>
      </c>
      <c r="E190" s="235" t="s">
        <v>74</v>
      </c>
      <c r="F190" s="236" t="s">
        <v>262</v>
      </c>
      <c r="G190" s="234"/>
      <c r="H190" s="235" t="s">
        <v>74</v>
      </c>
      <c r="I190" s="237"/>
      <c r="J190" s="234"/>
      <c r="K190" s="234"/>
      <c r="L190" s="238"/>
      <c r="M190" s="239"/>
      <c r="N190" s="240"/>
      <c r="O190" s="240"/>
      <c r="P190" s="240"/>
      <c r="Q190" s="240"/>
      <c r="R190" s="240"/>
      <c r="S190" s="240"/>
      <c r="T190" s="241"/>
      <c r="AT190" s="242" t="s">
        <v>233</v>
      </c>
      <c r="AU190" s="242" t="s">
        <v>85</v>
      </c>
      <c r="AV190" s="16" t="s">
        <v>83</v>
      </c>
      <c r="AW190" s="16" t="s">
        <v>37</v>
      </c>
      <c r="AX190" s="16" t="s">
        <v>76</v>
      </c>
      <c r="AY190" s="242" t="s">
        <v>223</v>
      </c>
    </row>
    <row r="191" spans="2:51" s="13" customFormat="1" ht="11.25">
      <c r="B191" s="200"/>
      <c r="C191" s="201"/>
      <c r="D191" s="195" t="s">
        <v>233</v>
      </c>
      <c r="E191" s="202" t="s">
        <v>74</v>
      </c>
      <c r="F191" s="203" t="s">
        <v>728</v>
      </c>
      <c r="G191" s="201"/>
      <c r="H191" s="204">
        <v>13.46</v>
      </c>
      <c r="I191" s="205"/>
      <c r="J191" s="201"/>
      <c r="K191" s="201"/>
      <c r="L191" s="206"/>
      <c r="M191" s="207"/>
      <c r="N191" s="208"/>
      <c r="O191" s="208"/>
      <c r="P191" s="208"/>
      <c r="Q191" s="208"/>
      <c r="R191" s="208"/>
      <c r="S191" s="208"/>
      <c r="T191" s="209"/>
      <c r="AT191" s="210" t="s">
        <v>233</v>
      </c>
      <c r="AU191" s="210" t="s">
        <v>85</v>
      </c>
      <c r="AV191" s="13" t="s">
        <v>85</v>
      </c>
      <c r="AW191" s="13" t="s">
        <v>37</v>
      </c>
      <c r="AX191" s="13" t="s">
        <v>76</v>
      </c>
      <c r="AY191" s="210" t="s">
        <v>223</v>
      </c>
    </row>
    <row r="192" spans="2:51" s="13" customFormat="1" ht="11.25">
      <c r="B192" s="200"/>
      <c r="C192" s="201"/>
      <c r="D192" s="195" t="s">
        <v>233</v>
      </c>
      <c r="E192" s="202" t="s">
        <v>74</v>
      </c>
      <c r="F192" s="203" t="s">
        <v>729</v>
      </c>
      <c r="G192" s="201"/>
      <c r="H192" s="204">
        <v>20.625</v>
      </c>
      <c r="I192" s="205"/>
      <c r="J192" s="201"/>
      <c r="K192" s="201"/>
      <c r="L192" s="206"/>
      <c r="M192" s="207"/>
      <c r="N192" s="208"/>
      <c r="O192" s="208"/>
      <c r="P192" s="208"/>
      <c r="Q192" s="208"/>
      <c r="R192" s="208"/>
      <c r="S192" s="208"/>
      <c r="T192" s="209"/>
      <c r="AT192" s="210" t="s">
        <v>233</v>
      </c>
      <c r="AU192" s="210" t="s">
        <v>85</v>
      </c>
      <c r="AV192" s="13" t="s">
        <v>85</v>
      </c>
      <c r="AW192" s="13" t="s">
        <v>37</v>
      </c>
      <c r="AX192" s="13" t="s">
        <v>76</v>
      </c>
      <c r="AY192" s="210" t="s">
        <v>223</v>
      </c>
    </row>
    <row r="193" spans="2:51" s="13" customFormat="1" ht="11.25">
      <c r="B193" s="200"/>
      <c r="C193" s="201"/>
      <c r="D193" s="195" t="s">
        <v>233</v>
      </c>
      <c r="E193" s="202" t="s">
        <v>74</v>
      </c>
      <c r="F193" s="203" t="s">
        <v>730</v>
      </c>
      <c r="G193" s="201"/>
      <c r="H193" s="204">
        <v>7.875</v>
      </c>
      <c r="I193" s="205"/>
      <c r="J193" s="201"/>
      <c r="K193" s="201"/>
      <c r="L193" s="206"/>
      <c r="M193" s="207"/>
      <c r="N193" s="208"/>
      <c r="O193" s="208"/>
      <c r="P193" s="208"/>
      <c r="Q193" s="208"/>
      <c r="R193" s="208"/>
      <c r="S193" s="208"/>
      <c r="T193" s="209"/>
      <c r="AT193" s="210" t="s">
        <v>233</v>
      </c>
      <c r="AU193" s="210" t="s">
        <v>85</v>
      </c>
      <c r="AV193" s="13" t="s">
        <v>85</v>
      </c>
      <c r="AW193" s="13" t="s">
        <v>37</v>
      </c>
      <c r="AX193" s="13" t="s">
        <v>76</v>
      </c>
      <c r="AY193" s="210" t="s">
        <v>223</v>
      </c>
    </row>
    <row r="194" spans="2:51" s="14" customFormat="1" ht="11.25">
      <c r="B194" s="211"/>
      <c r="C194" s="212"/>
      <c r="D194" s="195" t="s">
        <v>233</v>
      </c>
      <c r="E194" s="213" t="s">
        <v>625</v>
      </c>
      <c r="F194" s="214" t="s">
        <v>236</v>
      </c>
      <c r="G194" s="212"/>
      <c r="H194" s="215">
        <v>41.96</v>
      </c>
      <c r="I194" s="216"/>
      <c r="J194" s="212"/>
      <c r="K194" s="212"/>
      <c r="L194" s="217"/>
      <c r="M194" s="218"/>
      <c r="N194" s="219"/>
      <c r="O194" s="219"/>
      <c r="P194" s="219"/>
      <c r="Q194" s="219"/>
      <c r="R194" s="219"/>
      <c r="S194" s="219"/>
      <c r="T194" s="220"/>
      <c r="AT194" s="221" t="s">
        <v>233</v>
      </c>
      <c r="AU194" s="221" t="s">
        <v>85</v>
      </c>
      <c r="AV194" s="14" t="s">
        <v>237</v>
      </c>
      <c r="AW194" s="14" t="s">
        <v>37</v>
      </c>
      <c r="AX194" s="14" t="s">
        <v>76</v>
      </c>
      <c r="AY194" s="221" t="s">
        <v>223</v>
      </c>
    </row>
    <row r="195" spans="2:51" s="15" customFormat="1" ht="11.25">
      <c r="B195" s="222"/>
      <c r="C195" s="223"/>
      <c r="D195" s="195" t="s">
        <v>233</v>
      </c>
      <c r="E195" s="224" t="s">
        <v>74</v>
      </c>
      <c r="F195" s="225" t="s">
        <v>238</v>
      </c>
      <c r="G195" s="223"/>
      <c r="H195" s="226">
        <v>41.96</v>
      </c>
      <c r="I195" s="227"/>
      <c r="J195" s="223"/>
      <c r="K195" s="223"/>
      <c r="L195" s="228"/>
      <c r="M195" s="229"/>
      <c r="N195" s="230"/>
      <c r="O195" s="230"/>
      <c r="P195" s="230"/>
      <c r="Q195" s="230"/>
      <c r="R195" s="230"/>
      <c r="S195" s="230"/>
      <c r="T195" s="231"/>
      <c r="AT195" s="232" t="s">
        <v>233</v>
      </c>
      <c r="AU195" s="232" t="s">
        <v>85</v>
      </c>
      <c r="AV195" s="15" t="s">
        <v>229</v>
      </c>
      <c r="AW195" s="15" t="s">
        <v>37</v>
      </c>
      <c r="AX195" s="15" t="s">
        <v>83</v>
      </c>
      <c r="AY195" s="232" t="s">
        <v>223</v>
      </c>
    </row>
    <row r="196" spans="1:65" s="2" customFormat="1" ht="16.5" customHeight="1">
      <c r="A196" s="36"/>
      <c r="B196" s="37"/>
      <c r="C196" s="182" t="s">
        <v>346</v>
      </c>
      <c r="D196" s="182" t="s">
        <v>225</v>
      </c>
      <c r="E196" s="183" t="s">
        <v>731</v>
      </c>
      <c r="F196" s="184" t="s">
        <v>732</v>
      </c>
      <c r="G196" s="185" t="s">
        <v>117</v>
      </c>
      <c r="H196" s="186">
        <v>41.96</v>
      </c>
      <c r="I196" s="187"/>
      <c r="J196" s="188">
        <f>ROUND(I196*H196,2)</f>
        <v>0</v>
      </c>
      <c r="K196" s="184" t="s">
        <v>228</v>
      </c>
      <c r="L196" s="41"/>
      <c r="M196" s="189" t="s">
        <v>74</v>
      </c>
      <c r="N196" s="190" t="s">
        <v>46</v>
      </c>
      <c r="O196" s="66"/>
      <c r="P196" s="191">
        <f>O196*H196</f>
        <v>0</v>
      </c>
      <c r="Q196" s="191">
        <v>0.0079</v>
      </c>
      <c r="R196" s="191">
        <f>Q196*H196</f>
        <v>0.33148400000000006</v>
      </c>
      <c r="S196" s="191">
        <v>0</v>
      </c>
      <c r="T196" s="192">
        <f>S196*H196</f>
        <v>0</v>
      </c>
      <c r="U196" s="36"/>
      <c r="V196" s="36"/>
      <c r="W196" s="36"/>
      <c r="X196" s="36"/>
      <c r="Y196" s="36"/>
      <c r="Z196" s="36"/>
      <c r="AA196" s="36"/>
      <c r="AB196" s="36"/>
      <c r="AC196" s="36"/>
      <c r="AD196" s="36"/>
      <c r="AE196" s="36"/>
      <c r="AR196" s="193" t="s">
        <v>229</v>
      </c>
      <c r="AT196" s="193" t="s">
        <v>225</v>
      </c>
      <c r="AU196" s="193" t="s">
        <v>85</v>
      </c>
      <c r="AY196" s="19" t="s">
        <v>223</v>
      </c>
      <c r="BE196" s="194">
        <f>IF(N196="základní",J196,0)</f>
        <v>0</v>
      </c>
      <c r="BF196" s="194">
        <f>IF(N196="snížená",J196,0)</f>
        <v>0</v>
      </c>
      <c r="BG196" s="194">
        <f>IF(N196="zákl. přenesená",J196,0)</f>
        <v>0</v>
      </c>
      <c r="BH196" s="194">
        <f>IF(N196="sníž. přenesená",J196,0)</f>
        <v>0</v>
      </c>
      <c r="BI196" s="194">
        <f>IF(N196="nulová",J196,0)</f>
        <v>0</v>
      </c>
      <c r="BJ196" s="19" t="s">
        <v>83</v>
      </c>
      <c r="BK196" s="194">
        <f>ROUND(I196*H196,2)</f>
        <v>0</v>
      </c>
      <c r="BL196" s="19" t="s">
        <v>229</v>
      </c>
      <c r="BM196" s="193" t="s">
        <v>733</v>
      </c>
    </row>
    <row r="197" spans="1:47" s="2" customFormat="1" ht="19.5">
      <c r="A197" s="36"/>
      <c r="B197" s="37"/>
      <c r="C197" s="38"/>
      <c r="D197" s="195" t="s">
        <v>231</v>
      </c>
      <c r="E197" s="38"/>
      <c r="F197" s="196" t="s">
        <v>734</v>
      </c>
      <c r="G197" s="38"/>
      <c r="H197" s="38"/>
      <c r="I197" s="197"/>
      <c r="J197" s="38"/>
      <c r="K197" s="38"/>
      <c r="L197" s="41"/>
      <c r="M197" s="198"/>
      <c r="N197" s="199"/>
      <c r="O197" s="66"/>
      <c r="P197" s="66"/>
      <c r="Q197" s="66"/>
      <c r="R197" s="66"/>
      <c r="S197" s="66"/>
      <c r="T197" s="67"/>
      <c r="U197" s="36"/>
      <c r="V197" s="36"/>
      <c r="W197" s="36"/>
      <c r="X197" s="36"/>
      <c r="Y197" s="36"/>
      <c r="Z197" s="36"/>
      <c r="AA197" s="36"/>
      <c r="AB197" s="36"/>
      <c r="AC197" s="36"/>
      <c r="AD197" s="36"/>
      <c r="AE197" s="36"/>
      <c r="AT197" s="19" t="s">
        <v>231</v>
      </c>
      <c r="AU197" s="19" t="s">
        <v>85</v>
      </c>
    </row>
    <row r="198" spans="2:51" s="13" customFormat="1" ht="11.25">
      <c r="B198" s="200"/>
      <c r="C198" s="201"/>
      <c r="D198" s="195" t="s">
        <v>233</v>
      </c>
      <c r="E198" s="202" t="s">
        <v>74</v>
      </c>
      <c r="F198" s="203" t="s">
        <v>625</v>
      </c>
      <c r="G198" s="201"/>
      <c r="H198" s="204">
        <v>41.96</v>
      </c>
      <c r="I198" s="205"/>
      <c r="J198" s="201"/>
      <c r="K198" s="201"/>
      <c r="L198" s="206"/>
      <c r="M198" s="207"/>
      <c r="N198" s="208"/>
      <c r="O198" s="208"/>
      <c r="P198" s="208"/>
      <c r="Q198" s="208"/>
      <c r="R198" s="208"/>
      <c r="S198" s="208"/>
      <c r="T198" s="209"/>
      <c r="AT198" s="210" t="s">
        <v>233</v>
      </c>
      <c r="AU198" s="210" t="s">
        <v>85</v>
      </c>
      <c r="AV198" s="13" t="s">
        <v>85</v>
      </c>
      <c r="AW198" s="13" t="s">
        <v>37</v>
      </c>
      <c r="AX198" s="13" t="s">
        <v>83</v>
      </c>
      <c r="AY198" s="210" t="s">
        <v>223</v>
      </c>
    </row>
    <row r="199" spans="1:65" s="2" customFormat="1" ht="16.5" customHeight="1">
      <c r="A199" s="36"/>
      <c r="B199" s="37"/>
      <c r="C199" s="182" t="s">
        <v>352</v>
      </c>
      <c r="D199" s="182" t="s">
        <v>225</v>
      </c>
      <c r="E199" s="183" t="s">
        <v>735</v>
      </c>
      <c r="F199" s="184" t="s">
        <v>736</v>
      </c>
      <c r="G199" s="185" t="s">
        <v>128</v>
      </c>
      <c r="H199" s="186">
        <v>10</v>
      </c>
      <c r="I199" s="187"/>
      <c r="J199" s="188">
        <f>ROUND(I199*H199,2)</f>
        <v>0</v>
      </c>
      <c r="K199" s="184" t="s">
        <v>228</v>
      </c>
      <c r="L199" s="41"/>
      <c r="M199" s="189" t="s">
        <v>74</v>
      </c>
      <c r="N199" s="190" t="s">
        <v>46</v>
      </c>
      <c r="O199" s="66"/>
      <c r="P199" s="191">
        <f>O199*H199</f>
        <v>0</v>
      </c>
      <c r="Q199" s="191">
        <v>0.0415</v>
      </c>
      <c r="R199" s="191">
        <f>Q199*H199</f>
        <v>0.41500000000000004</v>
      </c>
      <c r="S199" s="191">
        <v>0</v>
      </c>
      <c r="T199" s="192">
        <f>S199*H199</f>
        <v>0</v>
      </c>
      <c r="U199" s="36"/>
      <c r="V199" s="36"/>
      <c r="W199" s="36"/>
      <c r="X199" s="36"/>
      <c r="Y199" s="36"/>
      <c r="Z199" s="36"/>
      <c r="AA199" s="36"/>
      <c r="AB199" s="36"/>
      <c r="AC199" s="36"/>
      <c r="AD199" s="36"/>
      <c r="AE199" s="36"/>
      <c r="AR199" s="193" t="s">
        <v>229</v>
      </c>
      <c r="AT199" s="193" t="s">
        <v>225</v>
      </c>
      <c r="AU199" s="193" t="s">
        <v>85</v>
      </c>
      <c r="AY199" s="19" t="s">
        <v>223</v>
      </c>
      <c r="BE199" s="194">
        <f>IF(N199="základní",J199,0)</f>
        <v>0</v>
      </c>
      <c r="BF199" s="194">
        <f>IF(N199="snížená",J199,0)</f>
        <v>0</v>
      </c>
      <c r="BG199" s="194">
        <f>IF(N199="zákl. přenesená",J199,0)</f>
        <v>0</v>
      </c>
      <c r="BH199" s="194">
        <f>IF(N199="sníž. přenesená",J199,0)</f>
        <v>0</v>
      </c>
      <c r="BI199" s="194">
        <f>IF(N199="nulová",J199,0)</f>
        <v>0</v>
      </c>
      <c r="BJ199" s="19" t="s">
        <v>83</v>
      </c>
      <c r="BK199" s="194">
        <f>ROUND(I199*H199,2)</f>
        <v>0</v>
      </c>
      <c r="BL199" s="19" t="s">
        <v>229</v>
      </c>
      <c r="BM199" s="193" t="s">
        <v>737</v>
      </c>
    </row>
    <row r="200" spans="1:47" s="2" customFormat="1" ht="11.25">
      <c r="A200" s="36"/>
      <c r="B200" s="37"/>
      <c r="C200" s="38"/>
      <c r="D200" s="195" t="s">
        <v>231</v>
      </c>
      <c r="E200" s="38"/>
      <c r="F200" s="196" t="s">
        <v>738</v>
      </c>
      <c r="G200" s="38"/>
      <c r="H200" s="38"/>
      <c r="I200" s="197"/>
      <c r="J200" s="38"/>
      <c r="K200" s="38"/>
      <c r="L200" s="41"/>
      <c r="M200" s="198"/>
      <c r="N200" s="199"/>
      <c r="O200" s="66"/>
      <c r="P200" s="66"/>
      <c r="Q200" s="66"/>
      <c r="R200" s="66"/>
      <c r="S200" s="66"/>
      <c r="T200" s="67"/>
      <c r="U200" s="36"/>
      <c r="V200" s="36"/>
      <c r="W200" s="36"/>
      <c r="X200" s="36"/>
      <c r="Y200" s="36"/>
      <c r="Z200" s="36"/>
      <c r="AA200" s="36"/>
      <c r="AB200" s="36"/>
      <c r="AC200" s="36"/>
      <c r="AD200" s="36"/>
      <c r="AE200" s="36"/>
      <c r="AT200" s="19" t="s">
        <v>231</v>
      </c>
      <c r="AU200" s="19" t="s">
        <v>85</v>
      </c>
    </row>
    <row r="201" spans="2:51" s="13" customFormat="1" ht="11.25">
      <c r="B201" s="200"/>
      <c r="C201" s="201"/>
      <c r="D201" s="195" t="s">
        <v>233</v>
      </c>
      <c r="E201" s="202" t="s">
        <v>74</v>
      </c>
      <c r="F201" s="203" t="s">
        <v>739</v>
      </c>
      <c r="G201" s="201"/>
      <c r="H201" s="204">
        <v>10</v>
      </c>
      <c r="I201" s="205"/>
      <c r="J201" s="201"/>
      <c r="K201" s="201"/>
      <c r="L201" s="206"/>
      <c r="M201" s="207"/>
      <c r="N201" s="208"/>
      <c r="O201" s="208"/>
      <c r="P201" s="208"/>
      <c r="Q201" s="208"/>
      <c r="R201" s="208"/>
      <c r="S201" s="208"/>
      <c r="T201" s="209"/>
      <c r="AT201" s="210" t="s">
        <v>233</v>
      </c>
      <c r="AU201" s="210" t="s">
        <v>85</v>
      </c>
      <c r="AV201" s="13" t="s">
        <v>85</v>
      </c>
      <c r="AW201" s="13" t="s">
        <v>37</v>
      </c>
      <c r="AX201" s="13" t="s">
        <v>76</v>
      </c>
      <c r="AY201" s="210" t="s">
        <v>223</v>
      </c>
    </row>
    <row r="202" spans="2:51" s="15" customFormat="1" ht="11.25">
      <c r="B202" s="222"/>
      <c r="C202" s="223"/>
      <c r="D202" s="195" t="s">
        <v>233</v>
      </c>
      <c r="E202" s="224" t="s">
        <v>74</v>
      </c>
      <c r="F202" s="225" t="s">
        <v>238</v>
      </c>
      <c r="G202" s="223"/>
      <c r="H202" s="226">
        <v>10</v>
      </c>
      <c r="I202" s="227"/>
      <c r="J202" s="223"/>
      <c r="K202" s="223"/>
      <c r="L202" s="228"/>
      <c r="M202" s="229"/>
      <c r="N202" s="230"/>
      <c r="O202" s="230"/>
      <c r="P202" s="230"/>
      <c r="Q202" s="230"/>
      <c r="R202" s="230"/>
      <c r="S202" s="230"/>
      <c r="T202" s="231"/>
      <c r="AT202" s="232" t="s">
        <v>233</v>
      </c>
      <c r="AU202" s="232" t="s">
        <v>85</v>
      </c>
      <c r="AV202" s="15" t="s">
        <v>229</v>
      </c>
      <c r="AW202" s="15" t="s">
        <v>37</v>
      </c>
      <c r="AX202" s="15" t="s">
        <v>83</v>
      </c>
      <c r="AY202" s="232" t="s">
        <v>223</v>
      </c>
    </row>
    <row r="203" spans="1:65" s="2" customFormat="1" ht="16.5" customHeight="1">
      <c r="A203" s="36"/>
      <c r="B203" s="37"/>
      <c r="C203" s="182" t="s">
        <v>357</v>
      </c>
      <c r="D203" s="182" t="s">
        <v>225</v>
      </c>
      <c r="E203" s="183" t="s">
        <v>740</v>
      </c>
      <c r="F203" s="184" t="s">
        <v>741</v>
      </c>
      <c r="G203" s="185" t="s">
        <v>117</v>
      </c>
      <c r="H203" s="186">
        <v>598.905</v>
      </c>
      <c r="I203" s="187"/>
      <c r="J203" s="188">
        <f>ROUND(I203*H203,2)</f>
        <v>0</v>
      </c>
      <c r="K203" s="184" t="s">
        <v>228</v>
      </c>
      <c r="L203" s="41"/>
      <c r="M203" s="189" t="s">
        <v>74</v>
      </c>
      <c r="N203" s="190" t="s">
        <v>46</v>
      </c>
      <c r="O203" s="66"/>
      <c r="P203" s="191">
        <f>O203*H203</f>
        <v>0</v>
      </c>
      <c r="Q203" s="191">
        <v>0.0156</v>
      </c>
      <c r="R203" s="191">
        <f>Q203*H203</f>
        <v>9.342918</v>
      </c>
      <c r="S203" s="191">
        <v>0</v>
      </c>
      <c r="T203" s="192">
        <f>S203*H203</f>
        <v>0</v>
      </c>
      <c r="U203" s="36"/>
      <c r="V203" s="36"/>
      <c r="W203" s="36"/>
      <c r="X203" s="36"/>
      <c r="Y203" s="36"/>
      <c r="Z203" s="36"/>
      <c r="AA203" s="36"/>
      <c r="AB203" s="36"/>
      <c r="AC203" s="36"/>
      <c r="AD203" s="36"/>
      <c r="AE203" s="36"/>
      <c r="AR203" s="193" t="s">
        <v>229</v>
      </c>
      <c r="AT203" s="193" t="s">
        <v>225</v>
      </c>
      <c r="AU203" s="193" t="s">
        <v>85</v>
      </c>
      <c r="AY203" s="19" t="s">
        <v>223</v>
      </c>
      <c r="BE203" s="194">
        <f>IF(N203="základní",J203,0)</f>
        <v>0</v>
      </c>
      <c r="BF203" s="194">
        <f>IF(N203="snížená",J203,0)</f>
        <v>0</v>
      </c>
      <c r="BG203" s="194">
        <f>IF(N203="zákl. přenesená",J203,0)</f>
        <v>0</v>
      </c>
      <c r="BH203" s="194">
        <f>IF(N203="sníž. přenesená",J203,0)</f>
        <v>0</v>
      </c>
      <c r="BI203" s="194">
        <f>IF(N203="nulová",J203,0)</f>
        <v>0</v>
      </c>
      <c r="BJ203" s="19" t="s">
        <v>83</v>
      </c>
      <c r="BK203" s="194">
        <f>ROUND(I203*H203,2)</f>
        <v>0</v>
      </c>
      <c r="BL203" s="19" t="s">
        <v>229</v>
      </c>
      <c r="BM203" s="193" t="s">
        <v>742</v>
      </c>
    </row>
    <row r="204" spans="1:47" s="2" customFormat="1" ht="11.25">
      <c r="A204" s="36"/>
      <c r="B204" s="37"/>
      <c r="C204" s="38"/>
      <c r="D204" s="195" t="s">
        <v>231</v>
      </c>
      <c r="E204" s="38"/>
      <c r="F204" s="196" t="s">
        <v>743</v>
      </c>
      <c r="G204" s="38"/>
      <c r="H204" s="38"/>
      <c r="I204" s="197"/>
      <c r="J204" s="38"/>
      <c r="K204" s="38"/>
      <c r="L204" s="41"/>
      <c r="M204" s="198"/>
      <c r="N204" s="199"/>
      <c r="O204" s="66"/>
      <c r="P204" s="66"/>
      <c r="Q204" s="66"/>
      <c r="R204" s="66"/>
      <c r="S204" s="66"/>
      <c r="T204" s="67"/>
      <c r="U204" s="36"/>
      <c r="V204" s="36"/>
      <c r="W204" s="36"/>
      <c r="X204" s="36"/>
      <c r="Y204" s="36"/>
      <c r="Z204" s="36"/>
      <c r="AA204" s="36"/>
      <c r="AB204" s="36"/>
      <c r="AC204" s="36"/>
      <c r="AD204" s="36"/>
      <c r="AE204" s="36"/>
      <c r="AT204" s="19" t="s">
        <v>231</v>
      </c>
      <c r="AU204" s="19" t="s">
        <v>85</v>
      </c>
    </row>
    <row r="205" spans="2:51" s="16" customFormat="1" ht="11.25">
      <c r="B205" s="233"/>
      <c r="C205" s="234"/>
      <c r="D205" s="195" t="s">
        <v>233</v>
      </c>
      <c r="E205" s="235" t="s">
        <v>74</v>
      </c>
      <c r="F205" s="236" t="s">
        <v>262</v>
      </c>
      <c r="G205" s="234"/>
      <c r="H205" s="235" t="s">
        <v>74</v>
      </c>
      <c r="I205" s="237"/>
      <c r="J205" s="234"/>
      <c r="K205" s="234"/>
      <c r="L205" s="238"/>
      <c r="M205" s="239"/>
      <c r="N205" s="240"/>
      <c r="O205" s="240"/>
      <c r="P205" s="240"/>
      <c r="Q205" s="240"/>
      <c r="R205" s="240"/>
      <c r="S205" s="240"/>
      <c r="T205" s="241"/>
      <c r="AT205" s="242" t="s">
        <v>233</v>
      </c>
      <c r="AU205" s="242" t="s">
        <v>85</v>
      </c>
      <c r="AV205" s="16" t="s">
        <v>83</v>
      </c>
      <c r="AW205" s="16" t="s">
        <v>37</v>
      </c>
      <c r="AX205" s="16" t="s">
        <v>76</v>
      </c>
      <c r="AY205" s="242" t="s">
        <v>223</v>
      </c>
    </row>
    <row r="206" spans="2:51" s="13" customFormat="1" ht="11.25">
      <c r="B206" s="200"/>
      <c r="C206" s="201"/>
      <c r="D206" s="195" t="s">
        <v>233</v>
      </c>
      <c r="E206" s="202" t="s">
        <v>74</v>
      </c>
      <c r="F206" s="203" t="s">
        <v>744</v>
      </c>
      <c r="G206" s="201"/>
      <c r="H206" s="204">
        <v>230.224</v>
      </c>
      <c r="I206" s="205"/>
      <c r="J206" s="201"/>
      <c r="K206" s="201"/>
      <c r="L206" s="206"/>
      <c r="M206" s="207"/>
      <c r="N206" s="208"/>
      <c r="O206" s="208"/>
      <c r="P206" s="208"/>
      <c r="Q206" s="208"/>
      <c r="R206" s="208"/>
      <c r="S206" s="208"/>
      <c r="T206" s="209"/>
      <c r="AT206" s="210" t="s">
        <v>233</v>
      </c>
      <c r="AU206" s="210" t="s">
        <v>85</v>
      </c>
      <c r="AV206" s="13" t="s">
        <v>85</v>
      </c>
      <c r="AW206" s="13" t="s">
        <v>37</v>
      </c>
      <c r="AX206" s="13" t="s">
        <v>76</v>
      </c>
      <c r="AY206" s="210" t="s">
        <v>223</v>
      </c>
    </row>
    <row r="207" spans="2:51" s="13" customFormat="1" ht="11.25">
      <c r="B207" s="200"/>
      <c r="C207" s="201"/>
      <c r="D207" s="195" t="s">
        <v>233</v>
      </c>
      <c r="E207" s="202" t="s">
        <v>74</v>
      </c>
      <c r="F207" s="203" t="s">
        <v>745</v>
      </c>
      <c r="G207" s="201"/>
      <c r="H207" s="204">
        <v>26.665</v>
      </c>
      <c r="I207" s="205"/>
      <c r="J207" s="201"/>
      <c r="K207" s="201"/>
      <c r="L207" s="206"/>
      <c r="M207" s="207"/>
      <c r="N207" s="208"/>
      <c r="O207" s="208"/>
      <c r="P207" s="208"/>
      <c r="Q207" s="208"/>
      <c r="R207" s="208"/>
      <c r="S207" s="208"/>
      <c r="T207" s="209"/>
      <c r="AT207" s="210" t="s">
        <v>233</v>
      </c>
      <c r="AU207" s="210" t="s">
        <v>85</v>
      </c>
      <c r="AV207" s="13" t="s">
        <v>85</v>
      </c>
      <c r="AW207" s="13" t="s">
        <v>37</v>
      </c>
      <c r="AX207" s="13" t="s">
        <v>76</v>
      </c>
      <c r="AY207" s="210" t="s">
        <v>223</v>
      </c>
    </row>
    <row r="208" spans="2:51" s="13" customFormat="1" ht="11.25">
      <c r="B208" s="200"/>
      <c r="C208" s="201"/>
      <c r="D208" s="195" t="s">
        <v>233</v>
      </c>
      <c r="E208" s="202" t="s">
        <v>74</v>
      </c>
      <c r="F208" s="203" t="s">
        <v>746</v>
      </c>
      <c r="G208" s="201"/>
      <c r="H208" s="204">
        <v>46.36</v>
      </c>
      <c r="I208" s="205"/>
      <c r="J208" s="201"/>
      <c r="K208" s="201"/>
      <c r="L208" s="206"/>
      <c r="M208" s="207"/>
      <c r="N208" s="208"/>
      <c r="O208" s="208"/>
      <c r="P208" s="208"/>
      <c r="Q208" s="208"/>
      <c r="R208" s="208"/>
      <c r="S208" s="208"/>
      <c r="T208" s="209"/>
      <c r="AT208" s="210" t="s">
        <v>233</v>
      </c>
      <c r="AU208" s="210" t="s">
        <v>85</v>
      </c>
      <c r="AV208" s="13" t="s">
        <v>85</v>
      </c>
      <c r="AW208" s="13" t="s">
        <v>37</v>
      </c>
      <c r="AX208" s="13" t="s">
        <v>76</v>
      </c>
      <c r="AY208" s="210" t="s">
        <v>223</v>
      </c>
    </row>
    <row r="209" spans="2:51" s="13" customFormat="1" ht="11.25">
      <c r="B209" s="200"/>
      <c r="C209" s="201"/>
      <c r="D209" s="195" t="s">
        <v>233</v>
      </c>
      <c r="E209" s="202" t="s">
        <v>74</v>
      </c>
      <c r="F209" s="203" t="s">
        <v>747</v>
      </c>
      <c r="G209" s="201"/>
      <c r="H209" s="204">
        <v>14.44</v>
      </c>
      <c r="I209" s="205"/>
      <c r="J209" s="201"/>
      <c r="K209" s="201"/>
      <c r="L209" s="206"/>
      <c r="M209" s="207"/>
      <c r="N209" s="208"/>
      <c r="O209" s="208"/>
      <c r="P209" s="208"/>
      <c r="Q209" s="208"/>
      <c r="R209" s="208"/>
      <c r="S209" s="208"/>
      <c r="T209" s="209"/>
      <c r="AT209" s="210" t="s">
        <v>233</v>
      </c>
      <c r="AU209" s="210" t="s">
        <v>85</v>
      </c>
      <c r="AV209" s="13" t="s">
        <v>85</v>
      </c>
      <c r="AW209" s="13" t="s">
        <v>37</v>
      </c>
      <c r="AX209" s="13" t="s">
        <v>76</v>
      </c>
      <c r="AY209" s="210" t="s">
        <v>223</v>
      </c>
    </row>
    <row r="210" spans="2:51" s="13" customFormat="1" ht="11.25">
      <c r="B210" s="200"/>
      <c r="C210" s="201"/>
      <c r="D210" s="195" t="s">
        <v>233</v>
      </c>
      <c r="E210" s="202" t="s">
        <v>74</v>
      </c>
      <c r="F210" s="203" t="s">
        <v>748</v>
      </c>
      <c r="G210" s="201"/>
      <c r="H210" s="204">
        <v>35.64</v>
      </c>
      <c r="I210" s="205"/>
      <c r="J210" s="201"/>
      <c r="K210" s="201"/>
      <c r="L210" s="206"/>
      <c r="M210" s="207"/>
      <c r="N210" s="208"/>
      <c r="O210" s="208"/>
      <c r="P210" s="208"/>
      <c r="Q210" s="208"/>
      <c r="R210" s="208"/>
      <c r="S210" s="208"/>
      <c r="T210" s="209"/>
      <c r="AT210" s="210" t="s">
        <v>233</v>
      </c>
      <c r="AU210" s="210" t="s">
        <v>85</v>
      </c>
      <c r="AV210" s="13" t="s">
        <v>85</v>
      </c>
      <c r="AW210" s="13" t="s">
        <v>37</v>
      </c>
      <c r="AX210" s="13" t="s">
        <v>76</v>
      </c>
      <c r="AY210" s="210" t="s">
        <v>223</v>
      </c>
    </row>
    <row r="211" spans="2:51" s="13" customFormat="1" ht="11.25">
      <c r="B211" s="200"/>
      <c r="C211" s="201"/>
      <c r="D211" s="195" t="s">
        <v>233</v>
      </c>
      <c r="E211" s="202" t="s">
        <v>74</v>
      </c>
      <c r="F211" s="203" t="s">
        <v>749</v>
      </c>
      <c r="G211" s="201"/>
      <c r="H211" s="204">
        <v>27.1</v>
      </c>
      <c r="I211" s="205"/>
      <c r="J211" s="201"/>
      <c r="K211" s="201"/>
      <c r="L211" s="206"/>
      <c r="M211" s="207"/>
      <c r="N211" s="208"/>
      <c r="O211" s="208"/>
      <c r="P211" s="208"/>
      <c r="Q211" s="208"/>
      <c r="R211" s="208"/>
      <c r="S211" s="208"/>
      <c r="T211" s="209"/>
      <c r="AT211" s="210" t="s">
        <v>233</v>
      </c>
      <c r="AU211" s="210" t="s">
        <v>85</v>
      </c>
      <c r="AV211" s="13" t="s">
        <v>85</v>
      </c>
      <c r="AW211" s="13" t="s">
        <v>37</v>
      </c>
      <c r="AX211" s="13" t="s">
        <v>76</v>
      </c>
      <c r="AY211" s="210" t="s">
        <v>223</v>
      </c>
    </row>
    <row r="212" spans="2:51" s="13" customFormat="1" ht="11.25">
      <c r="B212" s="200"/>
      <c r="C212" s="201"/>
      <c r="D212" s="195" t="s">
        <v>233</v>
      </c>
      <c r="E212" s="202" t="s">
        <v>74</v>
      </c>
      <c r="F212" s="203" t="s">
        <v>750</v>
      </c>
      <c r="G212" s="201"/>
      <c r="H212" s="204">
        <v>20.4</v>
      </c>
      <c r="I212" s="205"/>
      <c r="J212" s="201"/>
      <c r="K212" s="201"/>
      <c r="L212" s="206"/>
      <c r="M212" s="207"/>
      <c r="N212" s="208"/>
      <c r="O212" s="208"/>
      <c r="P212" s="208"/>
      <c r="Q212" s="208"/>
      <c r="R212" s="208"/>
      <c r="S212" s="208"/>
      <c r="T212" s="209"/>
      <c r="AT212" s="210" t="s">
        <v>233</v>
      </c>
      <c r="AU212" s="210" t="s">
        <v>85</v>
      </c>
      <c r="AV212" s="13" t="s">
        <v>85</v>
      </c>
      <c r="AW212" s="13" t="s">
        <v>37</v>
      </c>
      <c r="AX212" s="13" t="s">
        <v>76</v>
      </c>
      <c r="AY212" s="210" t="s">
        <v>223</v>
      </c>
    </row>
    <row r="213" spans="2:51" s="13" customFormat="1" ht="11.25">
      <c r="B213" s="200"/>
      <c r="C213" s="201"/>
      <c r="D213" s="195" t="s">
        <v>233</v>
      </c>
      <c r="E213" s="202" t="s">
        <v>74</v>
      </c>
      <c r="F213" s="203" t="s">
        <v>751</v>
      </c>
      <c r="G213" s="201"/>
      <c r="H213" s="204">
        <v>37.96</v>
      </c>
      <c r="I213" s="205"/>
      <c r="J213" s="201"/>
      <c r="K213" s="201"/>
      <c r="L213" s="206"/>
      <c r="M213" s="207"/>
      <c r="N213" s="208"/>
      <c r="O213" s="208"/>
      <c r="P213" s="208"/>
      <c r="Q213" s="208"/>
      <c r="R213" s="208"/>
      <c r="S213" s="208"/>
      <c r="T213" s="209"/>
      <c r="AT213" s="210" t="s">
        <v>233</v>
      </c>
      <c r="AU213" s="210" t="s">
        <v>85</v>
      </c>
      <c r="AV213" s="13" t="s">
        <v>85</v>
      </c>
      <c r="AW213" s="13" t="s">
        <v>37</v>
      </c>
      <c r="AX213" s="13" t="s">
        <v>76</v>
      </c>
      <c r="AY213" s="210" t="s">
        <v>223</v>
      </c>
    </row>
    <row r="214" spans="2:51" s="13" customFormat="1" ht="11.25">
      <c r="B214" s="200"/>
      <c r="C214" s="201"/>
      <c r="D214" s="195" t="s">
        <v>233</v>
      </c>
      <c r="E214" s="202" t="s">
        <v>74</v>
      </c>
      <c r="F214" s="203" t="s">
        <v>720</v>
      </c>
      <c r="G214" s="201"/>
      <c r="H214" s="204">
        <v>56.24</v>
      </c>
      <c r="I214" s="205"/>
      <c r="J214" s="201"/>
      <c r="K214" s="201"/>
      <c r="L214" s="206"/>
      <c r="M214" s="207"/>
      <c r="N214" s="208"/>
      <c r="O214" s="208"/>
      <c r="P214" s="208"/>
      <c r="Q214" s="208"/>
      <c r="R214" s="208"/>
      <c r="S214" s="208"/>
      <c r="T214" s="209"/>
      <c r="AT214" s="210" t="s">
        <v>233</v>
      </c>
      <c r="AU214" s="210" t="s">
        <v>85</v>
      </c>
      <c r="AV214" s="13" t="s">
        <v>85</v>
      </c>
      <c r="AW214" s="13" t="s">
        <v>37</v>
      </c>
      <c r="AX214" s="13" t="s">
        <v>76</v>
      </c>
      <c r="AY214" s="210" t="s">
        <v>223</v>
      </c>
    </row>
    <row r="215" spans="2:51" s="13" customFormat="1" ht="11.25">
      <c r="B215" s="200"/>
      <c r="C215" s="201"/>
      <c r="D215" s="195" t="s">
        <v>233</v>
      </c>
      <c r="E215" s="202" t="s">
        <v>74</v>
      </c>
      <c r="F215" s="203" t="s">
        <v>752</v>
      </c>
      <c r="G215" s="201"/>
      <c r="H215" s="204">
        <v>126.713</v>
      </c>
      <c r="I215" s="205"/>
      <c r="J215" s="201"/>
      <c r="K215" s="201"/>
      <c r="L215" s="206"/>
      <c r="M215" s="207"/>
      <c r="N215" s="208"/>
      <c r="O215" s="208"/>
      <c r="P215" s="208"/>
      <c r="Q215" s="208"/>
      <c r="R215" s="208"/>
      <c r="S215" s="208"/>
      <c r="T215" s="209"/>
      <c r="AT215" s="210" t="s">
        <v>233</v>
      </c>
      <c r="AU215" s="210" t="s">
        <v>85</v>
      </c>
      <c r="AV215" s="13" t="s">
        <v>85</v>
      </c>
      <c r="AW215" s="13" t="s">
        <v>37</v>
      </c>
      <c r="AX215" s="13" t="s">
        <v>76</v>
      </c>
      <c r="AY215" s="210" t="s">
        <v>223</v>
      </c>
    </row>
    <row r="216" spans="2:51" s="13" customFormat="1" ht="11.25">
      <c r="B216" s="200"/>
      <c r="C216" s="201"/>
      <c r="D216" s="195" t="s">
        <v>233</v>
      </c>
      <c r="E216" s="202" t="s">
        <v>74</v>
      </c>
      <c r="F216" s="203" t="s">
        <v>753</v>
      </c>
      <c r="G216" s="201"/>
      <c r="H216" s="204">
        <v>128.233</v>
      </c>
      <c r="I216" s="205"/>
      <c r="J216" s="201"/>
      <c r="K216" s="201"/>
      <c r="L216" s="206"/>
      <c r="M216" s="207"/>
      <c r="N216" s="208"/>
      <c r="O216" s="208"/>
      <c r="P216" s="208"/>
      <c r="Q216" s="208"/>
      <c r="R216" s="208"/>
      <c r="S216" s="208"/>
      <c r="T216" s="209"/>
      <c r="AT216" s="210" t="s">
        <v>233</v>
      </c>
      <c r="AU216" s="210" t="s">
        <v>85</v>
      </c>
      <c r="AV216" s="13" t="s">
        <v>85</v>
      </c>
      <c r="AW216" s="13" t="s">
        <v>37</v>
      </c>
      <c r="AX216" s="13" t="s">
        <v>76</v>
      </c>
      <c r="AY216" s="210" t="s">
        <v>223</v>
      </c>
    </row>
    <row r="217" spans="2:51" s="13" customFormat="1" ht="11.25">
      <c r="B217" s="200"/>
      <c r="C217" s="201"/>
      <c r="D217" s="195" t="s">
        <v>233</v>
      </c>
      <c r="E217" s="202" t="s">
        <v>74</v>
      </c>
      <c r="F217" s="203" t="s">
        <v>754</v>
      </c>
      <c r="G217" s="201"/>
      <c r="H217" s="204">
        <v>128.993</v>
      </c>
      <c r="I217" s="205"/>
      <c r="J217" s="201"/>
      <c r="K217" s="201"/>
      <c r="L217" s="206"/>
      <c r="M217" s="207"/>
      <c r="N217" s="208"/>
      <c r="O217" s="208"/>
      <c r="P217" s="208"/>
      <c r="Q217" s="208"/>
      <c r="R217" s="208"/>
      <c r="S217" s="208"/>
      <c r="T217" s="209"/>
      <c r="AT217" s="210" t="s">
        <v>233</v>
      </c>
      <c r="AU217" s="210" t="s">
        <v>85</v>
      </c>
      <c r="AV217" s="13" t="s">
        <v>85</v>
      </c>
      <c r="AW217" s="13" t="s">
        <v>37</v>
      </c>
      <c r="AX217" s="13" t="s">
        <v>76</v>
      </c>
      <c r="AY217" s="210" t="s">
        <v>223</v>
      </c>
    </row>
    <row r="218" spans="2:51" s="14" customFormat="1" ht="11.25">
      <c r="B218" s="211"/>
      <c r="C218" s="212"/>
      <c r="D218" s="195" t="s">
        <v>233</v>
      </c>
      <c r="E218" s="213" t="s">
        <v>74</v>
      </c>
      <c r="F218" s="214" t="s">
        <v>755</v>
      </c>
      <c r="G218" s="212"/>
      <c r="H218" s="215">
        <v>878.968</v>
      </c>
      <c r="I218" s="216"/>
      <c r="J218" s="212"/>
      <c r="K218" s="212"/>
      <c r="L218" s="217"/>
      <c r="M218" s="218"/>
      <c r="N218" s="219"/>
      <c r="O218" s="219"/>
      <c r="P218" s="219"/>
      <c r="Q218" s="219"/>
      <c r="R218" s="219"/>
      <c r="S218" s="219"/>
      <c r="T218" s="220"/>
      <c r="AT218" s="221" t="s">
        <v>233</v>
      </c>
      <c r="AU218" s="221" t="s">
        <v>85</v>
      </c>
      <c r="AV218" s="14" t="s">
        <v>237</v>
      </c>
      <c r="AW218" s="14" t="s">
        <v>37</v>
      </c>
      <c r="AX218" s="14" t="s">
        <v>76</v>
      </c>
      <c r="AY218" s="221" t="s">
        <v>223</v>
      </c>
    </row>
    <row r="219" spans="2:51" s="13" customFormat="1" ht="11.25">
      <c r="B219" s="200"/>
      <c r="C219" s="201"/>
      <c r="D219" s="195" t="s">
        <v>233</v>
      </c>
      <c r="E219" s="202" t="s">
        <v>74</v>
      </c>
      <c r="F219" s="203" t="s">
        <v>756</v>
      </c>
      <c r="G219" s="201"/>
      <c r="H219" s="204">
        <v>-238.103</v>
      </c>
      <c r="I219" s="205"/>
      <c r="J219" s="201"/>
      <c r="K219" s="201"/>
      <c r="L219" s="206"/>
      <c r="M219" s="207"/>
      <c r="N219" s="208"/>
      <c r="O219" s="208"/>
      <c r="P219" s="208"/>
      <c r="Q219" s="208"/>
      <c r="R219" s="208"/>
      <c r="S219" s="208"/>
      <c r="T219" s="209"/>
      <c r="AT219" s="210" t="s">
        <v>233</v>
      </c>
      <c r="AU219" s="210" t="s">
        <v>85</v>
      </c>
      <c r="AV219" s="13" t="s">
        <v>85</v>
      </c>
      <c r="AW219" s="13" t="s">
        <v>37</v>
      </c>
      <c r="AX219" s="13" t="s">
        <v>76</v>
      </c>
      <c r="AY219" s="210" t="s">
        <v>223</v>
      </c>
    </row>
    <row r="220" spans="2:51" s="13" customFormat="1" ht="11.25">
      <c r="B220" s="200"/>
      <c r="C220" s="201"/>
      <c r="D220" s="195" t="s">
        <v>233</v>
      </c>
      <c r="E220" s="202" t="s">
        <v>74</v>
      </c>
      <c r="F220" s="203" t="s">
        <v>757</v>
      </c>
      <c r="G220" s="201"/>
      <c r="H220" s="204">
        <v>-41.96</v>
      </c>
      <c r="I220" s="205"/>
      <c r="J220" s="201"/>
      <c r="K220" s="201"/>
      <c r="L220" s="206"/>
      <c r="M220" s="207"/>
      <c r="N220" s="208"/>
      <c r="O220" s="208"/>
      <c r="P220" s="208"/>
      <c r="Q220" s="208"/>
      <c r="R220" s="208"/>
      <c r="S220" s="208"/>
      <c r="T220" s="209"/>
      <c r="AT220" s="210" t="s">
        <v>233</v>
      </c>
      <c r="AU220" s="210" t="s">
        <v>85</v>
      </c>
      <c r="AV220" s="13" t="s">
        <v>85</v>
      </c>
      <c r="AW220" s="13" t="s">
        <v>37</v>
      </c>
      <c r="AX220" s="13" t="s">
        <v>76</v>
      </c>
      <c r="AY220" s="210" t="s">
        <v>223</v>
      </c>
    </row>
    <row r="221" spans="2:51" s="14" customFormat="1" ht="11.25">
      <c r="B221" s="211"/>
      <c r="C221" s="212"/>
      <c r="D221" s="195" t="s">
        <v>233</v>
      </c>
      <c r="E221" s="213" t="s">
        <v>74</v>
      </c>
      <c r="F221" s="214" t="s">
        <v>236</v>
      </c>
      <c r="G221" s="212"/>
      <c r="H221" s="215">
        <v>-280.063</v>
      </c>
      <c r="I221" s="216"/>
      <c r="J221" s="212"/>
      <c r="K221" s="212"/>
      <c r="L221" s="217"/>
      <c r="M221" s="218"/>
      <c r="N221" s="219"/>
      <c r="O221" s="219"/>
      <c r="P221" s="219"/>
      <c r="Q221" s="219"/>
      <c r="R221" s="219"/>
      <c r="S221" s="219"/>
      <c r="T221" s="220"/>
      <c r="AT221" s="221" t="s">
        <v>233</v>
      </c>
      <c r="AU221" s="221" t="s">
        <v>85</v>
      </c>
      <c r="AV221" s="14" t="s">
        <v>237</v>
      </c>
      <c r="AW221" s="14" t="s">
        <v>37</v>
      </c>
      <c r="AX221" s="14" t="s">
        <v>76</v>
      </c>
      <c r="AY221" s="221" t="s">
        <v>223</v>
      </c>
    </row>
    <row r="222" spans="2:51" s="15" customFormat="1" ht="11.25">
      <c r="B222" s="222"/>
      <c r="C222" s="223"/>
      <c r="D222" s="195" t="s">
        <v>233</v>
      </c>
      <c r="E222" s="224" t="s">
        <v>74</v>
      </c>
      <c r="F222" s="225" t="s">
        <v>238</v>
      </c>
      <c r="G222" s="223"/>
      <c r="H222" s="226">
        <v>598.905</v>
      </c>
      <c r="I222" s="227"/>
      <c r="J222" s="223"/>
      <c r="K222" s="223"/>
      <c r="L222" s="228"/>
      <c r="M222" s="229"/>
      <c r="N222" s="230"/>
      <c r="O222" s="230"/>
      <c r="P222" s="230"/>
      <c r="Q222" s="230"/>
      <c r="R222" s="230"/>
      <c r="S222" s="230"/>
      <c r="T222" s="231"/>
      <c r="AT222" s="232" t="s">
        <v>233</v>
      </c>
      <c r="AU222" s="232" t="s">
        <v>85</v>
      </c>
      <c r="AV222" s="15" t="s">
        <v>229</v>
      </c>
      <c r="AW222" s="15" t="s">
        <v>37</v>
      </c>
      <c r="AX222" s="15" t="s">
        <v>83</v>
      </c>
      <c r="AY222" s="232" t="s">
        <v>223</v>
      </c>
    </row>
    <row r="223" spans="1:65" s="2" customFormat="1" ht="16.5" customHeight="1">
      <c r="A223" s="36"/>
      <c r="B223" s="37"/>
      <c r="C223" s="182" t="s">
        <v>363</v>
      </c>
      <c r="D223" s="182" t="s">
        <v>225</v>
      </c>
      <c r="E223" s="183" t="s">
        <v>758</v>
      </c>
      <c r="F223" s="184" t="s">
        <v>759</v>
      </c>
      <c r="G223" s="185" t="s">
        <v>123</v>
      </c>
      <c r="H223" s="186">
        <v>34.4</v>
      </c>
      <c r="I223" s="187"/>
      <c r="J223" s="188">
        <f>ROUND(I223*H223,2)</f>
        <v>0</v>
      </c>
      <c r="K223" s="184" t="s">
        <v>228</v>
      </c>
      <c r="L223" s="41"/>
      <c r="M223" s="189" t="s">
        <v>74</v>
      </c>
      <c r="N223" s="190" t="s">
        <v>46</v>
      </c>
      <c r="O223" s="66"/>
      <c r="P223" s="191">
        <f>O223*H223</f>
        <v>0</v>
      </c>
      <c r="Q223" s="191">
        <v>0.00057</v>
      </c>
      <c r="R223" s="191">
        <f>Q223*H223</f>
        <v>0.019607999999999997</v>
      </c>
      <c r="S223" s="191">
        <v>0</v>
      </c>
      <c r="T223" s="192">
        <f>S223*H223</f>
        <v>0</v>
      </c>
      <c r="U223" s="36"/>
      <c r="V223" s="36"/>
      <c r="W223" s="36"/>
      <c r="X223" s="36"/>
      <c r="Y223" s="36"/>
      <c r="Z223" s="36"/>
      <c r="AA223" s="36"/>
      <c r="AB223" s="36"/>
      <c r="AC223" s="36"/>
      <c r="AD223" s="36"/>
      <c r="AE223" s="36"/>
      <c r="AR223" s="193" t="s">
        <v>229</v>
      </c>
      <c r="AT223" s="193" t="s">
        <v>225</v>
      </c>
      <c r="AU223" s="193" t="s">
        <v>85</v>
      </c>
      <c r="AY223" s="19" t="s">
        <v>223</v>
      </c>
      <c r="BE223" s="194">
        <f>IF(N223="základní",J223,0)</f>
        <v>0</v>
      </c>
      <c r="BF223" s="194">
        <f>IF(N223="snížená",J223,0)</f>
        <v>0</v>
      </c>
      <c r="BG223" s="194">
        <f>IF(N223="zákl. přenesená",J223,0)</f>
        <v>0</v>
      </c>
      <c r="BH223" s="194">
        <f>IF(N223="sníž. přenesená",J223,0)</f>
        <v>0</v>
      </c>
      <c r="BI223" s="194">
        <f>IF(N223="nulová",J223,0)</f>
        <v>0</v>
      </c>
      <c r="BJ223" s="19" t="s">
        <v>83</v>
      </c>
      <c r="BK223" s="194">
        <f>ROUND(I223*H223,2)</f>
        <v>0</v>
      </c>
      <c r="BL223" s="19" t="s">
        <v>229</v>
      </c>
      <c r="BM223" s="193" t="s">
        <v>760</v>
      </c>
    </row>
    <row r="224" spans="1:47" s="2" customFormat="1" ht="19.5">
      <c r="A224" s="36"/>
      <c r="B224" s="37"/>
      <c r="C224" s="38"/>
      <c r="D224" s="195" t="s">
        <v>231</v>
      </c>
      <c r="E224" s="38"/>
      <c r="F224" s="196" t="s">
        <v>761</v>
      </c>
      <c r="G224" s="38"/>
      <c r="H224" s="38"/>
      <c r="I224" s="197"/>
      <c r="J224" s="38"/>
      <c r="K224" s="38"/>
      <c r="L224" s="41"/>
      <c r="M224" s="198"/>
      <c r="N224" s="199"/>
      <c r="O224" s="66"/>
      <c r="P224" s="66"/>
      <c r="Q224" s="66"/>
      <c r="R224" s="66"/>
      <c r="S224" s="66"/>
      <c r="T224" s="67"/>
      <c r="U224" s="36"/>
      <c r="V224" s="36"/>
      <c r="W224" s="36"/>
      <c r="X224" s="36"/>
      <c r="Y224" s="36"/>
      <c r="Z224" s="36"/>
      <c r="AA224" s="36"/>
      <c r="AB224" s="36"/>
      <c r="AC224" s="36"/>
      <c r="AD224" s="36"/>
      <c r="AE224" s="36"/>
      <c r="AT224" s="19" t="s">
        <v>231</v>
      </c>
      <c r="AU224" s="19" t="s">
        <v>85</v>
      </c>
    </row>
    <row r="225" spans="2:51" s="16" customFormat="1" ht="11.25">
      <c r="B225" s="233"/>
      <c r="C225" s="234"/>
      <c r="D225" s="195" t="s">
        <v>233</v>
      </c>
      <c r="E225" s="235" t="s">
        <v>74</v>
      </c>
      <c r="F225" s="236" t="s">
        <v>262</v>
      </c>
      <c r="G225" s="234"/>
      <c r="H225" s="235" t="s">
        <v>74</v>
      </c>
      <c r="I225" s="237"/>
      <c r="J225" s="234"/>
      <c r="K225" s="234"/>
      <c r="L225" s="238"/>
      <c r="M225" s="239"/>
      <c r="N225" s="240"/>
      <c r="O225" s="240"/>
      <c r="P225" s="240"/>
      <c r="Q225" s="240"/>
      <c r="R225" s="240"/>
      <c r="S225" s="240"/>
      <c r="T225" s="241"/>
      <c r="AT225" s="242" t="s">
        <v>233</v>
      </c>
      <c r="AU225" s="242" t="s">
        <v>85</v>
      </c>
      <c r="AV225" s="16" t="s">
        <v>83</v>
      </c>
      <c r="AW225" s="16" t="s">
        <v>37</v>
      </c>
      <c r="AX225" s="16" t="s">
        <v>76</v>
      </c>
      <c r="AY225" s="242" t="s">
        <v>223</v>
      </c>
    </row>
    <row r="226" spans="2:51" s="13" customFormat="1" ht="11.25">
      <c r="B226" s="200"/>
      <c r="C226" s="201"/>
      <c r="D226" s="195" t="s">
        <v>233</v>
      </c>
      <c r="E226" s="202" t="s">
        <v>74</v>
      </c>
      <c r="F226" s="203" t="s">
        <v>762</v>
      </c>
      <c r="G226" s="201"/>
      <c r="H226" s="204">
        <v>13.6</v>
      </c>
      <c r="I226" s="205"/>
      <c r="J226" s="201"/>
      <c r="K226" s="201"/>
      <c r="L226" s="206"/>
      <c r="M226" s="207"/>
      <c r="N226" s="208"/>
      <c r="O226" s="208"/>
      <c r="P226" s="208"/>
      <c r="Q226" s="208"/>
      <c r="R226" s="208"/>
      <c r="S226" s="208"/>
      <c r="T226" s="209"/>
      <c r="AT226" s="210" t="s">
        <v>233</v>
      </c>
      <c r="AU226" s="210" t="s">
        <v>85</v>
      </c>
      <c r="AV226" s="13" t="s">
        <v>85</v>
      </c>
      <c r="AW226" s="13" t="s">
        <v>37</v>
      </c>
      <c r="AX226" s="13" t="s">
        <v>76</v>
      </c>
      <c r="AY226" s="210" t="s">
        <v>223</v>
      </c>
    </row>
    <row r="227" spans="2:51" s="13" customFormat="1" ht="11.25">
      <c r="B227" s="200"/>
      <c r="C227" s="201"/>
      <c r="D227" s="195" t="s">
        <v>233</v>
      </c>
      <c r="E227" s="202" t="s">
        <v>74</v>
      </c>
      <c r="F227" s="203" t="s">
        <v>763</v>
      </c>
      <c r="G227" s="201"/>
      <c r="H227" s="204">
        <v>20.8</v>
      </c>
      <c r="I227" s="205"/>
      <c r="J227" s="201"/>
      <c r="K227" s="201"/>
      <c r="L227" s="206"/>
      <c r="M227" s="207"/>
      <c r="N227" s="208"/>
      <c r="O227" s="208"/>
      <c r="P227" s="208"/>
      <c r="Q227" s="208"/>
      <c r="R227" s="208"/>
      <c r="S227" s="208"/>
      <c r="T227" s="209"/>
      <c r="AT227" s="210" t="s">
        <v>233</v>
      </c>
      <c r="AU227" s="210" t="s">
        <v>85</v>
      </c>
      <c r="AV227" s="13" t="s">
        <v>85</v>
      </c>
      <c r="AW227" s="13" t="s">
        <v>37</v>
      </c>
      <c r="AX227" s="13" t="s">
        <v>76</v>
      </c>
      <c r="AY227" s="210" t="s">
        <v>223</v>
      </c>
    </row>
    <row r="228" spans="2:51" s="14" customFormat="1" ht="11.25">
      <c r="B228" s="211"/>
      <c r="C228" s="212"/>
      <c r="D228" s="195" t="s">
        <v>233</v>
      </c>
      <c r="E228" s="213" t="s">
        <v>74</v>
      </c>
      <c r="F228" s="214" t="s">
        <v>236</v>
      </c>
      <c r="G228" s="212"/>
      <c r="H228" s="215">
        <v>34.4</v>
      </c>
      <c r="I228" s="216"/>
      <c r="J228" s="212"/>
      <c r="K228" s="212"/>
      <c r="L228" s="217"/>
      <c r="M228" s="218"/>
      <c r="N228" s="219"/>
      <c r="O228" s="219"/>
      <c r="P228" s="219"/>
      <c r="Q228" s="219"/>
      <c r="R228" s="219"/>
      <c r="S228" s="219"/>
      <c r="T228" s="220"/>
      <c r="AT228" s="221" t="s">
        <v>233</v>
      </c>
      <c r="AU228" s="221" t="s">
        <v>85</v>
      </c>
      <c r="AV228" s="14" t="s">
        <v>237</v>
      </c>
      <c r="AW228" s="14" t="s">
        <v>37</v>
      </c>
      <c r="AX228" s="14" t="s">
        <v>76</v>
      </c>
      <c r="AY228" s="221" t="s">
        <v>223</v>
      </c>
    </row>
    <row r="229" spans="2:51" s="15" customFormat="1" ht="11.25">
      <c r="B229" s="222"/>
      <c r="C229" s="223"/>
      <c r="D229" s="195" t="s">
        <v>233</v>
      </c>
      <c r="E229" s="224" t="s">
        <v>74</v>
      </c>
      <c r="F229" s="225" t="s">
        <v>238</v>
      </c>
      <c r="G229" s="223"/>
      <c r="H229" s="226">
        <v>34.4</v>
      </c>
      <c r="I229" s="227"/>
      <c r="J229" s="223"/>
      <c r="K229" s="223"/>
      <c r="L229" s="228"/>
      <c r="M229" s="229"/>
      <c r="N229" s="230"/>
      <c r="O229" s="230"/>
      <c r="P229" s="230"/>
      <c r="Q229" s="230"/>
      <c r="R229" s="230"/>
      <c r="S229" s="230"/>
      <c r="T229" s="231"/>
      <c r="AT229" s="232" t="s">
        <v>233</v>
      </c>
      <c r="AU229" s="232" t="s">
        <v>85</v>
      </c>
      <c r="AV229" s="15" t="s">
        <v>229</v>
      </c>
      <c r="AW229" s="15" t="s">
        <v>37</v>
      </c>
      <c r="AX229" s="15" t="s">
        <v>83</v>
      </c>
      <c r="AY229" s="232" t="s">
        <v>223</v>
      </c>
    </row>
    <row r="230" spans="1:65" s="2" customFormat="1" ht="16.5" customHeight="1">
      <c r="A230" s="36"/>
      <c r="B230" s="37"/>
      <c r="C230" s="182" t="s">
        <v>7</v>
      </c>
      <c r="D230" s="182" t="s">
        <v>225</v>
      </c>
      <c r="E230" s="183" t="s">
        <v>764</v>
      </c>
      <c r="F230" s="184" t="s">
        <v>765</v>
      </c>
      <c r="G230" s="185" t="s">
        <v>123</v>
      </c>
      <c r="H230" s="186">
        <v>34.4</v>
      </c>
      <c r="I230" s="187"/>
      <c r="J230" s="188">
        <f>ROUND(I230*H230,2)</f>
        <v>0</v>
      </c>
      <c r="K230" s="184" t="s">
        <v>228</v>
      </c>
      <c r="L230" s="41"/>
      <c r="M230" s="189" t="s">
        <v>74</v>
      </c>
      <c r="N230" s="190" t="s">
        <v>46</v>
      </c>
      <c r="O230" s="66"/>
      <c r="P230" s="191">
        <f>O230*H230</f>
        <v>0</v>
      </c>
      <c r="Q230" s="191">
        <v>0.00075</v>
      </c>
      <c r="R230" s="191">
        <f>Q230*H230</f>
        <v>0.0258</v>
      </c>
      <c r="S230" s="191">
        <v>0</v>
      </c>
      <c r="T230" s="192">
        <f>S230*H230</f>
        <v>0</v>
      </c>
      <c r="U230" s="36"/>
      <c r="V230" s="36"/>
      <c r="W230" s="36"/>
      <c r="X230" s="36"/>
      <c r="Y230" s="36"/>
      <c r="Z230" s="36"/>
      <c r="AA230" s="36"/>
      <c r="AB230" s="36"/>
      <c r="AC230" s="36"/>
      <c r="AD230" s="36"/>
      <c r="AE230" s="36"/>
      <c r="AR230" s="193" t="s">
        <v>229</v>
      </c>
      <c r="AT230" s="193" t="s">
        <v>225</v>
      </c>
      <c r="AU230" s="193" t="s">
        <v>85</v>
      </c>
      <c r="AY230" s="19" t="s">
        <v>223</v>
      </c>
      <c r="BE230" s="194">
        <f>IF(N230="základní",J230,0)</f>
        <v>0</v>
      </c>
      <c r="BF230" s="194">
        <f>IF(N230="snížená",J230,0)</f>
        <v>0</v>
      </c>
      <c r="BG230" s="194">
        <f>IF(N230="zákl. přenesená",J230,0)</f>
        <v>0</v>
      </c>
      <c r="BH230" s="194">
        <f>IF(N230="sníž. přenesená",J230,0)</f>
        <v>0</v>
      </c>
      <c r="BI230" s="194">
        <f>IF(N230="nulová",J230,0)</f>
        <v>0</v>
      </c>
      <c r="BJ230" s="19" t="s">
        <v>83</v>
      </c>
      <c r="BK230" s="194">
        <f>ROUND(I230*H230,2)</f>
        <v>0</v>
      </c>
      <c r="BL230" s="19" t="s">
        <v>229</v>
      </c>
      <c r="BM230" s="193" t="s">
        <v>766</v>
      </c>
    </row>
    <row r="231" spans="1:47" s="2" customFormat="1" ht="19.5">
      <c r="A231" s="36"/>
      <c r="B231" s="37"/>
      <c r="C231" s="38"/>
      <c r="D231" s="195" t="s">
        <v>231</v>
      </c>
      <c r="E231" s="38"/>
      <c r="F231" s="196" t="s">
        <v>767</v>
      </c>
      <c r="G231" s="38"/>
      <c r="H231" s="38"/>
      <c r="I231" s="197"/>
      <c r="J231" s="38"/>
      <c r="K231" s="38"/>
      <c r="L231" s="41"/>
      <c r="M231" s="198"/>
      <c r="N231" s="199"/>
      <c r="O231" s="66"/>
      <c r="P231" s="66"/>
      <c r="Q231" s="66"/>
      <c r="R231" s="66"/>
      <c r="S231" s="66"/>
      <c r="T231" s="67"/>
      <c r="U231" s="36"/>
      <c r="V231" s="36"/>
      <c r="W231" s="36"/>
      <c r="X231" s="36"/>
      <c r="Y231" s="36"/>
      <c r="Z231" s="36"/>
      <c r="AA231" s="36"/>
      <c r="AB231" s="36"/>
      <c r="AC231" s="36"/>
      <c r="AD231" s="36"/>
      <c r="AE231" s="36"/>
      <c r="AT231" s="19" t="s">
        <v>231</v>
      </c>
      <c r="AU231" s="19" t="s">
        <v>85</v>
      </c>
    </row>
    <row r="232" spans="2:51" s="16" customFormat="1" ht="11.25">
      <c r="B232" s="233"/>
      <c r="C232" s="234"/>
      <c r="D232" s="195" t="s">
        <v>233</v>
      </c>
      <c r="E232" s="235" t="s">
        <v>74</v>
      </c>
      <c r="F232" s="236" t="s">
        <v>262</v>
      </c>
      <c r="G232" s="234"/>
      <c r="H232" s="235" t="s">
        <v>74</v>
      </c>
      <c r="I232" s="237"/>
      <c r="J232" s="234"/>
      <c r="K232" s="234"/>
      <c r="L232" s="238"/>
      <c r="M232" s="239"/>
      <c r="N232" s="240"/>
      <c r="O232" s="240"/>
      <c r="P232" s="240"/>
      <c r="Q232" s="240"/>
      <c r="R232" s="240"/>
      <c r="S232" s="240"/>
      <c r="T232" s="241"/>
      <c r="AT232" s="242" t="s">
        <v>233</v>
      </c>
      <c r="AU232" s="242" t="s">
        <v>85</v>
      </c>
      <c r="AV232" s="16" t="s">
        <v>83</v>
      </c>
      <c r="AW232" s="16" t="s">
        <v>37</v>
      </c>
      <c r="AX232" s="16" t="s">
        <v>76</v>
      </c>
      <c r="AY232" s="242" t="s">
        <v>223</v>
      </c>
    </row>
    <row r="233" spans="2:51" s="13" customFormat="1" ht="11.25">
      <c r="B233" s="200"/>
      <c r="C233" s="201"/>
      <c r="D233" s="195" t="s">
        <v>233</v>
      </c>
      <c r="E233" s="202" t="s">
        <v>74</v>
      </c>
      <c r="F233" s="203" t="s">
        <v>762</v>
      </c>
      <c r="G233" s="201"/>
      <c r="H233" s="204">
        <v>13.6</v>
      </c>
      <c r="I233" s="205"/>
      <c r="J233" s="201"/>
      <c r="K233" s="201"/>
      <c r="L233" s="206"/>
      <c r="M233" s="207"/>
      <c r="N233" s="208"/>
      <c r="O233" s="208"/>
      <c r="P233" s="208"/>
      <c r="Q233" s="208"/>
      <c r="R233" s="208"/>
      <c r="S233" s="208"/>
      <c r="T233" s="209"/>
      <c r="AT233" s="210" t="s">
        <v>233</v>
      </c>
      <c r="AU233" s="210" t="s">
        <v>85</v>
      </c>
      <c r="AV233" s="13" t="s">
        <v>85</v>
      </c>
      <c r="AW233" s="13" t="s">
        <v>37</v>
      </c>
      <c r="AX233" s="13" t="s">
        <v>76</v>
      </c>
      <c r="AY233" s="210" t="s">
        <v>223</v>
      </c>
    </row>
    <row r="234" spans="2:51" s="13" customFormat="1" ht="11.25">
      <c r="B234" s="200"/>
      <c r="C234" s="201"/>
      <c r="D234" s="195" t="s">
        <v>233</v>
      </c>
      <c r="E234" s="202" t="s">
        <v>74</v>
      </c>
      <c r="F234" s="203" t="s">
        <v>763</v>
      </c>
      <c r="G234" s="201"/>
      <c r="H234" s="204">
        <v>20.8</v>
      </c>
      <c r="I234" s="205"/>
      <c r="J234" s="201"/>
      <c r="K234" s="201"/>
      <c r="L234" s="206"/>
      <c r="M234" s="207"/>
      <c r="N234" s="208"/>
      <c r="O234" s="208"/>
      <c r="P234" s="208"/>
      <c r="Q234" s="208"/>
      <c r="R234" s="208"/>
      <c r="S234" s="208"/>
      <c r="T234" s="209"/>
      <c r="AT234" s="210" t="s">
        <v>233</v>
      </c>
      <c r="AU234" s="210" t="s">
        <v>85</v>
      </c>
      <c r="AV234" s="13" t="s">
        <v>85</v>
      </c>
      <c r="AW234" s="13" t="s">
        <v>37</v>
      </c>
      <c r="AX234" s="13" t="s">
        <v>76</v>
      </c>
      <c r="AY234" s="210" t="s">
        <v>223</v>
      </c>
    </row>
    <row r="235" spans="2:51" s="14" customFormat="1" ht="11.25">
      <c r="B235" s="211"/>
      <c r="C235" s="212"/>
      <c r="D235" s="195" t="s">
        <v>233</v>
      </c>
      <c r="E235" s="213" t="s">
        <v>74</v>
      </c>
      <c r="F235" s="214" t="s">
        <v>236</v>
      </c>
      <c r="G235" s="212"/>
      <c r="H235" s="215">
        <v>34.4</v>
      </c>
      <c r="I235" s="216"/>
      <c r="J235" s="212"/>
      <c r="K235" s="212"/>
      <c r="L235" s="217"/>
      <c r="M235" s="218"/>
      <c r="N235" s="219"/>
      <c r="O235" s="219"/>
      <c r="P235" s="219"/>
      <c r="Q235" s="219"/>
      <c r="R235" s="219"/>
      <c r="S235" s="219"/>
      <c r="T235" s="220"/>
      <c r="AT235" s="221" t="s">
        <v>233</v>
      </c>
      <c r="AU235" s="221" t="s">
        <v>85</v>
      </c>
      <c r="AV235" s="14" t="s">
        <v>237</v>
      </c>
      <c r="AW235" s="14" t="s">
        <v>37</v>
      </c>
      <c r="AX235" s="14" t="s">
        <v>76</v>
      </c>
      <c r="AY235" s="221" t="s">
        <v>223</v>
      </c>
    </row>
    <row r="236" spans="2:51" s="15" customFormat="1" ht="11.25">
      <c r="B236" s="222"/>
      <c r="C236" s="223"/>
      <c r="D236" s="195" t="s">
        <v>233</v>
      </c>
      <c r="E236" s="224" t="s">
        <v>74</v>
      </c>
      <c r="F236" s="225" t="s">
        <v>238</v>
      </c>
      <c r="G236" s="223"/>
      <c r="H236" s="226">
        <v>34.4</v>
      </c>
      <c r="I236" s="227"/>
      <c r="J236" s="223"/>
      <c r="K236" s="223"/>
      <c r="L236" s="228"/>
      <c r="M236" s="229"/>
      <c r="N236" s="230"/>
      <c r="O236" s="230"/>
      <c r="P236" s="230"/>
      <c r="Q236" s="230"/>
      <c r="R236" s="230"/>
      <c r="S236" s="230"/>
      <c r="T236" s="231"/>
      <c r="AT236" s="232" t="s">
        <v>233</v>
      </c>
      <c r="AU236" s="232" t="s">
        <v>85</v>
      </c>
      <c r="AV236" s="15" t="s">
        <v>229</v>
      </c>
      <c r="AW236" s="15" t="s">
        <v>37</v>
      </c>
      <c r="AX236" s="15" t="s">
        <v>83</v>
      </c>
      <c r="AY236" s="232" t="s">
        <v>223</v>
      </c>
    </row>
    <row r="237" spans="1:65" s="2" customFormat="1" ht="16.5" customHeight="1">
      <c r="A237" s="36"/>
      <c r="B237" s="37"/>
      <c r="C237" s="182" t="s">
        <v>384</v>
      </c>
      <c r="D237" s="182" t="s">
        <v>225</v>
      </c>
      <c r="E237" s="183" t="s">
        <v>768</v>
      </c>
      <c r="F237" s="184" t="s">
        <v>769</v>
      </c>
      <c r="G237" s="185" t="s">
        <v>143</v>
      </c>
      <c r="H237" s="186">
        <v>0.396</v>
      </c>
      <c r="I237" s="187"/>
      <c r="J237" s="188">
        <f>ROUND(I237*H237,2)</f>
        <v>0</v>
      </c>
      <c r="K237" s="184" t="s">
        <v>228</v>
      </c>
      <c r="L237" s="41"/>
      <c r="M237" s="189" t="s">
        <v>74</v>
      </c>
      <c r="N237" s="190" t="s">
        <v>46</v>
      </c>
      <c r="O237" s="66"/>
      <c r="P237" s="191">
        <f>O237*H237</f>
        <v>0</v>
      </c>
      <c r="Q237" s="191">
        <v>2.25634</v>
      </c>
      <c r="R237" s="191">
        <f>Q237*H237</f>
        <v>0.8935106399999999</v>
      </c>
      <c r="S237" s="191">
        <v>0</v>
      </c>
      <c r="T237" s="192">
        <f>S237*H237</f>
        <v>0</v>
      </c>
      <c r="U237" s="36"/>
      <c r="V237" s="36"/>
      <c r="W237" s="36"/>
      <c r="X237" s="36"/>
      <c r="Y237" s="36"/>
      <c r="Z237" s="36"/>
      <c r="AA237" s="36"/>
      <c r="AB237" s="36"/>
      <c r="AC237" s="36"/>
      <c r="AD237" s="36"/>
      <c r="AE237" s="36"/>
      <c r="AR237" s="193" t="s">
        <v>229</v>
      </c>
      <c r="AT237" s="193" t="s">
        <v>225</v>
      </c>
      <c r="AU237" s="193" t="s">
        <v>85</v>
      </c>
      <c r="AY237" s="19" t="s">
        <v>223</v>
      </c>
      <c r="BE237" s="194">
        <f>IF(N237="základní",J237,0)</f>
        <v>0</v>
      </c>
      <c r="BF237" s="194">
        <f>IF(N237="snížená",J237,0)</f>
        <v>0</v>
      </c>
      <c r="BG237" s="194">
        <f>IF(N237="zákl. přenesená",J237,0)</f>
        <v>0</v>
      </c>
      <c r="BH237" s="194">
        <f>IF(N237="sníž. přenesená",J237,0)</f>
        <v>0</v>
      </c>
      <c r="BI237" s="194">
        <f>IF(N237="nulová",J237,0)</f>
        <v>0</v>
      </c>
      <c r="BJ237" s="19" t="s">
        <v>83</v>
      </c>
      <c r="BK237" s="194">
        <f>ROUND(I237*H237,2)</f>
        <v>0</v>
      </c>
      <c r="BL237" s="19" t="s">
        <v>229</v>
      </c>
      <c r="BM237" s="193" t="s">
        <v>770</v>
      </c>
    </row>
    <row r="238" spans="1:47" s="2" customFormat="1" ht="11.25">
      <c r="A238" s="36"/>
      <c r="B238" s="37"/>
      <c r="C238" s="38"/>
      <c r="D238" s="195" t="s">
        <v>231</v>
      </c>
      <c r="E238" s="38"/>
      <c r="F238" s="196" t="s">
        <v>771</v>
      </c>
      <c r="G238" s="38"/>
      <c r="H238" s="38"/>
      <c r="I238" s="197"/>
      <c r="J238" s="38"/>
      <c r="K238" s="38"/>
      <c r="L238" s="41"/>
      <c r="M238" s="198"/>
      <c r="N238" s="199"/>
      <c r="O238" s="66"/>
      <c r="P238" s="66"/>
      <c r="Q238" s="66"/>
      <c r="R238" s="66"/>
      <c r="S238" s="66"/>
      <c r="T238" s="67"/>
      <c r="U238" s="36"/>
      <c r="V238" s="36"/>
      <c r="W238" s="36"/>
      <c r="X238" s="36"/>
      <c r="Y238" s="36"/>
      <c r="Z238" s="36"/>
      <c r="AA238" s="36"/>
      <c r="AB238" s="36"/>
      <c r="AC238" s="36"/>
      <c r="AD238" s="36"/>
      <c r="AE238" s="36"/>
      <c r="AT238" s="19" t="s">
        <v>231</v>
      </c>
      <c r="AU238" s="19" t="s">
        <v>85</v>
      </c>
    </row>
    <row r="239" spans="1:47" s="2" customFormat="1" ht="19.5">
      <c r="A239" s="36"/>
      <c r="B239" s="37"/>
      <c r="C239" s="38"/>
      <c r="D239" s="195" t="s">
        <v>468</v>
      </c>
      <c r="E239" s="38"/>
      <c r="F239" s="243" t="s">
        <v>772</v>
      </c>
      <c r="G239" s="38"/>
      <c r="H239" s="38"/>
      <c r="I239" s="197"/>
      <c r="J239" s="38"/>
      <c r="K239" s="38"/>
      <c r="L239" s="41"/>
      <c r="M239" s="198"/>
      <c r="N239" s="199"/>
      <c r="O239" s="66"/>
      <c r="P239" s="66"/>
      <c r="Q239" s="66"/>
      <c r="R239" s="66"/>
      <c r="S239" s="66"/>
      <c r="T239" s="67"/>
      <c r="U239" s="36"/>
      <c r="V239" s="36"/>
      <c r="W239" s="36"/>
      <c r="X239" s="36"/>
      <c r="Y239" s="36"/>
      <c r="Z239" s="36"/>
      <c r="AA239" s="36"/>
      <c r="AB239" s="36"/>
      <c r="AC239" s="36"/>
      <c r="AD239" s="36"/>
      <c r="AE239" s="36"/>
      <c r="AT239" s="19" t="s">
        <v>468</v>
      </c>
      <c r="AU239" s="19" t="s">
        <v>85</v>
      </c>
    </row>
    <row r="240" spans="2:51" s="16" customFormat="1" ht="11.25">
      <c r="B240" s="233"/>
      <c r="C240" s="234"/>
      <c r="D240" s="195" t="s">
        <v>233</v>
      </c>
      <c r="E240" s="235" t="s">
        <v>74</v>
      </c>
      <c r="F240" s="236" t="s">
        <v>255</v>
      </c>
      <c r="G240" s="234"/>
      <c r="H240" s="235" t="s">
        <v>74</v>
      </c>
      <c r="I240" s="237"/>
      <c r="J240" s="234"/>
      <c r="K240" s="234"/>
      <c r="L240" s="238"/>
      <c r="M240" s="239"/>
      <c r="N240" s="240"/>
      <c r="O240" s="240"/>
      <c r="P240" s="240"/>
      <c r="Q240" s="240"/>
      <c r="R240" s="240"/>
      <c r="S240" s="240"/>
      <c r="T240" s="241"/>
      <c r="AT240" s="242" t="s">
        <v>233</v>
      </c>
      <c r="AU240" s="242" t="s">
        <v>85</v>
      </c>
      <c r="AV240" s="16" t="s">
        <v>83</v>
      </c>
      <c r="AW240" s="16" t="s">
        <v>37</v>
      </c>
      <c r="AX240" s="16" t="s">
        <v>76</v>
      </c>
      <c r="AY240" s="242" t="s">
        <v>223</v>
      </c>
    </row>
    <row r="241" spans="2:51" s="13" customFormat="1" ht="11.25">
      <c r="B241" s="200"/>
      <c r="C241" s="201"/>
      <c r="D241" s="195" t="s">
        <v>233</v>
      </c>
      <c r="E241" s="202" t="s">
        <v>74</v>
      </c>
      <c r="F241" s="203" t="s">
        <v>773</v>
      </c>
      <c r="G241" s="201"/>
      <c r="H241" s="204">
        <v>0.222</v>
      </c>
      <c r="I241" s="205"/>
      <c r="J241" s="201"/>
      <c r="K241" s="201"/>
      <c r="L241" s="206"/>
      <c r="M241" s="207"/>
      <c r="N241" s="208"/>
      <c r="O241" s="208"/>
      <c r="P241" s="208"/>
      <c r="Q241" s="208"/>
      <c r="R241" s="208"/>
      <c r="S241" s="208"/>
      <c r="T241" s="209"/>
      <c r="AT241" s="210" t="s">
        <v>233</v>
      </c>
      <c r="AU241" s="210" t="s">
        <v>85</v>
      </c>
      <c r="AV241" s="13" t="s">
        <v>85</v>
      </c>
      <c r="AW241" s="13" t="s">
        <v>37</v>
      </c>
      <c r="AX241" s="13" t="s">
        <v>76</v>
      </c>
      <c r="AY241" s="210" t="s">
        <v>223</v>
      </c>
    </row>
    <row r="242" spans="2:51" s="13" customFormat="1" ht="11.25">
      <c r="B242" s="200"/>
      <c r="C242" s="201"/>
      <c r="D242" s="195" t="s">
        <v>233</v>
      </c>
      <c r="E242" s="202" t="s">
        <v>74</v>
      </c>
      <c r="F242" s="203" t="s">
        <v>774</v>
      </c>
      <c r="G242" s="201"/>
      <c r="H242" s="204">
        <v>0.174</v>
      </c>
      <c r="I242" s="205"/>
      <c r="J242" s="201"/>
      <c r="K242" s="201"/>
      <c r="L242" s="206"/>
      <c r="M242" s="207"/>
      <c r="N242" s="208"/>
      <c r="O242" s="208"/>
      <c r="P242" s="208"/>
      <c r="Q242" s="208"/>
      <c r="R242" s="208"/>
      <c r="S242" s="208"/>
      <c r="T242" s="209"/>
      <c r="AT242" s="210" t="s">
        <v>233</v>
      </c>
      <c r="AU242" s="210" t="s">
        <v>85</v>
      </c>
      <c r="AV242" s="13" t="s">
        <v>85</v>
      </c>
      <c r="AW242" s="13" t="s">
        <v>37</v>
      </c>
      <c r="AX242" s="13" t="s">
        <v>76</v>
      </c>
      <c r="AY242" s="210" t="s">
        <v>223</v>
      </c>
    </row>
    <row r="243" spans="2:51" s="14" customFormat="1" ht="11.25">
      <c r="B243" s="211"/>
      <c r="C243" s="212"/>
      <c r="D243" s="195" t="s">
        <v>233</v>
      </c>
      <c r="E243" s="213" t="s">
        <v>74</v>
      </c>
      <c r="F243" s="214" t="s">
        <v>236</v>
      </c>
      <c r="G243" s="212"/>
      <c r="H243" s="215">
        <v>0.396</v>
      </c>
      <c r="I243" s="216"/>
      <c r="J243" s="212"/>
      <c r="K243" s="212"/>
      <c r="L243" s="217"/>
      <c r="M243" s="218"/>
      <c r="N243" s="219"/>
      <c r="O243" s="219"/>
      <c r="P243" s="219"/>
      <c r="Q243" s="219"/>
      <c r="R243" s="219"/>
      <c r="S243" s="219"/>
      <c r="T243" s="220"/>
      <c r="AT243" s="221" t="s">
        <v>233</v>
      </c>
      <c r="AU243" s="221" t="s">
        <v>85</v>
      </c>
      <c r="AV243" s="14" t="s">
        <v>237</v>
      </c>
      <c r="AW243" s="14" t="s">
        <v>37</v>
      </c>
      <c r="AX243" s="14" t="s">
        <v>76</v>
      </c>
      <c r="AY243" s="221" t="s">
        <v>223</v>
      </c>
    </row>
    <row r="244" spans="2:51" s="15" customFormat="1" ht="11.25">
      <c r="B244" s="222"/>
      <c r="C244" s="223"/>
      <c r="D244" s="195" t="s">
        <v>233</v>
      </c>
      <c r="E244" s="224" t="s">
        <v>616</v>
      </c>
      <c r="F244" s="225" t="s">
        <v>238</v>
      </c>
      <c r="G244" s="223"/>
      <c r="H244" s="226">
        <v>0.396</v>
      </c>
      <c r="I244" s="227"/>
      <c r="J244" s="223"/>
      <c r="K244" s="223"/>
      <c r="L244" s="228"/>
      <c r="M244" s="229"/>
      <c r="N244" s="230"/>
      <c r="O244" s="230"/>
      <c r="P244" s="230"/>
      <c r="Q244" s="230"/>
      <c r="R244" s="230"/>
      <c r="S244" s="230"/>
      <c r="T244" s="231"/>
      <c r="AT244" s="232" t="s">
        <v>233</v>
      </c>
      <c r="AU244" s="232" t="s">
        <v>85</v>
      </c>
      <c r="AV244" s="15" t="s">
        <v>229</v>
      </c>
      <c r="AW244" s="15" t="s">
        <v>37</v>
      </c>
      <c r="AX244" s="15" t="s">
        <v>83</v>
      </c>
      <c r="AY244" s="232" t="s">
        <v>223</v>
      </c>
    </row>
    <row r="245" spans="1:65" s="2" customFormat="1" ht="16.5" customHeight="1">
      <c r="A245" s="36"/>
      <c r="B245" s="37"/>
      <c r="C245" s="182" t="s">
        <v>390</v>
      </c>
      <c r="D245" s="182" t="s">
        <v>225</v>
      </c>
      <c r="E245" s="183" t="s">
        <v>775</v>
      </c>
      <c r="F245" s="184" t="s">
        <v>776</v>
      </c>
      <c r="G245" s="185" t="s">
        <v>143</v>
      </c>
      <c r="H245" s="186">
        <v>0.213</v>
      </c>
      <c r="I245" s="187"/>
      <c r="J245" s="188">
        <f>ROUND(I245*H245,2)</f>
        <v>0</v>
      </c>
      <c r="K245" s="184" t="s">
        <v>228</v>
      </c>
      <c r="L245" s="41"/>
      <c r="M245" s="189" t="s">
        <v>74</v>
      </c>
      <c r="N245" s="190" t="s">
        <v>46</v>
      </c>
      <c r="O245" s="66"/>
      <c r="P245" s="191">
        <f>O245*H245</f>
        <v>0</v>
      </c>
      <c r="Q245" s="191">
        <v>2.25634</v>
      </c>
      <c r="R245" s="191">
        <f>Q245*H245</f>
        <v>0.4806004199999999</v>
      </c>
      <c r="S245" s="191">
        <v>0</v>
      </c>
      <c r="T245" s="192">
        <f>S245*H245</f>
        <v>0</v>
      </c>
      <c r="U245" s="36"/>
      <c r="V245" s="36"/>
      <c r="W245" s="36"/>
      <c r="X245" s="36"/>
      <c r="Y245" s="36"/>
      <c r="Z245" s="36"/>
      <c r="AA245" s="36"/>
      <c r="AB245" s="36"/>
      <c r="AC245" s="36"/>
      <c r="AD245" s="36"/>
      <c r="AE245" s="36"/>
      <c r="AR245" s="193" t="s">
        <v>229</v>
      </c>
      <c r="AT245" s="193" t="s">
        <v>225</v>
      </c>
      <c r="AU245" s="193" t="s">
        <v>85</v>
      </c>
      <c r="AY245" s="19" t="s">
        <v>223</v>
      </c>
      <c r="BE245" s="194">
        <f>IF(N245="základní",J245,0)</f>
        <v>0</v>
      </c>
      <c r="BF245" s="194">
        <f>IF(N245="snížená",J245,0)</f>
        <v>0</v>
      </c>
      <c r="BG245" s="194">
        <f>IF(N245="zákl. přenesená",J245,0)</f>
        <v>0</v>
      </c>
      <c r="BH245" s="194">
        <f>IF(N245="sníž. přenesená",J245,0)</f>
        <v>0</v>
      </c>
      <c r="BI245" s="194">
        <f>IF(N245="nulová",J245,0)</f>
        <v>0</v>
      </c>
      <c r="BJ245" s="19" t="s">
        <v>83</v>
      </c>
      <c r="BK245" s="194">
        <f>ROUND(I245*H245,2)</f>
        <v>0</v>
      </c>
      <c r="BL245" s="19" t="s">
        <v>229</v>
      </c>
      <c r="BM245" s="193" t="s">
        <v>777</v>
      </c>
    </row>
    <row r="246" spans="1:47" s="2" customFormat="1" ht="11.25">
      <c r="A246" s="36"/>
      <c r="B246" s="37"/>
      <c r="C246" s="38"/>
      <c r="D246" s="195" t="s">
        <v>231</v>
      </c>
      <c r="E246" s="38"/>
      <c r="F246" s="196" t="s">
        <v>778</v>
      </c>
      <c r="G246" s="38"/>
      <c r="H246" s="38"/>
      <c r="I246" s="197"/>
      <c r="J246" s="38"/>
      <c r="K246" s="38"/>
      <c r="L246" s="41"/>
      <c r="M246" s="198"/>
      <c r="N246" s="199"/>
      <c r="O246" s="66"/>
      <c r="P246" s="66"/>
      <c r="Q246" s="66"/>
      <c r="R246" s="66"/>
      <c r="S246" s="66"/>
      <c r="T246" s="67"/>
      <c r="U246" s="36"/>
      <c r="V246" s="36"/>
      <c r="W246" s="36"/>
      <c r="X246" s="36"/>
      <c r="Y246" s="36"/>
      <c r="Z246" s="36"/>
      <c r="AA246" s="36"/>
      <c r="AB246" s="36"/>
      <c r="AC246" s="36"/>
      <c r="AD246" s="36"/>
      <c r="AE246" s="36"/>
      <c r="AT246" s="19" t="s">
        <v>231</v>
      </c>
      <c r="AU246" s="19" t="s">
        <v>85</v>
      </c>
    </row>
    <row r="247" spans="2:51" s="13" customFormat="1" ht="11.25">
      <c r="B247" s="200"/>
      <c r="C247" s="201"/>
      <c r="D247" s="195" t="s">
        <v>233</v>
      </c>
      <c r="E247" s="202" t="s">
        <v>74</v>
      </c>
      <c r="F247" s="203" t="s">
        <v>779</v>
      </c>
      <c r="G247" s="201"/>
      <c r="H247" s="204">
        <v>0.213</v>
      </c>
      <c r="I247" s="205"/>
      <c r="J247" s="201"/>
      <c r="K247" s="201"/>
      <c r="L247" s="206"/>
      <c r="M247" s="207"/>
      <c r="N247" s="208"/>
      <c r="O247" s="208"/>
      <c r="P247" s="208"/>
      <c r="Q247" s="208"/>
      <c r="R247" s="208"/>
      <c r="S247" s="208"/>
      <c r="T247" s="209"/>
      <c r="AT247" s="210" t="s">
        <v>233</v>
      </c>
      <c r="AU247" s="210" t="s">
        <v>85</v>
      </c>
      <c r="AV247" s="13" t="s">
        <v>85</v>
      </c>
      <c r="AW247" s="13" t="s">
        <v>37</v>
      </c>
      <c r="AX247" s="13" t="s">
        <v>76</v>
      </c>
      <c r="AY247" s="210" t="s">
        <v>223</v>
      </c>
    </row>
    <row r="248" spans="2:51" s="14" customFormat="1" ht="11.25">
      <c r="B248" s="211"/>
      <c r="C248" s="212"/>
      <c r="D248" s="195" t="s">
        <v>233</v>
      </c>
      <c r="E248" s="213" t="s">
        <v>74</v>
      </c>
      <c r="F248" s="214" t="s">
        <v>236</v>
      </c>
      <c r="G248" s="212"/>
      <c r="H248" s="215">
        <v>0.213</v>
      </c>
      <c r="I248" s="216"/>
      <c r="J248" s="212"/>
      <c r="K248" s="212"/>
      <c r="L248" s="217"/>
      <c r="M248" s="218"/>
      <c r="N248" s="219"/>
      <c r="O248" s="219"/>
      <c r="P248" s="219"/>
      <c r="Q248" s="219"/>
      <c r="R248" s="219"/>
      <c r="S248" s="219"/>
      <c r="T248" s="220"/>
      <c r="AT248" s="221" t="s">
        <v>233</v>
      </c>
      <c r="AU248" s="221" t="s">
        <v>85</v>
      </c>
      <c r="AV248" s="14" t="s">
        <v>237</v>
      </c>
      <c r="AW248" s="14" t="s">
        <v>37</v>
      </c>
      <c r="AX248" s="14" t="s">
        <v>76</v>
      </c>
      <c r="AY248" s="221" t="s">
        <v>223</v>
      </c>
    </row>
    <row r="249" spans="2:51" s="15" customFormat="1" ht="11.25">
      <c r="B249" s="222"/>
      <c r="C249" s="223"/>
      <c r="D249" s="195" t="s">
        <v>233</v>
      </c>
      <c r="E249" s="224" t="s">
        <v>74</v>
      </c>
      <c r="F249" s="225" t="s">
        <v>238</v>
      </c>
      <c r="G249" s="223"/>
      <c r="H249" s="226">
        <v>0.213</v>
      </c>
      <c r="I249" s="227"/>
      <c r="J249" s="223"/>
      <c r="K249" s="223"/>
      <c r="L249" s="228"/>
      <c r="M249" s="229"/>
      <c r="N249" s="230"/>
      <c r="O249" s="230"/>
      <c r="P249" s="230"/>
      <c r="Q249" s="230"/>
      <c r="R249" s="230"/>
      <c r="S249" s="230"/>
      <c r="T249" s="231"/>
      <c r="AT249" s="232" t="s">
        <v>233</v>
      </c>
      <c r="AU249" s="232" t="s">
        <v>85</v>
      </c>
      <c r="AV249" s="15" t="s">
        <v>229</v>
      </c>
      <c r="AW249" s="15" t="s">
        <v>37</v>
      </c>
      <c r="AX249" s="15" t="s">
        <v>83</v>
      </c>
      <c r="AY249" s="232" t="s">
        <v>223</v>
      </c>
    </row>
    <row r="250" spans="1:65" s="2" customFormat="1" ht="16.5" customHeight="1">
      <c r="A250" s="36"/>
      <c r="B250" s="37"/>
      <c r="C250" s="182" t="s">
        <v>397</v>
      </c>
      <c r="D250" s="182" t="s">
        <v>225</v>
      </c>
      <c r="E250" s="183" t="s">
        <v>780</v>
      </c>
      <c r="F250" s="184" t="s">
        <v>781</v>
      </c>
      <c r="G250" s="185" t="s">
        <v>143</v>
      </c>
      <c r="H250" s="186">
        <v>0.396</v>
      </c>
      <c r="I250" s="187"/>
      <c r="J250" s="188">
        <f>ROUND(I250*H250,2)</f>
        <v>0</v>
      </c>
      <c r="K250" s="184" t="s">
        <v>228</v>
      </c>
      <c r="L250" s="41"/>
      <c r="M250" s="189" t="s">
        <v>74</v>
      </c>
      <c r="N250" s="190" t="s">
        <v>46</v>
      </c>
      <c r="O250" s="66"/>
      <c r="P250" s="191">
        <f>O250*H250</f>
        <v>0</v>
      </c>
      <c r="Q250" s="191">
        <v>0</v>
      </c>
      <c r="R250" s="191">
        <f>Q250*H250</f>
        <v>0</v>
      </c>
      <c r="S250" s="191">
        <v>0</v>
      </c>
      <c r="T250" s="192">
        <f>S250*H250</f>
        <v>0</v>
      </c>
      <c r="U250" s="36"/>
      <c r="V250" s="36"/>
      <c r="W250" s="36"/>
      <c r="X250" s="36"/>
      <c r="Y250" s="36"/>
      <c r="Z250" s="36"/>
      <c r="AA250" s="36"/>
      <c r="AB250" s="36"/>
      <c r="AC250" s="36"/>
      <c r="AD250" s="36"/>
      <c r="AE250" s="36"/>
      <c r="AR250" s="193" t="s">
        <v>229</v>
      </c>
      <c r="AT250" s="193" t="s">
        <v>225</v>
      </c>
      <c r="AU250" s="193" t="s">
        <v>85</v>
      </c>
      <c r="AY250" s="19" t="s">
        <v>223</v>
      </c>
      <c r="BE250" s="194">
        <f>IF(N250="základní",J250,0)</f>
        <v>0</v>
      </c>
      <c r="BF250" s="194">
        <f>IF(N250="snížená",J250,0)</f>
        <v>0</v>
      </c>
      <c r="BG250" s="194">
        <f>IF(N250="zákl. přenesená",J250,0)</f>
        <v>0</v>
      </c>
      <c r="BH250" s="194">
        <f>IF(N250="sníž. přenesená",J250,0)</f>
        <v>0</v>
      </c>
      <c r="BI250" s="194">
        <f>IF(N250="nulová",J250,0)</f>
        <v>0</v>
      </c>
      <c r="BJ250" s="19" t="s">
        <v>83</v>
      </c>
      <c r="BK250" s="194">
        <f>ROUND(I250*H250,2)</f>
        <v>0</v>
      </c>
      <c r="BL250" s="19" t="s">
        <v>229</v>
      </c>
      <c r="BM250" s="193" t="s">
        <v>782</v>
      </c>
    </row>
    <row r="251" spans="1:47" s="2" customFormat="1" ht="11.25">
      <c r="A251" s="36"/>
      <c r="B251" s="37"/>
      <c r="C251" s="38"/>
      <c r="D251" s="195" t="s">
        <v>231</v>
      </c>
      <c r="E251" s="38"/>
      <c r="F251" s="196" t="s">
        <v>783</v>
      </c>
      <c r="G251" s="38"/>
      <c r="H251" s="38"/>
      <c r="I251" s="197"/>
      <c r="J251" s="38"/>
      <c r="K251" s="38"/>
      <c r="L251" s="41"/>
      <c r="M251" s="198"/>
      <c r="N251" s="199"/>
      <c r="O251" s="66"/>
      <c r="P251" s="66"/>
      <c r="Q251" s="66"/>
      <c r="R251" s="66"/>
      <c r="S251" s="66"/>
      <c r="T251" s="67"/>
      <c r="U251" s="36"/>
      <c r="V251" s="36"/>
      <c r="W251" s="36"/>
      <c r="X251" s="36"/>
      <c r="Y251" s="36"/>
      <c r="Z251" s="36"/>
      <c r="AA251" s="36"/>
      <c r="AB251" s="36"/>
      <c r="AC251" s="36"/>
      <c r="AD251" s="36"/>
      <c r="AE251" s="36"/>
      <c r="AT251" s="19" t="s">
        <v>231</v>
      </c>
      <c r="AU251" s="19" t="s">
        <v>85</v>
      </c>
    </row>
    <row r="252" spans="2:51" s="13" customFormat="1" ht="11.25">
      <c r="B252" s="200"/>
      <c r="C252" s="201"/>
      <c r="D252" s="195" t="s">
        <v>233</v>
      </c>
      <c r="E252" s="202" t="s">
        <v>74</v>
      </c>
      <c r="F252" s="203" t="s">
        <v>616</v>
      </c>
      <c r="G252" s="201"/>
      <c r="H252" s="204">
        <v>0.396</v>
      </c>
      <c r="I252" s="205"/>
      <c r="J252" s="201"/>
      <c r="K252" s="201"/>
      <c r="L252" s="206"/>
      <c r="M252" s="207"/>
      <c r="N252" s="208"/>
      <c r="O252" s="208"/>
      <c r="P252" s="208"/>
      <c r="Q252" s="208"/>
      <c r="R252" s="208"/>
      <c r="S252" s="208"/>
      <c r="T252" s="209"/>
      <c r="AT252" s="210" t="s">
        <v>233</v>
      </c>
      <c r="AU252" s="210" t="s">
        <v>85</v>
      </c>
      <c r="AV252" s="13" t="s">
        <v>85</v>
      </c>
      <c r="AW252" s="13" t="s">
        <v>37</v>
      </c>
      <c r="AX252" s="13" t="s">
        <v>83</v>
      </c>
      <c r="AY252" s="210" t="s">
        <v>223</v>
      </c>
    </row>
    <row r="253" spans="1:65" s="2" customFormat="1" ht="24">
      <c r="A253" s="36"/>
      <c r="B253" s="37"/>
      <c r="C253" s="182" t="s">
        <v>403</v>
      </c>
      <c r="D253" s="182" t="s">
        <v>225</v>
      </c>
      <c r="E253" s="183" t="s">
        <v>784</v>
      </c>
      <c r="F253" s="184" t="s">
        <v>785</v>
      </c>
      <c r="G253" s="185" t="s">
        <v>123</v>
      </c>
      <c r="H253" s="186">
        <v>261.8</v>
      </c>
      <c r="I253" s="187"/>
      <c r="J253" s="188">
        <f>ROUND(I253*H253,2)</f>
        <v>0</v>
      </c>
      <c r="K253" s="184" t="s">
        <v>228</v>
      </c>
      <c r="L253" s="41"/>
      <c r="M253" s="189" t="s">
        <v>74</v>
      </c>
      <c r="N253" s="190" t="s">
        <v>46</v>
      </c>
      <c r="O253" s="66"/>
      <c r="P253" s="191">
        <f>O253*H253</f>
        <v>0</v>
      </c>
      <c r="Q253" s="191">
        <v>2E-05</v>
      </c>
      <c r="R253" s="191">
        <f>Q253*H253</f>
        <v>0.005236000000000001</v>
      </c>
      <c r="S253" s="191">
        <v>0</v>
      </c>
      <c r="T253" s="192">
        <f>S253*H253</f>
        <v>0</v>
      </c>
      <c r="U253" s="36"/>
      <c r="V253" s="36"/>
      <c r="W253" s="36"/>
      <c r="X253" s="36"/>
      <c r="Y253" s="36"/>
      <c r="Z253" s="36"/>
      <c r="AA253" s="36"/>
      <c r="AB253" s="36"/>
      <c r="AC253" s="36"/>
      <c r="AD253" s="36"/>
      <c r="AE253" s="36"/>
      <c r="AR253" s="193" t="s">
        <v>229</v>
      </c>
      <c r="AT253" s="193" t="s">
        <v>225</v>
      </c>
      <c r="AU253" s="193" t="s">
        <v>85</v>
      </c>
      <c r="AY253" s="19" t="s">
        <v>223</v>
      </c>
      <c r="BE253" s="194">
        <f>IF(N253="základní",J253,0)</f>
        <v>0</v>
      </c>
      <c r="BF253" s="194">
        <f>IF(N253="snížená",J253,0)</f>
        <v>0</v>
      </c>
      <c r="BG253" s="194">
        <f>IF(N253="zákl. přenesená",J253,0)</f>
        <v>0</v>
      </c>
      <c r="BH253" s="194">
        <f>IF(N253="sníž. přenesená",J253,0)</f>
        <v>0</v>
      </c>
      <c r="BI253" s="194">
        <f>IF(N253="nulová",J253,0)</f>
        <v>0</v>
      </c>
      <c r="BJ253" s="19" t="s">
        <v>83</v>
      </c>
      <c r="BK253" s="194">
        <f>ROUND(I253*H253,2)</f>
        <v>0</v>
      </c>
      <c r="BL253" s="19" t="s">
        <v>229</v>
      </c>
      <c r="BM253" s="193" t="s">
        <v>786</v>
      </c>
    </row>
    <row r="254" spans="1:47" s="2" customFormat="1" ht="11.25">
      <c r="A254" s="36"/>
      <c r="B254" s="37"/>
      <c r="C254" s="38"/>
      <c r="D254" s="195" t="s">
        <v>231</v>
      </c>
      <c r="E254" s="38"/>
      <c r="F254" s="196" t="s">
        <v>787</v>
      </c>
      <c r="G254" s="38"/>
      <c r="H254" s="38"/>
      <c r="I254" s="197"/>
      <c r="J254" s="38"/>
      <c r="K254" s="38"/>
      <c r="L254" s="41"/>
      <c r="M254" s="198"/>
      <c r="N254" s="199"/>
      <c r="O254" s="66"/>
      <c r="P254" s="66"/>
      <c r="Q254" s="66"/>
      <c r="R254" s="66"/>
      <c r="S254" s="66"/>
      <c r="T254" s="67"/>
      <c r="U254" s="36"/>
      <c r="V254" s="36"/>
      <c r="W254" s="36"/>
      <c r="X254" s="36"/>
      <c r="Y254" s="36"/>
      <c r="Z254" s="36"/>
      <c r="AA254" s="36"/>
      <c r="AB254" s="36"/>
      <c r="AC254" s="36"/>
      <c r="AD254" s="36"/>
      <c r="AE254" s="36"/>
      <c r="AT254" s="19" t="s">
        <v>231</v>
      </c>
      <c r="AU254" s="19" t="s">
        <v>85</v>
      </c>
    </row>
    <row r="255" spans="2:51" s="16" customFormat="1" ht="11.25">
      <c r="B255" s="233"/>
      <c r="C255" s="234"/>
      <c r="D255" s="195" t="s">
        <v>233</v>
      </c>
      <c r="E255" s="235" t="s">
        <v>74</v>
      </c>
      <c r="F255" s="236" t="s">
        <v>262</v>
      </c>
      <c r="G255" s="234"/>
      <c r="H255" s="235" t="s">
        <v>74</v>
      </c>
      <c r="I255" s="237"/>
      <c r="J255" s="234"/>
      <c r="K255" s="234"/>
      <c r="L255" s="238"/>
      <c r="M255" s="239"/>
      <c r="N255" s="240"/>
      <c r="O255" s="240"/>
      <c r="P255" s="240"/>
      <c r="Q255" s="240"/>
      <c r="R255" s="240"/>
      <c r="S255" s="240"/>
      <c r="T255" s="241"/>
      <c r="AT255" s="242" t="s">
        <v>233</v>
      </c>
      <c r="AU255" s="242" t="s">
        <v>85</v>
      </c>
      <c r="AV255" s="16" t="s">
        <v>83</v>
      </c>
      <c r="AW255" s="16" t="s">
        <v>37</v>
      </c>
      <c r="AX255" s="16" t="s">
        <v>76</v>
      </c>
      <c r="AY255" s="242" t="s">
        <v>223</v>
      </c>
    </row>
    <row r="256" spans="2:51" s="13" customFormat="1" ht="11.25">
      <c r="B256" s="200"/>
      <c r="C256" s="201"/>
      <c r="D256" s="195" t="s">
        <v>233</v>
      </c>
      <c r="E256" s="202" t="s">
        <v>74</v>
      </c>
      <c r="F256" s="203" t="s">
        <v>788</v>
      </c>
      <c r="G256" s="201"/>
      <c r="H256" s="204">
        <v>73.1</v>
      </c>
      <c r="I256" s="205"/>
      <c r="J256" s="201"/>
      <c r="K256" s="201"/>
      <c r="L256" s="206"/>
      <c r="M256" s="207"/>
      <c r="N256" s="208"/>
      <c r="O256" s="208"/>
      <c r="P256" s="208"/>
      <c r="Q256" s="208"/>
      <c r="R256" s="208"/>
      <c r="S256" s="208"/>
      <c r="T256" s="209"/>
      <c r="AT256" s="210" t="s">
        <v>233</v>
      </c>
      <c r="AU256" s="210" t="s">
        <v>85</v>
      </c>
      <c r="AV256" s="13" t="s">
        <v>85</v>
      </c>
      <c r="AW256" s="13" t="s">
        <v>37</v>
      </c>
      <c r="AX256" s="13" t="s">
        <v>76</v>
      </c>
      <c r="AY256" s="210" t="s">
        <v>223</v>
      </c>
    </row>
    <row r="257" spans="2:51" s="13" customFormat="1" ht="11.25">
      <c r="B257" s="200"/>
      <c r="C257" s="201"/>
      <c r="D257" s="195" t="s">
        <v>233</v>
      </c>
      <c r="E257" s="202" t="s">
        <v>74</v>
      </c>
      <c r="F257" s="203" t="s">
        <v>713</v>
      </c>
      <c r="G257" s="201"/>
      <c r="H257" s="204">
        <v>9.9</v>
      </c>
      <c r="I257" s="205"/>
      <c r="J257" s="201"/>
      <c r="K257" s="201"/>
      <c r="L257" s="206"/>
      <c r="M257" s="207"/>
      <c r="N257" s="208"/>
      <c r="O257" s="208"/>
      <c r="P257" s="208"/>
      <c r="Q257" s="208"/>
      <c r="R257" s="208"/>
      <c r="S257" s="208"/>
      <c r="T257" s="209"/>
      <c r="AT257" s="210" t="s">
        <v>233</v>
      </c>
      <c r="AU257" s="210" t="s">
        <v>85</v>
      </c>
      <c r="AV257" s="13" t="s">
        <v>85</v>
      </c>
      <c r="AW257" s="13" t="s">
        <v>37</v>
      </c>
      <c r="AX257" s="13" t="s">
        <v>76</v>
      </c>
      <c r="AY257" s="210" t="s">
        <v>223</v>
      </c>
    </row>
    <row r="258" spans="2:51" s="13" customFormat="1" ht="11.25">
      <c r="B258" s="200"/>
      <c r="C258" s="201"/>
      <c r="D258" s="195" t="s">
        <v>233</v>
      </c>
      <c r="E258" s="202" t="s">
        <v>74</v>
      </c>
      <c r="F258" s="203" t="s">
        <v>789</v>
      </c>
      <c r="G258" s="201"/>
      <c r="H258" s="204">
        <v>12.9</v>
      </c>
      <c r="I258" s="205"/>
      <c r="J258" s="201"/>
      <c r="K258" s="201"/>
      <c r="L258" s="206"/>
      <c r="M258" s="207"/>
      <c r="N258" s="208"/>
      <c r="O258" s="208"/>
      <c r="P258" s="208"/>
      <c r="Q258" s="208"/>
      <c r="R258" s="208"/>
      <c r="S258" s="208"/>
      <c r="T258" s="209"/>
      <c r="AT258" s="210" t="s">
        <v>233</v>
      </c>
      <c r="AU258" s="210" t="s">
        <v>85</v>
      </c>
      <c r="AV258" s="13" t="s">
        <v>85</v>
      </c>
      <c r="AW258" s="13" t="s">
        <v>37</v>
      </c>
      <c r="AX258" s="13" t="s">
        <v>76</v>
      </c>
      <c r="AY258" s="210" t="s">
        <v>223</v>
      </c>
    </row>
    <row r="259" spans="2:51" s="13" customFormat="1" ht="11.25">
      <c r="B259" s="200"/>
      <c r="C259" s="201"/>
      <c r="D259" s="195" t="s">
        <v>233</v>
      </c>
      <c r="E259" s="202" t="s">
        <v>74</v>
      </c>
      <c r="F259" s="203" t="s">
        <v>790</v>
      </c>
      <c r="G259" s="201"/>
      <c r="H259" s="204">
        <v>5.6</v>
      </c>
      <c r="I259" s="205"/>
      <c r="J259" s="201"/>
      <c r="K259" s="201"/>
      <c r="L259" s="206"/>
      <c r="M259" s="207"/>
      <c r="N259" s="208"/>
      <c r="O259" s="208"/>
      <c r="P259" s="208"/>
      <c r="Q259" s="208"/>
      <c r="R259" s="208"/>
      <c r="S259" s="208"/>
      <c r="T259" s="209"/>
      <c r="AT259" s="210" t="s">
        <v>233</v>
      </c>
      <c r="AU259" s="210" t="s">
        <v>85</v>
      </c>
      <c r="AV259" s="13" t="s">
        <v>85</v>
      </c>
      <c r="AW259" s="13" t="s">
        <v>37</v>
      </c>
      <c r="AX259" s="13" t="s">
        <v>76</v>
      </c>
      <c r="AY259" s="210" t="s">
        <v>223</v>
      </c>
    </row>
    <row r="260" spans="2:51" s="13" customFormat="1" ht="11.25">
      <c r="B260" s="200"/>
      <c r="C260" s="201"/>
      <c r="D260" s="195" t="s">
        <v>233</v>
      </c>
      <c r="E260" s="202" t="s">
        <v>74</v>
      </c>
      <c r="F260" s="203" t="s">
        <v>791</v>
      </c>
      <c r="G260" s="201"/>
      <c r="H260" s="204">
        <v>10.5</v>
      </c>
      <c r="I260" s="205"/>
      <c r="J260" s="201"/>
      <c r="K260" s="201"/>
      <c r="L260" s="206"/>
      <c r="M260" s="207"/>
      <c r="N260" s="208"/>
      <c r="O260" s="208"/>
      <c r="P260" s="208"/>
      <c r="Q260" s="208"/>
      <c r="R260" s="208"/>
      <c r="S260" s="208"/>
      <c r="T260" s="209"/>
      <c r="AT260" s="210" t="s">
        <v>233</v>
      </c>
      <c r="AU260" s="210" t="s">
        <v>85</v>
      </c>
      <c r="AV260" s="13" t="s">
        <v>85</v>
      </c>
      <c r="AW260" s="13" t="s">
        <v>37</v>
      </c>
      <c r="AX260" s="13" t="s">
        <v>76</v>
      </c>
      <c r="AY260" s="210" t="s">
        <v>223</v>
      </c>
    </row>
    <row r="261" spans="2:51" s="13" customFormat="1" ht="11.25">
      <c r="B261" s="200"/>
      <c r="C261" s="201"/>
      <c r="D261" s="195" t="s">
        <v>233</v>
      </c>
      <c r="E261" s="202" t="s">
        <v>74</v>
      </c>
      <c r="F261" s="203" t="s">
        <v>792</v>
      </c>
      <c r="G261" s="201"/>
      <c r="H261" s="204">
        <v>7.5</v>
      </c>
      <c r="I261" s="205"/>
      <c r="J261" s="201"/>
      <c r="K261" s="201"/>
      <c r="L261" s="206"/>
      <c r="M261" s="207"/>
      <c r="N261" s="208"/>
      <c r="O261" s="208"/>
      <c r="P261" s="208"/>
      <c r="Q261" s="208"/>
      <c r="R261" s="208"/>
      <c r="S261" s="208"/>
      <c r="T261" s="209"/>
      <c r="AT261" s="210" t="s">
        <v>233</v>
      </c>
      <c r="AU261" s="210" t="s">
        <v>85</v>
      </c>
      <c r="AV261" s="13" t="s">
        <v>85</v>
      </c>
      <c r="AW261" s="13" t="s">
        <v>37</v>
      </c>
      <c r="AX261" s="13" t="s">
        <v>76</v>
      </c>
      <c r="AY261" s="210" t="s">
        <v>223</v>
      </c>
    </row>
    <row r="262" spans="2:51" s="13" customFormat="1" ht="11.25">
      <c r="B262" s="200"/>
      <c r="C262" s="201"/>
      <c r="D262" s="195" t="s">
        <v>233</v>
      </c>
      <c r="E262" s="202" t="s">
        <v>74</v>
      </c>
      <c r="F262" s="203" t="s">
        <v>793</v>
      </c>
      <c r="G262" s="201"/>
      <c r="H262" s="204">
        <v>5.7</v>
      </c>
      <c r="I262" s="205"/>
      <c r="J262" s="201"/>
      <c r="K262" s="201"/>
      <c r="L262" s="206"/>
      <c r="M262" s="207"/>
      <c r="N262" s="208"/>
      <c r="O262" s="208"/>
      <c r="P262" s="208"/>
      <c r="Q262" s="208"/>
      <c r="R262" s="208"/>
      <c r="S262" s="208"/>
      <c r="T262" s="209"/>
      <c r="AT262" s="210" t="s">
        <v>233</v>
      </c>
      <c r="AU262" s="210" t="s">
        <v>85</v>
      </c>
      <c r="AV262" s="13" t="s">
        <v>85</v>
      </c>
      <c r="AW262" s="13" t="s">
        <v>37</v>
      </c>
      <c r="AX262" s="13" t="s">
        <v>76</v>
      </c>
      <c r="AY262" s="210" t="s">
        <v>223</v>
      </c>
    </row>
    <row r="263" spans="2:51" s="13" customFormat="1" ht="11.25">
      <c r="B263" s="200"/>
      <c r="C263" s="201"/>
      <c r="D263" s="195" t="s">
        <v>233</v>
      </c>
      <c r="E263" s="202" t="s">
        <v>74</v>
      </c>
      <c r="F263" s="203" t="s">
        <v>794</v>
      </c>
      <c r="G263" s="201"/>
      <c r="H263" s="204">
        <v>10.3</v>
      </c>
      <c r="I263" s="205"/>
      <c r="J263" s="201"/>
      <c r="K263" s="201"/>
      <c r="L263" s="206"/>
      <c r="M263" s="207"/>
      <c r="N263" s="208"/>
      <c r="O263" s="208"/>
      <c r="P263" s="208"/>
      <c r="Q263" s="208"/>
      <c r="R263" s="208"/>
      <c r="S263" s="208"/>
      <c r="T263" s="209"/>
      <c r="AT263" s="210" t="s">
        <v>233</v>
      </c>
      <c r="AU263" s="210" t="s">
        <v>85</v>
      </c>
      <c r="AV263" s="13" t="s">
        <v>85</v>
      </c>
      <c r="AW263" s="13" t="s">
        <v>37</v>
      </c>
      <c r="AX263" s="13" t="s">
        <v>76</v>
      </c>
      <c r="AY263" s="210" t="s">
        <v>223</v>
      </c>
    </row>
    <row r="264" spans="2:51" s="13" customFormat="1" ht="11.25">
      <c r="B264" s="200"/>
      <c r="C264" s="201"/>
      <c r="D264" s="195" t="s">
        <v>233</v>
      </c>
      <c r="E264" s="202" t="s">
        <v>74</v>
      </c>
      <c r="F264" s="203" t="s">
        <v>795</v>
      </c>
      <c r="G264" s="201"/>
      <c r="H264" s="204">
        <v>17</v>
      </c>
      <c r="I264" s="205"/>
      <c r="J264" s="201"/>
      <c r="K264" s="201"/>
      <c r="L264" s="206"/>
      <c r="M264" s="207"/>
      <c r="N264" s="208"/>
      <c r="O264" s="208"/>
      <c r="P264" s="208"/>
      <c r="Q264" s="208"/>
      <c r="R264" s="208"/>
      <c r="S264" s="208"/>
      <c r="T264" s="209"/>
      <c r="AT264" s="210" t="s">
        <v>233</v>
      </c>
      <c r="AU264" s="210" t="s">
        <v>85</v>
      </c>
      <c r="AV264" s="13" t="s">
        <v>85</v>
      </c>
      <c r="AW264" s="13" t="s">
        <v>37</v>
      </c>
      <c r="AX264" s="13" t="s">
        <v>76</v>
      </c>
      <c r="AY264" s="210" t="s">
        <v>223</v>
      </c>
    </row>
    <row r="265" spans="2:51" s="13" customFormat="1" ht="11.25">
      <c r="B265" s="200"/>
      <c r="C265" s="201"/>
      <c r="D265" s="195" t="s">
        <v>233</v>
      </c>
      <c r="E265" s="202" t="s">
        <v>74</v>
      </c>
      <c r="F265" s="203" t="s">
        <v>796</v>
      </c>
      <c r="G265" s="201"/>
      <c r="H265" s="204">
        <v>36.1</v>
      </c>
      <c r="I265" s="205"/>
      <c r="J265" s="201"/>
      <c r="K265" s="201"/>
      <c r="L265" s="206"/>
      <c r="M265" s="207"/>
      <c r="N265" s="208"/>
      <c r="O265" s="208"/>
      <c r="P265" s="208"/>
      <c r="Q265" s="208"/>
      <c r="R265" s="208"/>
      <c r="S265" s="208"/>
      <c r="T265" s="209"/>
      <c r="AT265" s="210" t="s">
        <v>233</v>
      </c>
      <c r="AU265" s="210" t="s">
        <v>85</v>
      </c>
      <c r="AV265" s="13" t="s">
        <v>85</v>
      </c>
      <c r="AW265" s="13" t="s">
        <v>37</v>
      </c>
      <c r="AX265" s="13" t="s">
        <v>76</v>
      </c>
      <c r="AY265" s="210" t="s">
        <v>223</v>
      </c>
    </row>
    <row r="266" spans="2:51" s="13" customFormat="1" ht="11.25">
      <c r="B266" s="200"/>
      <c r="C266" s="201"/>
      <c r="D266" s="195" t="s">
        <v>233</v>
      </c>
      <c r="E266" s="202" t="s">
        <v>74</v>
      </c>
      <c r="F266" s="203" t="s">
        <v>797</v>
      </c>
      <c r="G266" s="201"/>
      <c r="H266" s="204">
        <v>36.5</v>
      </c>
      <c r="I266" s="205"/>
      <c r="J266" s="201"/>
      <c r="K266" s="201"/>
      <c r="L266" s="206"/>
      <c r="M266" s="207"/>
      <c r="N266" s="208"/>
      <c r="O266" s="208"/>
      <c r="P266" s="208"/>
      <c r="Q266" s="208"/>
      <c r="R266" s="208"/>
      <c r="S266" s="208"/>
      <c r="T266" s="209"/>
      <c r="AT266" s="210" t="s">
        <v>233</v>
      </c>
      <c r="AU266" s="210" t="s">
        <v>85</v>
      </c>
      <c r="AV266" s="13" t="s">
        <v>85</v>
      </c>
      <c r="AW266" s="13" t="s">
        <v>37</v>
      </c>
      <c r="AX266" s="13" t="s">
        <v>76</v>
      </c>
      <c r="AY266" s="210" t="s">
        <v>223</v>
      </c>
    </row>
    <row r="267" spans="2:51" s="13" customFormat="1" ht="11.25">
      <c r="B267" s="200"/>
      <c r="C267" s="201"/>
      <c r="D267" s="195" t="s">
        <v>233</v>
      </c>
      <c r="E267" s="202" t="s">
        <v>74</v>
      </c>
      <c r="F267" s="203" t="s">
        <v>798</v>
      </c>
      <c r="G267" s="201"/>
      <c r="H267" s="204">
        <v>36.7</v>
      </c>
      <c r="I267" s="205"/>
      <c r="J267" s="201"/>
      <c r="K267" s="201"/>
      <c r="L267" s="206"/>
      <c r="M267" s="207"/>
      <c r="N267" s="208"/>
      <c r="O267" s="208"/>
      <c r="P267" s="208"/>
      <c r="Q267" s="208"/>
      <c r="R267" s="208"/>
      <c r="S267" s="208"/>
      <c r="T267" s="209"/>
      <c r="AT267" s="210" t="s">
        <v>233</v>
      </c>
      <c r="AU267" s="210" t="s">
        <v>85</v>
      </c>
      <c r="AV267" s="13" t="s">
        <v>85</v>
      </c>
      <c r="AW267" s="13" t="s">
        <v>37</v>
      </c>
      <c r="AX267" s="13" t="s">
        <v>76</v>
      </c>
      <c r="AY267" s="210" t="s">
        <v>223</v>
      </c>
    </row>
    <row r="268" spans="2:51" s="14" customFormat="1" ht="11.25">
      <c r="B268" s="211"/>
      <c r="C268" s="212"/>
      <c r="D268" s="195" t="s">
        <v>233</v>
      </c>
      <c r="E268" s="213" t="s">
        <v>74</v>
      </c>
      <c r="F268" s="214" t="s">
        <v>236</v>
      </c>
      <c r="G268" s="212"/>
      <c r="H268" s="215">
        <v>261.8</v>
      </c>
      <c r="I268" s="216"/>
      <c r="J268" s="212"/>
      <c r="K268" s="212"/>
      <c r="L268" s="217"/>
      <c r="M268" s="218"/>
      <c r="N268" s="219"/>
      <c r="O268" s="219"/>
      <c r="P268" s="219"/>
      <c r="Q268" s="219"/>
      <c r="R268" s="219"/>
      <c r="S268" s="219"/>
      <c r="T268" s="220"/>
      <c r="AT268" s="221" t="s">
        <v>233</v>
      </c>
      <c r="AU268" s="221" t="s">
        <v>85</v>
      </c>
      <c r="AV268" s="14" t="s">
        <v>237</v>
      </c>
      <c r="AW268" s="14" t="s">
        <v>37</v>
      </c>
      <c r="AX268" s="14" t="s">
        <v>76</v>
      </c>
      <c r="AY268" s="221" t="s">
        <v>223</v>
      </c>
    </row>
    <row r="269" spans="2:51" s="15" customFormat="1" ht="11.25">
      <c r="B269" s="222"/>
      <c r="C269" s="223"/>
      <c r="D269" s="195" t="s">
        <v>233</v>
      </c>
      <c r="E269" s="224" t="s">
        <v>74</v>
      </c>
      <c r="F269" s="225" t="s">
        <v>238</v>
      </c>
      <c r="G269" s="223"/>
      <c r="H269" s="226">
        <v>261.8</v>
      </c>
      <c r="I269" s="227"/>
      <c r="J269" s="223"/>
      <c r="K269" s="223"/>
      <c r="L269" s="228"/>
      <c r="M269" s="229"/>
      <c r="N269" s="230"/>
      <c r="O269" s="230"/>
      <c r="P269" s="230"/>
      <c r="Q269" s="230"/>
      <c r="R269" s="230"/>
      <c r="S269" s="230"/>
      <c r="T269" s="231"/>
      <c r="AT269" s="232" t="s">
        <v>233</v>
      </c>
      <c r="AU269" s="232" t="s">
        <v>85</v>
      </c>
      <c r="AV269" s="15" t="s">
        <v>229</v>
      </c>
      <c r="AW269" s="15" t="s">
        <v>37</v>
      </c>
      <c r="AX269" s="15" t="s">
        <v>83</v>
      </c>
      <c r="AY269" s="232" t="s">
        <v>223</v>
      </c>
    </row>
    <row r="270" spans="1:65" s="2" customFormat="1" ht="16.5" customHeight="1">
      <c r="A270" s="36"/>
      <c r="B270" s="37"/>
      <c r="C270" s="182" t="s">
        <v>413</v>
      </c>
      <c r="D270" s="182" t="s">
        <v>225</v>
      </c>
      <c r="E270" s="183" t="s">
        <v>799</v>
      </c>
      <c r="F270" s="184" t="s">
        <v>800</v>
      </c>
      <c r="G270" s="185" t="s">
        <v>128</v>
      </c>
      <c r="H270" s="186">
        <v>6</v>
      </c>
      <c r="I270" s="187"/>
      <c r="J270" s="188">
        <f>ROUND(I270*H270,2)</f>
        <v>0</v>
      </c>
      <c r="K270" s="184" t="s">
        <v>228</v>
      </c>
      <c r="L270" s="41"/>
      <c r="M270" s="189" t="s">
        <v>74</v>
      </c>
      <c r="N270" s="190" t="s">
        <v>46</v>
      </c>
      <c r="O270" s="66"/>
      <c r="P270" s="191">
        <f>O270*H270</f>
        <v>0</v>
      </c>
      <c r="Q270" s="191">
        <v>0.01777</v>
      </c>
      <c r="R270" s="191">
        <f>Q270*H270</f>
        <v>0.10662</v>
      </c>
      <c r="S270" s="191">
        <v>0</v>
      </c>
      <c r="T270" s="192">
        <f>S270*H270</f>
        <v>0</v>
      </c>
      <c r="U270" s="36"/>
      <c r="V270" s="36"/>
      <c r="W270" s="36"/>
      <c r="X270" s="36"/>
      <c r="Y270" s="36"/>
      <c r="Z270" s="36"/>
      <c r="AA270" s="36"/>
      <c r="AB270" s="36"/>
      <c r="AC270" s="36"/>
      <c r="AD270" s="36"/>
      <c r="AE270" s="36"/>
      <c r="AR270" s="193" t="s">
        <v>229</v>
      </c>
      <c r="AT270" s="193" t="s">
        <v>225</v>
      </c>
      <c r="AU270" s="193" t="s">
        <v>85</v>
      </c>
      <c r="AY270" s="19" t="s">
        <v>223</v>
      </c>
      <c r="BE270" s="194">
        <f>IF(N270="základní",J270,0)</f>
        <v>0</v>
      </c>
      <c r="BF270" s="194">
        <f>IF(N270="snížená",J270,0)</f>
        <v>0</v>
      </c>
      <c r="BG270" s="194">
        <f>IF(N270="zákl. přenesená",J270,0)</f>
        <v>0</v>
      </c>
      <c r="BH270" s="194">
        <f>IF(N270="sníž. přenesená",J270,0)</f>
        <v>0</v>
      </c>
      <c r="BI270" s="194">
        <f>IF(N270="nulová",J270,0)</f>
        <v>0</v>
      </c>
      <c r="BJ270" s="19" t="s">
        <v>83</v>
      </c>
      <c r="BK270" s="194">
        <f>ROUND(I270*H270,2)</f>
        <v>0</v>
      </c>
      <c r="BL270" s="19" t="s">
        <v>229</v>
      </c>
      <c r="BM270" s="193" t="s">
        <v>801</v>
      </c>
    </row>
    <row r="271" spans="1:47" s="2" customFormat="1" ht="19.5">
      <c r="A271" s="36"/>
      <c r="B271" s="37"/>
      <c r="C271" s="38"/>
      <c r="D271" s="195" t="s">
        <v>231</v>
      </c>
      <c r="E271" s="38"/>
      <c r="F271" s="196" t="s">
        <v>802</v>
      </c>
      <c r="G271" s="38"/>
      <c r="H271" s="38"/>
      <c r="I271" s="197"/>
      <c r="J271" s="38"/>
      <c r="K271" s="38"/>
      <c r="L271" s="41"/>
      <c r="M271" s="198"/>
      <c r="N271" s="199"/>
      <c r="O271" s="66"/>
      <c r="P271" s="66"/>
      <c r="Q271" s="66"/>
      <c r="R271" s="66"/>
      <c r="S271" s="66"/>
      <c r="T271" s="67"/>
      <c r="U271" s="36"/>
      <c r="V271" s="36"/>
      <c r="W271" s="36"/>
      <c r="X271" s="36"/>
      <c r="Y271" s="36"/>
      <c r="Z271" s="36"/>
      <c r="AA271" s="36"/>
      <c r="AB271" s="36"/>
      <c r="AC271" s="36"/>
      <c r="AD271" s="36"/>
      <c r="AE271" s="36"/>
      <c r="AT271" s="19" t="s">
        <v>231</v>
      </c>
      <c r="AU271" s="19" t="s">
        <v>85</v>
      </c>
    </row>
    <row r="272" spans="2:51" s="13" customFormat="1" ht="11.25">
      <c r="B272" s="200"/>
      <c r="C272" s="201"/>
      <c r="D272" s="195" t="s">
        <v>233</v>
      </c>
      <c r="E272" s="202" t="s">
        <v>74</v>
      </c>
      <c r="F272" s="203" t="s">
        <v>803</v>
      </c>
      <c r="G272" s="201"/>
      <c r="H272" s="204">
        <v>6</v>
      </c>
      <c r="I272" s="205"/>
      <c r="J272" s="201"/>
      <c r="K272" s="201"/>
      <c r="L272" s="206"/>
      <c r="M272" s="207"/>
      <c r="N272" s="208"/>
      <c r="O272" s="208"/>
      <c r="P272" s="208"/>
      <c r="Q272" s="208"/>
      <c r="R272" s="208"/>
      <c r="S272" s="208"/>
      <c r="T272" s="209"/>
      <c r="AT272" s="210" t="s">
        <v>233</v>
      </c>
      <c r="AU272" s="210" t="s">
        <v>85</v>
      </c>
      <c r="AV272" s="13" t="s">
        <v>85</v>
      </c>
      <c r="AW272" s="13" t="s">
        <v>37</v>
      </c>
      <c r="AX272" s="13" t="s">
        <v>83</v>
      </c>
      <c r="AY272" s="210" t="s">
        <v>223</v>
      </c>
    </row>
    <row r="273" spans="1:65" s="2" customFormat="1" ht="16.5" customHeight="1">
      <c r="A273" s="36"/>
      <c r="B273" s="37"/>
      <c r="C273" s="247" t="s">
        <v>420</v>
      </c>
      <c r="D273" s="247" t="s">
        <v>804</v>
      </c>
      <c r="E273" s="248" t="s">
        <v>805</v>
      </c>
      <c r="F273" s="249" t="s">
        <v>806</v>
      </c>
      <c r="G273" s="250" t="s">
        <v>128</v>
      </c>
      <c r="H273" s="251">
        <v>3</v>
      </c>
      <c r="I273" s="252"/>
      <c r="J273" s="253">
        <f>ROUND(I273*H273,2)</f>
        <v>0</v>
      </c>
      <c r="K273" s="249" t="s">
        <v>228</v>
      </c>
      <c r="L273" s="254"/>
      <c r="M273" s="255" t="s">
        <v>74</v>
      </c>
      <c r="N273" s="256" t="s">
        <v>46</v>
      </c>
      <c r="O273" s="66"/>
      <c r="P273" s="191">
        <f>O273*H273</f>
        <v>0</v>
      </c>
      <c r="Q273" s="191">
        <v>0.01553</v>
      </c>
      <c r="R273" s="191">
        <f>Q273*H273</f>
        <v>0.04659</v>
      </c>
      <c r="S273" s="191">
        <v>0</v>
      </c>
      <c r="T273" s="192">
        <f>S273*H273</f>
        <v>0</v>
      </c>
      <c r="U273" s="36"/>
      <c r="V273" s="36"/>
      <c r="W273" s="36"/>
      <c r="X273" s="36"/>
      <c r="Y273" s="36"/>
      <c r="Z273" s="36"/>
      <c r="AA273" s="36"/>
      <c r="AB273" s="36"/>
      <c r="AC273" s="36"/>
      <c r="AD273" s="36"/>
      <c r="AE273" s="36"/>
      <c r="AR273" s="193" t="s">
        <v>150</v>
      </c>
      <c r="AT273" s="193" t="s">
        <v>804</v>
      </c>
      <c r="AU273" s="193" t="s">
        <v>85</v>
      </c>
      <c r="AY273" s="19" t="s">
        <v>223</v>
      </c>
      <c r="BE273" s="194">
        <f>IF(N273="základní",J273,0)</f>
        <v>0</v>
      </c>
      <c r="BF273" s="194">
        <f>IF(N273="snížená",J273,0)</f>
        <v>0</v>
      </c>
      <c r="BG273" s="194">
        <f>IF(N273="zákl. přenesená",J273,0)</f>
        <v>0</v>
      </c>
      <c r="BH273" s="194">
        <f>IF(N273="sníž. přenesená",J273,0)</f>
        <v>0</v>
      </c>
      <c r="BI273" s="194">
        <f>IF(N273="nulová",J273,0)</f>
        <v>0</v>
      </c>
      <c r="BJ273" s="19" t="s">
        <v>83</v>
      </c>
      <c r="BK273" s="194">
        <f>ROUND(I273*H273,2)</f>
        <v>0</v>
      </c>
      <c r="BL273" s="19" t="s">
        <v>229</v>
      </c>
      <c r="BM273" s="193" t="s">
        <v>807</v>
      </c>
    </row>
    <row r="274" spans="1:47" s="2" customFormat="1" ht="11.25">
      <c r="A274" s="36"/>
      <c r="B274" s="37"/>
      <c r="C274" s="38"/>
      <c r="D274" s="195" t="s">
        <v>231</v>
      </c>
      <c r="E274" s="38"/>
      <c r="F274" s="196" t="s">
        <v>806</v>
      </c>
      <c r="G274" s="38"/>
      <c r="H274" s="38"/>
      <c r="I274" s="197"/>
      <c r="J274" s="38"/>
      <c r="K274" s="38"/>
      <c r="L274" s="41"/>
      <c r="M274" s="198"/>
      <c r="N274" s="199"/>
      <c r="O274" s="66"/>
      <c r="P274" s="66"/>
      <c r="Q274" s="66"/>
      <c r="R274" s="66"/>
      <c r="S274" s="66"/>
      <c r="T274" s="67"/>
      <c r="U274" s="36"/>
      <c r="V274" s="36"/>
      <c r="W274" s="36"/>
      <c r="X274" s="36"/>
      <c r="Y274" s="36"/>
      <c r="Z274" s="36"/>
      <c r="AA274" s="36"/>
      <c r="AB274" s="36"/>
      <c r="AC274" s="36"/>
      <c r="AD274" s="36"/>
      <c r="AE274" s="36"/>
      <c r="AT274" s="19" t="s">
        <v>231</v>
      </c>
      <c r="AU274" s="19" t="s">
        <v>85</v>
      </c>
    </row>
    <row r="275" spans="1:47" s="2" customFormat="1" ht="19.5">
      <c r="A275" s="36"/>
      <c r="B275" s="37"/>
      <c r="C275" s="38"/>
      <c r="D275" s="195" t="s">
        <v>468</v>
      </c>
      <c r="E275" s="38"/>
      <c r="F275" s="243" t="s">
        <v>808</v>
      </c>
      <c r="G275" s="38"/>
      <c r="H275" s="38"/>
      <c r="I275" s="197"/>
      <c r="J275" s="38"/>
      <c r="K275" s="38"/>
      <c r="L275" s="41"/>
      <c r="M275" s="198"/>
      <c r="N275" s="199"/>
      <c r="O275" s="66"/>
      <c r="P275" s="66"/>
      <c r="Q275" s="66"/>
      <c r="R275" s="66"/>
      <c r="S275" s="66"/>
      <c r="T275" s="67"/>
      <c r="U275" s="36"/>
      <c r="V275" s="36"/>
      <c r="W275" s="36"/>
      <c r="X275" s="36"/>
      <c r="Y275" s="36"/>
      <c r="Z275" s="36"/>
      <c r="AA275" s="36"/>
      <c r="AB275" s="36"/>
      <c r="AC275" s="36"/>
      <c r="AD275" s="36"/>
      <c r="AE275" s="36"/>
      <c r="AT275" s="19" t="s">
        <v>468</v>
      </c>
      <c r="AU275" s="19" t="s">
        <v>85</v>
      </c>
    </row>
    <row r="276" spans="2:51" s="16" customFormat="1" ht="11.25">
      <c r="B276" s="233"/>
      <c r="C276" s="234"/>
      <c r="D276" s="195" t="s">
        <v>233</v>
      </c>
      <c r="E276" s="235" t="s">
        <v>74</v>
      </c>
      <c r="F276" s="236" t="s">
        <v>262</v>
      </c>
      <c r="G276" s="234"/>
      <c r="H276" s="235" t="s">
        <v>74</v>
      </c>
      <c r="I276" s="237"/>
      <c r="J276" s="234"/>
      <c r="K276" s="234"/>
      <c r="L276" s="238"/>
      <c r="M276" s="239"/>
      <c r="N276" s="240"/>
      <c r="O276" s="240"/>
      <c r="P276" s="240"/>
      <c r="Q276" s="240"/>
      <c r="R276" s="240"/>
      <c r="S276" s="240"/>
      <c r="T276" s="241"/>
      <c r="AT276" s="242" t="s">
        <v>233</v>
      </c>
      <c r="AU276" s="242" t="s">
        <v>85</v>
      </c>
      <c r="AV276" s="16" t="s">
        <v>83</v>
      </c>
      <c r="AW276" s="16" t="s">
        <v>37</v>
      </c>
      <c r="AX276" s="16" t="s">
        <v>76</v>
      </c>
      <c r="AY276" s="242" t="s">
        <v>223</v>
      </c>
    </row>
    <row r="277" spans="2:51" s="13" customFormat="1" ht="11.25">
      <c r="B277" s="200"/>
      <c r="C277" s="201"/>
      <c r="D277" s="195" t="s">
        <v>233</v>
      </c>
      <c r="E277" s="202" t="s">
        <v>74</v>
      </c>
      <c r="F277" s="203" t="s">
        <v>809</v>
      </c>
      <c r="G277" s="201"/>
      <c r="H277" s="204">
        <v>3</v>
      </c>
      <c r="I277" s="205"/>
      <c r="J277" s="201"/>
      <c r="K277" s="201"/>
      <c r="L277" s="206"/>
      <c r="M277" s="207"/>
      <c r="N277" s="208"/>
      <c r="O277" s="208"/>
      <c r="P277" s="208"/>
      <c r="Q277" s="208"/>
      <c r="R277" s="208"/>
      <c r="S277" s="208"/>
      <c r="T277" s="209"/>
      <c r="AT277" s="210" t="s">
        <v>233</v>
      </c>
      <c r="AU277" s="210" t="s">
        <v>85</v>
      </c>
      <c r="AV277" s="13" t="s">
        <v>85</v>
      </c>
      <c r="AW277" s="13" t="s">
        <v>37</v>
      </c>
      <c r="AX277" s="13" t="s">
        <v>76</v>
      </c>
      <c r="AY277" s="210" t="s">
        <v>223</v>
      </c>
    </row>
    <row r="278" spans="2:51" s="14" customFormat="1" ht="11.25">
      <c r="B278" s="211"/>
      <c r="C278" s="212"/>
      <c r="D278" s="195" t="s">
        <v>233</v>
      </c>
      <c r="E278" s="213" t="s">
        <v>586</v>
      </c>
      <c r="F278" s="214" t="s">
        <v>236</v>
      </c>
      <c r="G278" s="212"/>
      <c r="H278" s="215">
        <v>3</v>
      </c>
      <c r="I278" s="216"/>
      <c r="J278" s="212"/>
      <c r="K278" s="212"/>
      <c r="L278" s="217"/>
      <c r="M278" s="218"/>
      <c r="N278" s="219"/>
      <c r="O278" s="219"/>
      <c r="P278" s="219"/>
      <c r="Q278" s="219"/>
      <c r="R278" s="219"/>
      <c r="S278" s="219"/>
      <c r="T278" s="220"/>
      <c r="AT278" s="221" t="s">
        <v>233</v>
      </c>
      <c r="AU278" s="221" t="s">
        <v>85</v>
      </c>
      <c r="AV278" s="14" t="s">
        <v>237</v>
      </c>
      <c r="AW278" s="14" t="s">
        <v>37</v>
      </c>
      <c r="AX278" s="14" t="s">
        <v>76</v>
      </c>
      <c r="AY278" s="221" t="s">
        <v>223</v>
      </c>
    </row>
    <row r="279" spans="2:51" s="15" customFormat="1" ht="11.25">
      <c r="B279" s="222"/>
      <c r="C279" s="223"/>
      <c r="D279" s="195" t="s">
        <v>233</v>
      </c>
      <c r="E279" s="224" t="s">
        <v>74</v>
      </c>
      <c r="F279" s="225" t="s">
        <v>238</v>
      </c>
      <c r="G279" s="223"/>
      <c r="H279" s="226">
        <v>3</v>
      </c>
      <c r="I279" s="227"/>
      <c r="J279" s="223"/>
      <c r="K279" s="223"/>
      <c r="L279" s="228"/>
      <c r="M279" s="229"/>
      <c r="N279" s="230"/>
      <c r="O279" s="230"/>
      <c r="P279" s="230"/>
      <c r="Q279" s="230"/>
      <c r="R279" s="230"/>
      <c r="S279" s="230"/>
      <c r="T279" s="231"/>
      <c r="AT279" s="232" t="s">
        <v>233</v>
      </c>
      <c r="AU279" s="232" t="s">
        <v>85</v>
      </c>
      <c r="AV279" s="15" t="s">
        <v>229</v>
      </c>
      <c r="AW279" s="15" t="s">
        <v>37</v>
      </c>
      <c r="AX279" s="15" t="s">
        <v>83</v>
      </c>
      <c r="AY279" s="232" t="s">
        <v>223</v>
      </c>
    </row>
    <row r="280" spans="1:65" s="2" customFormat="1" ht="16.5" customHeight="1">
      <c r="A280" s="36"/>
      <c r="B280" s="37"/>
      <c r="C280" s="247" t="s">
        <v>427</v>
      </c>
      <c r="D280" s="247" t="s">
        <v>804</v>
      </c>
      <c r="E280" s="248" t="s">
        <v>810</v>
      </c>
      <c r="F280" s="249" t="s">
        <v>811</v>
      </c>
      <c r="G280" s="250" t="s">
        <v>128</v>
      </c>
      <c r="H280" s="251">
        <v>3</v>
      </c>
      <c r="I280" s="252"/>
      <c r="J280" s="253">
        <f>ROUND(I280*H280,2)</f>
        <v>0</v>
      </c>
      <c r="K280" s="249" t="s">
        <v>228</v>
      </c>
      <c r="L280" s="254"/>
      <c r="M280" s="255" t="s">
        <v>74</v>
      </c>
      <c r="N280" s="256" t="s">
        <v>46</v>
      </c>
      <c r="O280" s="66"/>
      <c r="P280" s="191">
        <f>O280*H280</f>
        <v>0</v>
      </c>
      <c r="Q280" s="191">
        <v>0.01521</v>
      </c>
      <c r="R280" s="191">
        <f>Q280*H280</f>
        <v>0.04563</v>
      </c>
      <c r="S280" s="191">
        <v>0</v>
      </c>
      <c r="T280" s="192">
        <f>S280*H280</f>
        <v>0</v>
      </c>
      <c r="U280" s="36"/>
      <c r="V280" s="36"/>
      <c r="W280" s="36"/>
      <c r="X280" s="36"/>
      <c r="Y280" s="36"/>
      <c r="Z280" s="36"/>
      <c r="AA280" s="36"/>
      <c r="AB280" s="36"/>
      <c r="AC280" s="36"/>
      <c r="AD280" s="36"/>
      <c r="AE280" s="36"/>
      <c r="AR280" s="193" t="s">
        <v>150</v>
      </c>
      <c r="AT280" s="193" t="s">
        <v>804</v>
      </c>
      <c r="AU280" s="193" t="s">
        <v>85</v>
      </c>
      <c r="AY280" s="19" t="s">
        <v>223</v>
      </c>
      <c r="BE280" s="194">
        <f>IF(N280="základní",J280,0)</f>
        <v>0</v>
      </c>
      <c r="BF280" s="194">
        <f>IF(N280="snížená",J280,0)</f>
        <v>0</v>
      </c>
      <c r="BG280" s="194">
        <f>IF(N280="zákl. přenesená",J280,0)</f>
        <v>0</v>
      </c>
      <c r="BH280" s="194">
        <f>IF(N280="sníž. přenesená",J280,0)</f>
        <v>0</v>
      </c>
      <c r="BI280" s="194">
        <f>IF(N280="nulová",J280,0)</f>
        <v>0</v>
      </c>
      <c r="BJ280" s="19" t="s">
        <v>83</v>
      </c>
      <c r="BK280" s="194">
        <f>ROUND(I280*H280,2)</f>
        <v>0</v>
      </c>
      <c r="BL280" s="19" t="s">
        <v>229</v>
      </c>
      <c r="BM280" s="193" t="s">
        <v>812</v>
      </c>
    </row>
    <row r="281" spans="1:47" s="2" customFormat="1" ht="11.25">
      <c r="A281" s="36"/>
      <c r="B281" s="37"/>
      <c r="C281" s="38"/>
      <c r="D281" s="195" t="s">
        <v>231</v>
      </c>
      <c r="E281" s="38"/>
      <c r="F281" s="196" t="s">
        <v>811</v>
      </c>
      <c r="G281" s="38"/>
      <c r="H281" s="38"/>
      <c r="I281" s="197"/>
      <c r="J281" s="38"/>
      <c r="K281" s="38"/>
      <c r="L281" s="41"/>
      <c r="M281" s="198"/>
      <c r="N281" s="199"/>
      <c r="O281" s="66"/>
      <c r="P281" s="66"/>
      <c r="Q281" s="66"/>
      <c r="R281" s="66"/>
      <c r="S281" s="66"/>
      <c r="T281" s="67"/>
      <c r="U281" s="36"/>
      <c r="V281" s="36"/>
      <c r="W281" s="36"/>
      <c r="X281" s="36"/>
      <c r="Y281" s="36"/>
      <c r="Z281" s="36"/>
      <c r="AA281" s="36"/>
      <c r="AB281" s="36"/>
      <c r="AC281" s="36"/>
      <c r="AD281" s="36"/>
      <c r="AE281" s="36"/>
      <c r="AT281" s="19" t="s">
        <v>231</v>
      </c>
      <c r="AU281" s="19" t="s">
        <v>85</v>
      </c>
    </row>
    <row r="282" spans="1:47" s="2" customFormat="1" ht="19.5">
      <c r="A282" s="36"/>
      <c r="B282" s="37"/>
      <c r="C282" s="38"/>
      <c r="D282" s="195" t="s">
        <v>468</v>
      </c>
      <c r="E282" s="38"/>
      <c r="F282" s="243" t="s">
        <v>808</v>
      </c>
      <c r="G282" s="38"/>
      <c r="H282" s="38"/>
      <c r="I282" s="197"/>
      <c r="J282" s="38"/>
      <c r="K282" s="38"/>
      <c r="L282" s="41"/>
      <c r="M282" s="198"/>
      <c r="N282" s="199"/>
      <c r="O282" s="66"/>
      <c r="P282" s="66"/>
      <c r="Q282" s="66"/>
      <c r="R282" s="66"/>
      <c r="S282" s="66"/>
      <c r="T282" s="67"/>
      <c r="U282" s="36"/>
      <c r="V282" s="36"/>
      <c r="W282" s="36"/>
      <c r="X282" s="36"/>
      <c r="Y282" s="36"/>
      <c r="Z282" s="36"/>
      <c r="AA282" s="36"/>
      <c r="AB282" s="36"/>
      <c r="AC282" s="36"/>
      <c r="AD282" s="36"/>
      <c r="AE282" s="36"/>
      <c r="AT282" s="19" t="s">
        <v>468</v>
      </c>
      <c r="AU282" s="19" t="s">
        <v>85</v>
      </c>
    </row>
    <row r="283" spans="2:51" s="16" customFormat="1" ht="11.25">
      <c r="B283" s="233"/>
      <c r="C283" s="234"/>
      <c r="D283" s="195" t="s">
        <v>233</v>
      </c>
      <c r="E283" s="235" t="s">
        <v>74</v>
      </c>
      <c r="F283" s="236" t="s">
        <v>262</v>
      </c>
      <c r="G283" s="234"/>
      <c r="H283" s="235" t="s">
        <v>74</v>
      </c>
      <c r="I283" s="237"/>
      <c r="J283" s="234"/>
      <c r="K283" s="234"/>
      <c r="L283" s="238"/>
      <c r="M283" s="239"/>
      <c r="N283" s="240"/>
      <c r="O283" s="240"/>
      <c r="P283" s="240"/>
      <c r="Q283" s="240"/>
      <c r="R283" s="240"/>
      <c r="S283" s="240"/>
      <c r="T283" s="241"/>
      <c r="AT283" s="242" t="s">
        <v>233</v>
      </c>
      <c r="AU283" s="242" t="s">
        <v>85</v>
      </c>
      <c r="AV283" s="16" t="s">
        <v>83</v>
      </c>
      <c r="AW283" s="16" t="s">
        <v>37</v>
      </c>
      <c r="AX283" s="16" t="s">
        <v>76</v>
      </c>
      <c r="AY283" s="242" t="s">
        <v>223</v>
      </c>
    </row>
    <row r="284" spans="2:51" s="13" customFormat="1" ht="11.25">
      <c r="B284" s="200"/>
      <c r="C284" s="201"/>
      <c r="D284" s="195" t="s">
        <v>233</v>
      </c>
      <c r="E284" s="202" t="s">
        <v>74</v>
      </c>
      <c r="F284" s="203" t="s">
        <v>813</v>
      </c>
      <c r="G284" s="201"/>
      <c r="H284" s="204">
        <v>3</v>
      </c>
      <c r="I284" s="205"/>
      <c r="J284" s="201"/>
      <c r="K284" s="201"/>
      <c r="L284" s="206"/>
      <c r="M284" s="207"/>
      <c r="N284" s="208"/>
      <c r="O284" s="208"/>
      <c r="P284" s="208"/>
      <c r="Q284" s="208"/>
      <c r="R284" s="208"/>
      <c r="S284" s="208"/>
      <c r="T284" s="209"/>
      <c r="AT284" s="210" t="s">
        <v>233</v>
      </c>
      <c r="AU284" s="210" t="s">
        <v>85</v>
      </c>
      <c r="AV284" s="13" t="s">
        <v>85</v>
      </c>
      <c r="AW284" s="13" t="s">
        <v>37</v>
      </c>
      <c r="AX284" s="13" t="s">
        <v>76</v>
      </c>
      <c r="AY284" s="210" t="s">
        <v>223</v>
      </c>
    </row>
    <row r="285" spans="2:51" s="14" customFormat="1" ht="11.25">
      <c r="B285" s="211"/>
      <c r="C285" s="212"/>
      <c r="D285" s="195" t="s">
        <v>233</v>
      </c>
      <c r="E285" s="213" t="s">
        <v>585</v>
      </c>
      <c r="F285" s="214" t="s">
        <v>236</v>
      </c>
      <c r="G285" s="212"/>
      <c r="H285" s="215">
        <v>3</v>
      </c>
      <c r="I285" s="216"/>
      <c r="J285" s="212"/>
      <c r="K285" s="212"/>
      <c r="L285" s="217"/>
      <c r="M285" s="218"/>
      <c r="N285" s="219"/>
      <c r="O285" s="219"/>
      <c r="P285" s="219"/>
      <c r="Q285" s="219"/>
      <c r="R285" s="219"/>
      <c r="S285" s="219"/>
      <c r="T285" s="220"/>
      <c r="AT285" s="221" t="s">
        <v>233</v>
      </c>
      <c r="AU285" s="221" t="s">
        <v>85</v>
      </c>
      <c r="AV285" s="14" t="s">
        <v>237</v>
      </c>
      <c r="AW285" s="14" t="s">
        <v>37</v>
      </c>
      <c r="AX285" s="14" t="s">
        <v>76</v>
      </c>
      <c r="AY285" s="221" t="s">
        <v>223</v>
      </c>
    </row>
    <row r="286" spans="2:51" s="15" customFormat="1" ht="11.25">
      <c r="B286" s="222"/>
      <c r="C286" s="223"/>
      <c r="D286" s="195" t="s">
        <v>233</v>
      </c>
      <c r="E286" s="224" t="s">
        <v>74</v>
      </c>
      <c r="F286" s="225" t="s">
        <v>238</v>
      </c>
      <c r="G286" s="223"/>
      <c r="H286" s="226">
        <v>3</v>
      </c>
      <c r="I286" s="227"/>
      <c r="J286" s="223"/>
      <c r="K286" s="223"/>
      <c r="L286" s="228"/>
      <c r="M286" s="229"/>
      <c r="N286" s="230"/>
      <c r="O286" s="230"/>
      <c r="P286" s="230"/>
      <c r="Q286" s="230"/>
      <c r="R286" s="230"/>
      <c r="S286" s="230"/>
      <c r="T286" s="231"/>
      <c r="AT286" s="232" t="s">
        <v>233</v>
      </c>
      <c r="AU286" s="232" t="s">
        <v>85</v>
      </c>
      <c r="AV286" s="15" t="s">
        <v>229</v>
      </c>
      <c r="AW286" s="15" t="s">
        <v>37</v>
      </c>
      <c r="AX286" s="15" t="s">
        <v>83</v>
      </c>
      <c r="AY286" s="232" t="s">
        <v>223</v>
      </c>
    </row>
    <row r="287" spans="2:63" s="12" customFormat="1" ht="22.9" customHeight="1">
      <c r="B287" s="166"/>
      <c r="C287" s="167"/>
      <c r="D287" s="168" t="s">
        <v>75</v>
      </c>
      <c r="E287" s="180" t="s">
        <v>174</v>
      </c>
      <c r="F287" s="180" t="s">
        <v>224</v>
      </c>
      <c r="G287" s="167"/>
      <c r="H287" s="167"/>
      <c r="I287" s="170"/>
      <c r="J287" s="181">
        <f>BK287</f>
        <v>0</v>
      </c>
      <c r="K287" s="167"/>
      <c r="L287" s="172"/>
      <c r="M287" s="173"/>
      <c r="N287" s="174"/>
      <c r="O287" s="174"/>
      <c r="P287" s="175">
        <f>SUM(P288:P352)</f>
        <v>0</v>
      </c>
      <c r="Q287" s="174"/>
      <c r="R287" s="175">
        <f>SUM(R288:R352)</f>
        <v>0.1102787</v>
      </c>
      <c r="S287" s="174"/>
      <c r="T287" s="176">
        <f>SUM(T288:T352)</f>
        <v>0.1365</v>
      </c>
      <c r="AR287" s="177" t="s">
        <v>83</v>
      </c>
      <c r="AT287" s="178" t="s">
        <v>75</v>
      </c>
      <c r="AU287" s="178" t="s">
        <v>83</v>
      </c>
      <c r="AY287" s="177" t="s">
        <v>223</v>
      </c>
      <c r="BK287" s="179">
        <f>SUM(BK288:BK352)</f>
        <v>0</v>
      </c>
    </row>
    <row r="288" spans="1:65" s="2" customFormat="1" ht="21.75" customHeight="1">
      <c r="A288" s="36"/>
      <c r="B288" s="37"/>
      <c r="C288" s="182" t="s">
        <v>433</v>
      </c>
      <c r="D288" s="182" t="s">
        <v>225</v>
      </c>
      <c r="E288" s="183" t="s">
        <v>814</v>
      </c>
      <c r="F288" s="184" t="s">
        <v>815</v>
      </c>
      <c r="G288" s="185" t="s">
        <v>117</v>
      </c>
      <c r="H288" s="186">
        <v>399.56</v>
      </c>
      <c r="I288" s="187"/>
      <c r="J288" s="188">
        <f>ROUND(I288*H288,2)</f>
        <v>0</v>
      </c>
      <c r="K288" s="184" t="s">
        <v>228</v>
      </c>
      <c r="L288" s="41"/>
      <c r="M288" s="189" t="s">
        <v>74</v>
      </c>
      <c r="N288" s="190" t="s">
        <v>46</v>
      </c>
      <c r="O288" s="66"/>
      <c r="P288" s="191">
        <f>O288*H288</f>
        <v>0</v>
      </c>
      <c r="Q288" s="191">
        <v>0.00013</v>
      </c>
      <c r="R288" s="191">
        <f>Q288*H288</f>
        <v>0.0519428</v>
      </c>
      <c r="S288" s="191">
        <v>0</v>
      </c>
      <c r="T288" s="192">
        <f>S288*H288</f>
        <v>0</v>
      </c>
      <c r="U288" s="36"/>
      <c r="V288" s="36"/>
      <c r="W288" s="36"/>
      <c r="X288" s="36"/>
      <c r="Y288" s="36"/>
      <c r="Z288" s="36"/>
      <c r="AA288" s="36"/>
      <c r="AB288" s="36"/>
      <c r="AC288" s="36"/>
      <c r="AD288" s="36"/>
      <c r="AE288" s="36"/>
      <c r="AR288" s="193" t="s">
        <v>229</v>
      </c>
      <c r="AT288" s="193" t="s">
        <v>225</v>
      </c>
      <c r="AU288" s="193" t="s">
        <v>85</v>
      </c>
      <c r="AY288" s="19" t="s">
        <v>223</v>
      </c>
      <c r="BE288" s="194">
        <f>IF(N288="základní",J288,0)</f>
        <v>0</v>
      </c>
      <c r="BF288" s="194">
        <f>IF(N288="snížená",J288,0)</f>
        <v>0</v>
      </c>
      <c r="BG288" s="194">
        <f>IF(N288="zákl. přenesená",J288,0)</f>
        <v>0</v>
      </c>
      <c r="BH288" s="194">
        <f>IF(N288="sníž. přenesená",J288,0)</f>
        <v>0</v>
      </c>
      <c r="BI288" s="194">
        <f>IF(N288="nulová",J288,0)</f>
        <v>0</v>
      </c>
      <c r="BJ288" s="19" t="s">
        <v>83</v>
      </c>
      <c r="BK288" s="194">
        <f>ROUND(I288*H288,2)</f>
        <v>0</v>
      </c>
      <c r="BL288" s="19" t="s">
        <v>229</v>
      </c>
      <c r="BM288" s="193" t="s">
        <v>816</v>
      </c>
    </row>
    <row r="289" spans="1:47" s="2" customFormat="1" ht="11.25">
      <c r="A289" s="36"/>
      <c r="B289" s="37"/>
      <c r="C289" s="38"/>
      <c r="D289" s="195" t="s">
        <v>231</v>
      </c>
      <c r="E289" s="38"/>
      <c r="F289" s="196" t="s">
        <v>817</v>
      </c>
      <c r="G289" s="38"/>
      <c r="H289" s="38"/>
      <c r="I289" s="197"/>
      <c r="J289" s="38"/>
      <c r="K289" s="38"/>
      <c r="L289" s="41"/>
      <c r="M289" s="198"/>
      <c r="N289" s="199"/>
      <c r="O289" s="66"/>
      <c r="P289" s="66"/>
      <c r="Q289" s="66"/>
      <c r="R289" s="66"/>
      <c r="S289" s="66"/>
      <c r="T289" s="67"/>
      <c r="U289" s="36"/>
      <c r="V289" s="36"/>
      <c r="W289" s="36"/>
      <c r="X289" s="36"/>
      <c r="Y289" s="36"/>
      <c r="Z289" s="36"/>
      <c r="AA289" s="36"/>
      <c r="AB289" s="36"/>
      <c r="AC289" s="36"/>
      <c r="AD289" s="36"/>
      <c r="AE289" s="36"/>
      <c r="AT289" s="19" t="s">
        <v>231</v>
      </c>
      <c r="AU289" s="19" t="s">
        <v>85</v>
      </c>
    </row>
    <row r="290" spans="2:51" s="16" customFormat="1" ht="11.25">
      <c r="B290" s="233"/>
      <c r="C290" s="234"/>
      <c r="D290" s="195" t="s">
        <v>233</v>
      </c>
      <c r="E290" s="235" t="s">
        <v>74</v>
      </c>
      <c r="F290" s="236" t="s">
        <v>262</v>
      </c>
      <c r="G290" s="234"/>
      <c r="H290" s="235" t="s">
        <v>74</v>
      </c>
      <c r="I290" s="237"/>
      <c r="J290" s="234"/>
      <c r="K290" s="234"/>
      <c r="L290" s="238"/>
      <c r="M290" s="239"/>
      <c r="N290" s="240"/>
      <c r="O290" s="240"/>
      <c r="P290" s="240"/>
      <c r="Q290" s="240"/>
      <c r="R290" s="240"/>
      <c r="S290" s="240"/>
      <c r="T290" s="241"/>
      <c r="AT290" s="242" t="s">
        <v>233</v>
      </c>
      <c r="AU290" s="242" t="s">
        <v>85</v>
      </c>
      <c r="AV290" s="16" t="s">
        <v>83</v>
      </c>
      <c r="AW290" s="16" t="s">
        <v>37</v>
      </c>
      <c r="AX290" s="16" t="s">
        <v>76</v>
      </c>
      <c r="AY290" s="242" t="s">
        <v>223</v>
      </c>
    </row>
    <row r="291" spans="2:51" s="13" customFormat="1" ht="11.25">
      <c r="B291" s="200"/>
      <c r="C291" s="201"/>
      <c r="D291" s="195" t="s">
        <v>233</v>
      </c>
      <c r="E291" s="202" t="s">
        <v>74</v>
      </c>
      <c r="F291" s="203" t="s">
        <v>694</v>
      </c>
      <c r="G291" s="201"/>
      <c r="H291" s="204">
        <v>96.5</v>
      </c>
      <c r="I291" s="205"/>
      <c r="J291" s="201"/>
      <c r="K291" s="201"/>
      <c r="L291" s="206"/>
      <c r="M291" s="207"/>
      <c r="N291" s="208"/>
      <c r="O291" s="208"/>
      <c r="P291" s="208"/>
      <c r="Q291" s="208"/>
      <c r="R291" s="208"/>
      <c r="S291" s="208"/>
      <c r="T291" s="209"/>
      <c r="AT291" s="210" t="s">
        <v>233</v>
      </c>
      <c r="AU291" s="210" t="s">
        <v>85</v>
      </c>
      <c r="AV291" s="13" t="s">
        <v>85</v>
      </c>
      <c r="AW291" s="13" t="s">
        <v>37</v>
      </c>
      <c r="AX291" s="13" t="s">
        <v>76</v>
      </c>
      <c r="AY291" s="210" t="s">
        <v>223</v>
      </c>
    </row>
    <row r="292" spans="2:51" s="13" customFormat="1" ht="11.25">
      <c r="B292" s="200"/>
      <c r="C292" s="201"/>
      <c r="D292" s="195" t="s">
        <v>233</v>
      </c>
      <c r="E292" s="202" t="s">
        <v>74</v>
      </c>
      <c r="F292" s="203" t="s">
        <v>818</v>
      </c>
      <c r="G292" s="201"/>
      <c r="H292" s="204">
        <v>5.31</v>
      </c>
      <c r="I292" s="205"/>
      <c r="J292" s="201"/>
      <c r="K292" s="201"/>
      <c r="L292" s="206"/>
      <c r="M292" s="207"/>
      <c r="N292" s="208"/>
      <c r="O292" s="208"/>
      <c r="P292" s="208"/>
      <c r="Q292" s="208"/>
      <c r="R292" s="208"/>
      <c r="S292" s="208"/>
      <c r="T292" s="209"/>
      <c r="AT292" s="210" t="s">
        <v>233</v>
      </c>
      <c r="AU292" s="210" t="s">
        <v>85</v>
      </c>
      <c r="AV292" s="13" t="s">
        <v>85</v>
      </c>
      <c r="AW292" s="13" t="s">
        <v>37</v>
      </c>
      <c r="AX292" s="13" t="s">
        <v>76</v>
      </c>
      <c r="AY292" s="210" t="s">
        <v>223</v>
      </c>
    </row>
    <row r="293" spans="2:51" s="13" customFormat="1" ht="11.25">
      <c r="B293" s="200"/>
      <c r="C293" s="201"/>
      <c r="D293" s="195" t="s">
        <v>233</v>
      </c>
      <c r="E293" s="202" t="s">
        <v>74</v>
      </c>
      <c r="F293" s="203" t="s">
        <v>819</v>
      </c>
      <c r="G293" s="201"/>
      <c r="H293" s="204">
        <v>3.7</v>
      </c>
      <c r="I293" s="205"/>
      <c r="J293" s="201"/>
      <c r="K293" s="201"/>
      <c r="L293" s="206"/>
      <c r="M293" s="207"/>
      <c r="N293" s="208"/>
      <c r="O293" s="208"/>
      <c r="P293" s="208"/>
      <c r="Q293" s="208"/>
      <c r="R293" s="208"/>
      <c r="S293" s="208"/>
      <c r="T293" s="209"/>
      <c r="AT293" s="210" t="s">
        <v>233</v>
      </c>
      <c r="AU293" s="210" t="s">
        <v>85</v>
      </c>
      <c r="AV293" s="13" t="s">
        <v>85</v>
      </c>
      <c r="AW293" s="13" t="s">
        <v>37</v>
      </c>
      <c r="AX293" s="13" t="s">
        <v>76</v>
      </c>
      <c r="AY293" s="210" t="s">
        <v>223</v>
      </c>
    </row>
    <row r="294" spans="2:51" s="13" customFormat="1" ht="11.25">
      <c r="B294" s="200"/>
      <c r="C294" s="201"/>
      <c r="D294" s="195" t="s">
        <v>233</v>
      </c>
      <c r="E294" s="202" t="s">
        <v>74</v>
      </c>
      <c r="F294" s="203" t="s">
        <v>820</v>
      </c>
      <c r="G294" s="201"/>
      <c r="H294" s="204">
        <v>1.5</v>
      </c>
      <c r="I294" s="205"/>
      <c r="J294" s="201"/>
      <c r="K294" s="201"/>
      <c r="L294" s="206"/>
      <c r="M294" s="207"/>
      <c r="N294" s="208"/>
      <c r="O294" s="208"/>
      <c r="P294" s="208"/>
      <c r="Q294" s="208"/>
      <c r="R294" s="208"/>
      <c r="S294" s="208"/>
      <c r="T294" s="209"/>
      <c r="AT294" s="210" t="s">
        <v>233</v>
      </c>
      <c r="AU294" s="210" t="s">
        <v>85</v>
      </c>
      <c r="AV294" s="13" t="s">
        <v>85</v>
      </c>
      <c r="AW294" s="13" t="s">
        <v>37</v>
      </c>
      <c r="AX294" s="13" t="s">
        <v>76</v>
      </c>
      <c r="AY294" s="210" t="s">
        <v>223</v>
      </c>
    </row>
    <row r="295" spans="2:51" s="13" customFormat="1" ht="11.25">
      <c r="B295" s="200"/>
      <c r="C295" s="201"/>
      <c r="D295" s="195" t="s">
        <v>233</v>
      </c>
      <c r="E295" s="202" t="s">
        <v>74</v>
      </c>
      <c r="F295" s="203" t="s">
        <v>821</v>
      </c>
      <c r="G295" s="201"/>
      <c r="H295" s="204">
        <v>4.95</v>
      </c>
      <c r="I295" s="205"/>
      <c r="J295" s="201"/>
      <c r="K295" s="201"/>
      <c r="L295" s="206"/>
      <c r="M295" s="207"/>
      <c r="N295" s="208"/>
      <c r="O295" s="208"/>
      <c r="P295" s="208"/>
      <c r="Q295" s="208"/>
      <c r="R295" s="208"/>
      <c r="S295" s="208"/>
      <c r="T295" s="209"/>
      <c r="AT295" s="210" t="s">
        <v>233</v>
      </c>
      <c r="AU295" s="210" t="s">
        <v>85</v>
      </c>
      <c r="AV295" s="13" t="s">
        <v>85</v>
      </c>
      <c r="AW295" s="13" t="s">
        <v>37</v>
      </c>
      <c r="AX295" s="13" t="s">
        <v>76</v>
      </c>
      <c r="AY295" s="210" t="s">
        <v>223</v>
      </c>
    </row>
    <row r="296" spans="2:51" s="13" customFormat="1" ht="11.25">
      <c r="B296" s="200"/>
      <c r="C296" s="201"/>
      <c r="D296" s="195" t="s">
        <v>233</v>
      </c>
      <c r="E296" s="202" t="s">
        <v>74</v>
      </c>
      <c r="F296" s="203" t="s">
        <v>822</v>
      </c>
      <c r="G296" s="201"/>
      <c r="H296" s="204">
        <v>2.9</v>
      </c>
      <c r="I296" s="205"/>
      <c r="J296" s="201"/>
      <c r="K296" s="201"/>
      <c r="L296" s="206"/>
      <c r="M296" s="207"/>
      <c r="N296" s="208"/>
      <c r="O296" s="208"/>
      <c r="P296" s="208"/>
      <c r="Q296" s="208"/>
      <c r="R296" s="208"/>
      <c r="S296" s="208"/>
      <c r="T296" s="209"/>
      <c r="AT296" s="210" t="s">
        <v>233</v>
      </c>
      <c r="AU296" s="210" t="s">
        <v>85</v>
      </c>
      <c r="AV296" s="13" t="s">
        <v>85</v>
      </c>
      <c r="AW296" s="13" t="s">
        <v>37</v>
      </c>
      <c r="AX296" s="13" t="s">
        <v>76</v>
      </c>
      <c r="AY296" s="210" t="s">
        <v>223</v>
      </c>
    </row>
    <row r="297" spans="2:51" s="13" customFormat="1" ht="11.25">
      <c r="B297" s="200"/>
      <c r="C297" s="201"/>
      <c r="D297" s="195" t="s">
        <v>233</v>
      </c>
      <c r="E297" s="202" t="s">
        <v>74</v>
      </c>
      <c r="F297" s="203" t="s">
        <v>823</v>
      </c>
      <c r="G297" s="201"/>
      <c r="H297" s="204">
        <v>1.8</v>
      </c>
      <c r="I297" s="205"/>
      <c r="J297" s="201"/>
      <c r="K297" s="201"/>
      <c r="L297" s="206"/>
      <c r="M297" s="207"/>
      <c r="N297" s="208"/>
      <c r="O297" s="208"/>
      <c r="P297" s="208"/>
      <c r="Q297" s="208"/>
      <c r="R297" s="208"/>
      <c r="S297" s="208"/>
      <c r="T297" s="209"/>
      <c r="AT297" s="210" t="s">
        <v>233</v>
      </c>
      <c r="AU297" s="210" t="s">
        <v>85</v>
      </c>
      <c r="AV297" s="13" t="s">
        <v>85</v>
      </c>
      <c r="AW297" s="13" t="s">
        <v>37</v>
      </c>
      <c r="AX297" s="13" t="s">
        <v>76</v>
      </c>
      <c r="AY297" s="210" t="s">
        <v>223</v>
      </c>
    </row>
    <row r="298" spans="2:51" s="13" customFormat="1" ht="11.25">
      <c r="B298" s="200"/>
      <c r="C298" s="201"/>
      <c r="D298" s="195" t="s">
        <v>233</v>
      </c>
      <c r="E298" s="202" t="s">
        <v>74</v>
      </c>
      <c r="F298" s="203" t="s">
        <v>824</v>
      </c>
      <c r="G298" s="201"/>
      <c r="H298" s="204">
        <v>5.5</v>
      </c>
      <c r="I298" s="205"/>
      <c r="J298" s="201"/>
      <c r="K298" s="201"/>
      <c r="L298" s="206"/>
      <c r="M298" s="207"/>
      <c r="N298" s="208"/>
      <c r="O298" s="208"/>
      <c r="P298" s="208"/>
      <c r="Q298" s="208"/>
      <c r="R298" s="208"/>
      <c r="S298" s="208"/>
      <c r="T298" s="209"/>
      <c r="AT298" s="210" t="s">
        <v>233</v>
      </c>
      <c r="AU298" s="210" t="s">
        <v>85</v>
      </c>
      <c r="AV298" s="13" t="s">
        <v>85</v>
      </c>
      <c r="AW298" s="13" t="s">
        <v>37</v>
      </c>
      <c r="AX298" s="13" t="s">
        <v>76</v>
      </c>
      <c r="AY298" s="210" t="s">
        <v>223</v>
      </c>
    </row>
    <row r="299" spans="2:51" s="13" customFormat="1" ht="11.25">
      <c r="B299" s="200"/>
      <c r="C299" s="201"/>
      <c r="D299" s="195" t="s">
        <v>233</v>
      </c>
      <c r="E299" s="202" t="s">
        <v>74</v>
      </c>
      <c r="F299" s="203" t="s">
        <v>825</v>
      </c>
      <c r="G299" s="201"/>
      <c r="H299" s="204">
        <v>21.4</v>
      </c>
      <c r="I299" s="205"/>
      <c r="J299" s="201"/>
      <c r="K299" s="201"/>
      <c r="L299" s="206"/>
      <c r="M299" s="207"/>
      <c r="N299" s="208"/>
      <c r="O299" s="208"/>
      <c r="P299" s="208"/>
      <c r="Q299" s="208"/>
      <c r="R299" s="208"/>
      <c r="S299" s="208"/>
      <c r="T299" s="209"/>
      <c r="AT299" s="210" t="s">
        <v>233</v>
      </c>
      <c r="AU299" s="210" t="s">
        <v>85</v>
      </c>
      <c r="AV299" s="13" t="s">
        <v>85</v>
      </c>
      <c r="AW299" s="13" t="s">
        <v>37</v>
      </c>
      <c r="AX299" s="13" t="s">
        <v>76</v>
      </c>
      <c r="AY299" s="210" t="s">
        <v>223</v>
      </c>
    </row>
    <row r="300" spans="2:51" s="13" customFormat="1" ht="11.25">
      <c r="B300" s="200"/>
      <c r="C300" s="201"/>
      <c r="D300" s="195" t="s">
        <v>233</v>
      </c>
      <c r="E300" s="202" t="s">
        <v>74</v>
      </c>
      <c r="F300" s="203" t="s">
        <v>826</v>
      </c>
      <c r="G300" s="201"/>
      <c r="H300" s="204">
        <v>63.7</v>
      </c>
      <c r="I300" s="205"/>
      <c r="J300" s="201"/>
      <c r="K300" s="201"/>
      <c r="L300" s="206"/>
      <c r="M300" s="207"/>
      <c r="N300" s="208"/>
      <c r="O300" s="208"/>
      <c r="P300" s="208"/>
      <c r="Q300" s="208"/>
      <c r="R300" s="208"/>
      <c r="S300" s="208"/>
      <c r="T300" s="209"/>
      <c r="AT300" s="210" t="s">
        <v>233</v>
      </c>
      <c r="AU300" s="210" t="s">
        <v>85</v>
      </c>
      <c r="AV300" s="13" t="s">
        <v>85</v>
      </c>
      <c r="AW300" s="13" t="s">
        <v>37</v>
      </c>
      <c r="AX300" s="13" t="s">
        <v>76</v>
      </c>
      <c r="AY300" s="210" t="s">
        <v>223</v>
      </c>
    </row>
    <row r="301" spans="2:51" s="13" customFormat="1" ht="11.25">
      <c r="B301" s="200"/>
      <c r="C301" s="201"/>
      <c r="D301" s="195" t="s">
        <v>233</v>
      </c>
      <c r="E301" s="202" t="s">
        <v>74</v>
      </c>
      <c r="F301" s="203" t="s">
        <v>827</v>
      </c>
      <c r="G301" s="201"/>
      <c r="H301" s="204">
        <v>65</v>
      </c>
      <c r="I301" s="205"/>
      <c r="J301" s="201"/>
      <c r="K301" s="201"/>
      <c r="L301" s="206"/>
      <c r="M301" s="207"/>
      <c r="N301" s="208"/>
      <c r="O301" s="208"/>
      <c r="P301" s="208"/>
      <c r="Q301" s="208"/>
      <c r="R301" s="208"/>
      <c r="S301" s="208"/>
      <c r="T301" s="209"/>
      <c r="AT301" s="210" t="s">
        <v>233</v>
      </c>
      <c r="AU301" s="210" t="s">
        <v>85</v>
      </c>
      <c r="AV301" s="13" t="s">
        <v>85</v>
      </c>
      <c r="AW301" s="13" t="s">
        <v>37</v>
      </c>
      <c r="AX301" s="13" t="s">
        <v>76</v>
      </c>
      <c r="AY301" s="210" t="s">
        <v>223</v>
      </c>
    </row>
    <row r="302" spans="2:51" s="13" customFormat="1" ht="11.25">
      <c r="B302" s="200"/>
      <c r="C302" s="201"/>
      <c r="D302" s="195" t="s">
        <v>233</v>
      </c>
      <c r="E302" s="202" t="s">
        <v>74</v>
      </c>
      <c r="F302" s="203" t="s">
        <v>828</v>
      </c>
      <c r="G302" s="201"/>
      <c r="H302" s="204">
        <v>65.8</v>
      </c>
      <c r="I302" s="205"/>
      <c r="J302" s="201"/>
      <c r="K302" s="201"/>
      <c r="L302" s="206"/>
      <c r="M302" s="207"/>
      <c r="N302" s="208"/>
      <c r="O302" s="208"/>
      <c r="P302" s="208"/>
      <c r="Q302" s="208"/>
      <c r="R302" s="208"/>
      <c r="S302" s="208"/>
      <c r="T302" s="209"/>
      <c r="AT302" s="210" t="s">
        <v>233</v>
      </c>
      <c r="AU302" s="210" t="s">
        <v>85</v>
      </c>
      <c r="AV302" s="13" t="s">
        <v>85</v>
      </c>
      <c r="AW302" s="13" t="s">
        <v>37</v>
      </c>
      <c r="AX302" s="13" t="s">
        <v>76</v>
      </c>
      <c r="AY302" s="210" t="s">
        <v>223</v>
      </c>
    </row>
    <row r="303" spans="2:51" s="13" customFormat="1" ht="11.25">
      <c r="B303" s="200"/>
      <c r="C303" s="201"/>
      <c r="D303" s="195" t="s">
        <v>233</v>
      </c>
      <c r="E303" s="202" t="s">
        <v>74</v>
      </c>
      <c r="F303" s="203" t="s">
        <v>829</v>
      </c>
      <c r="G303" s="201"/>
      <c r="H303" s="204">
        <v>61.5</v>
      </c>
      <c r="I303" s="205"/>
      <c r="J303" s="201"/>
      <c r="K303" s="201"/>
      <c r="L303" s="206"/>
      <c r="M303" s="207"/>
      <c r="N303" s="208"/>
      <c r="O303" s="208"/>
      <c r="P303" s="208"/>
      <c r="Q303" s="208"/>
      <c r="R303" s="208"/>
      <c r="S303" s="208"/>
      <c r="T303" s="209"/>
      <c r="AT303" s="210" t="s">
        <v>233</v>
      </c>
      <c r="AU303" s="210" t="s">
        <v>85</v>
      </c>
      <c r="AV303" s="13" t="s">
        <v>85</v>
      </c>
      <c r="AW303" s="13" t="s">
        <v>37</v>
      </c>
      <c r="AX303" s="13" t="s">
        <v>76</v>
      </c>
      <c r="AY303" s="210" t="s">
        <v>223</v>
      </c>
    </row>
    <row r="304" spans="2:51" s="14" customFormat="1" ht="11.25">
      <c r="B304" s="211"/>
      <c r="C304" s="212"/>
      <c r="D304" s="195" t="s">
        <v>233</v>
      </c>
      <c r="E304" s="213" t="s">
        <v>74</v>
      </c>
      <c r="F304" s="214" t="s">
        <v>236</v>
      </c>
      <c r="G304" s="212"/>
      <c r="H304" s="215">
        <v>399.56</v>
      </c>
      <c r="I304" s="216"/>
      <c r="J304" s="212"/>
      <c r="K304" s="212"/>
      <c r="L304" s="217"/>
      <c r="M304" s="218"/>
      <c r="N304" s="219"/>
      <c r="O304" s="219"/>
      <c r="P304" s="219"/>
      <c r="Q304" s="219"/>
      <c r="R304" s="219"/>
      <c r="S304" s="219"/>
      <c r="T304" s="220"/>
      <c r="AT304" s="221" t="s">
        <v>233</v>
      </c>
      <c r="AU304" s="221" t="s">
        <v>85</v>
      </c>
      <c r="AV304" s="14" t="s">
        <v>237</v>
      </c>
      <c r="AW304" s="14" t="s">
        <v>37</v>
      </c>
      <c r="AX304" s="14" t="s">
        <v>76</v>
      </c>
      <c r="AY304" s="221" t="s">
        <v>223</v>
      </c>
    </row>
    <row r="305" spans="2:51" s="15" customFormat="1" ht="11.25">
      <c r="B305" s="222"/>
      <c r="C305" s="223"/>
      <c r="D305" s="195" t="s">
        <v>233</v>
      </c>
      <c r="E305" s="224" t="s">
        <v>74</v>
      </c>
      <c r="F305" s="225" t="s">
        <v>238</v>
      </c>
      <c r="G305" s="223"/>
      <c r="H305" s="226">
        <v>399.56</v>
      </c>
      <c r="I305" s="227"/>
      <c r="J305" s="223"/>
      <c r="K305" s="223"/>
      <c r="L305" s="228"/>
      <c r="M305" s="229"/>
      <c r="N305" s="230"/>
      <c r="O305" s="230"/>
      <c r="P305" s="230"/>
      <c r="Q305" s="230"/>
      <c r="R305" s="230"/>
      <c r="S305" s="230"/>
      <c r="T305" s="231"/>
      <c r="AT305" s="232" t="s">
        <v>233</v>
      </c>
      <c r="AU305" s="232" t="s">
        <v>85</v>
      </c>
      <c r="AV305" s="15" t="s">
        <v>229</v>
      </c>
      <c r="AW305" s="15" t="s">
        <v>37</v>
      </c>
      <c r="AX305" s="15" t="s">
        <v>83</v>
      </c>
      <c r="AY305" s="232" t="s">
        <v>223</v>
      </c>
    </row>
    <row r="306" spans="1:65" s="2" customFormat="1" ht="16.5" customHeight="1">
      <c r="A306" s="36"/>
      <c r="B306" s="37"/>
      <c r="C306" s="182" t="s">
        <v>438</v>
      </c>
      <c r="D306" s="182" t="s">
        <v>225</v>
      </c>
      <c r="E306" s="183" t="s">
        <v>830</v>
      </c>
      <c r="F306" s="184" t="s">
        <v>831</v>
      </c>
      <c r="G306" s="185" t="s">
        <v>117</v>
      </c>
      <c r="H306" s="186">
        <v>499.56</v>
      </c>
      <c r="I306" s="187"/>
      <c r="J306" s="188">
        <f>ROUND(I306*H306,2)</f>
        <v>0</v>
      </c>
      <c r="K306" s="184" t="s">
        <v>228</v>
      </c>
      <c r="L306" s="41"/>
      <c r="M306" s="189" t="s">
        <v>74</v>
      </c>
      <c r="N306" s="190" t="s">
        <v>46</v>
      </c>
      <c r="O306" s="66"/>
      <c r="P306" s="191">
        <f>O306*H306</f>
        <v>0</v>
      </c>
      <c r="Q306" s="191">
        <v>4E-05</v>
      </c>
      <c r="R306" s="191">
        <f>Q306*H306</f>
        <v>0.0199824</v>
      </c>
      <c r="S306" s="191">
        <v>0</v>
      </c>
      <c r="T306" s="192">
        <f>S306*H306</f>
        <v>0</v>
      </c>
      <c r="U306" s="36"/>
      <c r="V306" s="36"/>
      <c r="W306" s="36"/>
      <c r="X306" s="36"/>
      <c r="Y306" s="36"/>
      <c r="Z306" s="36"/>
      <c r="AA306" s="36"/>
      <c r="AB306" s="36"/>
      <c r="AC306" s="36"/>
      <c r="AD306" s="36"/>
      <c r="AE306" s="36"/>
      <c r="AR306" s="193" t="s">
        <v>229</v>
      </c>
      <c r="AT306" s="193" t="s">
        <v>225</v>
      </c>
      <c r="AU306" s="193" t="s">
        <v>85</v>
      </c>
      <c r="AY306" s="19" t="s">
        <v>223</v>
      </c>
      <c r="BE306" s="194">
        <f>IF(N306="základní",J306,0)</f>
        <v>0</v>
      </c>
      <c r="BF306" s="194">
        <f>IF(N306="snížená",J306,0)</f>
        <v>0</v>
      </c>
      <c r="BG306" s="194">
        <f>IF(N306="zákl. přenesená",J306,0)</f>
        <v>0</v>
      </c>
      <c r="BH306" s="194">
        <f>IF(N306="sníž. přenesená",J306,0)</f>
        <v>0</v>
      </c>
      <c r="BI306" s="194">
        <f>IF(N306="nulová",J306,0)</f>
        <v>0</v>
      </c>
      <c r="BJ306" s="19" t="s">
        <v>83</v>
      </c>
      <c r="BK306" s="194">
        <f>ROUND(I306*H306,2)</f>
        <v>0</v>
      </c>
      <c r="BL306" s="19" t="s">
        <v>229</v>
      </c>
      <c r="BM306" s="193" t="s">
        <v>832</v>
      </c>
    </row>
    <row r="307" spans="1:47" s="2" customFormat="1" ht="11.25">
      <c r="A307" s="36"/>
      <c r="B307" s="37"/>
      <c r="C307" s="38"/>
      <c r="D307" s="195" t="s">
        <v>231</v>
      </c>
      <c r="E307" s="38"/>
      <c r="F307" s="196" t="s">
        <v>833</v>
      </c>
      <c r="G307" s="38"/>
      <c r="H307" s="38"/>
      <c r="I307" s="197"/>
      <c r="J307" s="38"/>
      <c r="K307" s="38"/>
      <c r="L307" s="41"/>
      <c r="M307" s="198"/>
      <c r="N307" s="199"/>
      <c r="O307" s="66"/>
      <c r="P307" s="66"/>
      <c r="Q307" s="66"/>
      <c r="R307" s="66"/>
      <c r="S307" s="66"/>
      <c r="T307" s="67"/>
      <c r="U307" s="36"/>
      <c r="V307" s="36"/>
      <c r="W307" s="36"/>
      <c r="X307" s="36"/>
      <c r="Y307" s="36"/>
      <c r="Z307" s="36"/>
      <c r="AA307" s="36"/>
      <c r="AB307" s="36"/>
      <c r="AC307" s="36"/>
      <c r="AD307" s="36"/>
      <c r="AE307" s="36"/>
      <c r="AT307" s="19" t="s">
        <v>231</v>
      </c>
      <c r="AU307" s="19" t="s">
        <v>85</v>
      </c>
    </row>
    <row r="308" spans="2:51" s="16" customFormat="1" ht="11.25">
      <c r="B308" s="233"/>
      <c r="C308" s="234"/>
      <c r="D308" s="195" t="s">
        <v>233</v>
      </c>
      <c r="E308" s="235" t="s">
        <v>74</v>
      </c>
      <c r="F308" s="236" t="s">
        <v>262</v>
      </c>
      <c r="G308" s="234"/>
      <c r="H308" s="235" t="s">
        <v>74</v>
      </c>
      <c r="I308" s="237"/>
      <c r="J308" s="234"/>
      <c r="K308" s="234"/>
      <c r="L308" s="238"/>
      <c r="M308" s="239"/>
      <c r="N308" s="240"/>
      <c r="O308" s="240"/>
      <c r="P308" s="240"/>
      <c r="Q308" s="240"/>
      <c r="R308" s="240"/>
      <c r="S308" s="240"/>
      <c r="T308" s="241"/>
      <c r="AT308" s="242" t="s">
        <v>233</v>
      </c>
      <c r="AU308" s="242" t="s">
        <v>85</v>
      </c>
      <c r="AV308" s="16" t="s">
        <v>83</v>
      </c>
      <c r="AW308" s="16" t="s">
        <v>37</v>
      </c>
      <c r="AX308" s="16" t="s">
        <v>76</v>
      </c>
      <c r="AY308" s="242" t="s">
        <v>223</v>
      </c>
    </row>
    <row r="309" spans="2:51" s="13" customFormat="1" ht="11.25">
      <c r="B309" s="200"/>
      <c r="C309" s="201"/>
      <c r="D309" s="195" t="s">
        <v>233</v>
      </c>
      <c r="E309" s="202" t="s">
        <v>74</v>
      </c>
      <c r="F309" s="203" t="s">
        <v>694</v>
      </c>
      <c r="G309" s="201"/>
      <c r="H309" s="204">
        <v>96.5</v>
      </c>
      <c r="I309" s="205"/>
      <c r="J309" s="201"/>
      <c r="K309" s="201"/>
      <c r="L309" s="206"/>
      <c r="M309" s="207"/>
      <c r="N309" s="208"/>
      <c r="O309" s="208"/>
      <c r="P309" s="208"/>
      <c r="Q309" s="208"/>
      <c r="R309" s="208"/>
      <c r="S309" s="208"/>
      <c r="T309" s="209"/>
      <c r="AT309" s="210" t="s">
        <v>233</v>
      </c>
      <c r="AU309" s="210" t="s">
        <v>85</v>
      </c>
      <c r="AV309" s="13" t="s">
        <v>85</v>
      </c>
      <c r="AW309" s="13" t="s">
        <v>37</v>
      </c>
      <c r="AX309" s="13" t="s">
        <v>76</v>
      </c>
      <c r="AY309" s="210" t="s">
        <v>223</v>
      </c>
    </row>
    <row r="310" spans="2:51" s="13" customFormat="1" ht="11.25">
      <c r="B310" s="200"/>
      <c r="C310" s="201"/>
      <c r="D310" s="195" t="s">
        <v>233</v>
      </c>
      <c r="E310" s="202" t="s">
        <v>74</v>
      </c>
      <c r="F310" s="203" t="s">
        <v>818</v>
      </c>
      <c r="G310" s="201"/>
      <c r="H310" s="204">
        <v>5.31</v>
      </c>
      <c r="I310" s="205"/>
      <c r="J310" s="201"/>
      <c r="K310" s="201"/>
      <c r="L310" s="206"/>
      <c r="M310" s="207"/>
      <c r="N310" s="208"/>
      <c r="O310" s="208"/>
      <c r="P310" s="208"/>
      <c r="Q310" s="208"/>
      <c r="R310" s="208"/>
      <c r="S310" s="208"/>
      <c r="T310" s="209"/>
      <c r="AT310" s="210" t="s">
        <v>233</v>
      </c>
      <c r="AU310" s="210" t="s">
        <v>85</v>
      </c>
      <c r="AV310" s="13" t="s">
        <v>85</v>
      </c>
      <c r="AW310" s="13" t="s">
        <v>37</v>
      </c>
      <c r="AX310" s="13" t="s">
        <v>76</v>
      </c>
      <c r="AY310" s="210" t="s">
        <v>223</v>
      </c>
    </row>
    <row r="311" spans="2:51" s="13" customFormat="1" ht="11.25">
      <c r="B311" s="200"/>
      <c r="C311" s="201"/>
      <c r="D311" s="195" t="s">
        <v>233</v>
      </c>
      <c r="E311" s="202" t="s">
        <v>74</v>
      </c>
      <c r="F311" s="203" t="s">
        <v>819</v>
      </c>
      <c r="G311" s="201"/>
      <c r="H311" s="204">
        <v>3.7</v>
      </c>
      <c r="I311" s="205"/>
      <c r="J311" s="201"/>
      <c r="K311" s="201"/>
      <c r="L311" s="206"/>
      <c r="M311" s="207"/>
      <c r="N311" s="208"/>
      <c r="O311" s="208"/>
      <c r="P311" s="208"/>
      <c r="Q311" s="208"/>
      <c r="R311" s="208"/>
      <c r="S311" s="208"/>
      <c r="T311" s="209"/>
      <c r="AT311" s="210" t="s">
        <v>233</v>
      </c>
      <c r="AU311" s="210" t="s">
        <v>85</v>
      </c>
      <c r="AV311" s="13" t="s">
        <v>85</v>
      </c>
      <c r="AW311" s="13" t="s">
        <v>37</v>
      </c>
      <c r="AX311" s="13" t="s">
        <v>76</v>
      </c>
      <c r="AY311" s="210" t="s">
        <v>223</v>
      </c>
    </row>
    <row r="312" spans="2:51" s="13" customFormat="1" ht="11.25">
      <c r="B312" s="200"/>
      <c r="C312" s="201"/>
      <c r="D312" s="195" t="s">
        <v>233</v>
      </c>
      <c r="E312" s="202" t="s">
        <v>74</v>
      </c>
      <c r="F312" s="203" t="s">
        <v>820</v>
      </c>
      <c r="G312" s="201"/>
      <c r="H312" s="204">
        <v>1.5</v>
      </c>
      <c r="I312" s="205"/>
      <c r="J312" s="201"/>
      <c r="K312" s="201"/>
      <c r="L312" s="206"/>
      <c r="M312" s="207"/>
      <c r="N312" s="208"/>
      <c r="O312" s="208"/>
      <c r="P312" s="208"/>
      <c r="Q312" s="208"/>
      <c r="R312" s="208"/>
      <c r="S312" s="208"/>
      <c r="T312" s="209"/>
      <c r="AT312" s="210" t="s">
        <v>233</v>
      </c>
      <c r="AU312" s="210" t="s">
        <v>85</v>
      </c>
      <c r="AV312" s="13" t="s">
        <v>85</v>
      </c>
      <c r="AW312" s="13" t="s">
        <v>37</v>
      </c>
      <c r="AX312" s="13" t="s">
        <v>76</v>
      </c>
      <c r="AY312" s="210" t="s">
        <v>223</v>
      </c>
    </row>
    <row r="313" spans="2:51" s="13" customFormat="1" ht="11.25">
      <c r="B313" s="200"/>
      <c r="C313" s="201"/>
      <c r="D313" s="195" t="s">
        <v>233</v>
      </c>
      <c r="E313" s="202" t="s">
        <v>74</v>
      </c>
      <c r="F313" s="203" t="s">
        <v>821</v>
      </c>
      <c r="G313" s="201"/>
      <c r="H313" s="204">
        <v>4.95</v>
      </c>
      <c r="I313" s="205"/>
      <c r="J313" s="201"/>
      <c r="K313" s="201"/>
      <c r="L313" s="206"/>
      <c r="M313" s="207"/>
      <c r="N313" s="208"/>
      <c r="O313" s="208"/>
      <c r="P313" s="208"/>
      <c r="Q313" s="208"/>
      <c r="R313" s="208"/>
      <c r="S313" s="208"/>
      <c r="T313" s="209"/>
      <c r="AT313" s="210" t="s">
        <v>233</v>
      </c>
      <c r="AU313" s="210" t="s">
        <v>85</v>
      </c>
      <c r="AV313" s="13" t="s">
        <v>85</v>
      </c>
      <c r="AW313" s="13" t="s">
        <v>37</v>
      </c>
      <c r="AX313" s="13" t="s">
        <v>76</v>
      </c>
      <c r="AY313" s="210" t="s">
        <v>223</v>
      </c>
    </row>
    <row r="314" spans="2:51" s="13" customFormat="1" ht="11.25">
      <c r="B314" s="200"/>
      <c r="C314" s="201"/>
      <c r="D314" s="195" t="s">
        <v>233</v>
      </c>
      <c r="E314" s="202" t="s">
        <v>74</v>
      </c>
      <c r="F314" s="203" t="s">
        <v>822</v>
      </c>
      <c r="G314" s="201"/>
      <c r="H314" s="204">
        <v>2.9</v>
      </c>
      <c r="I314" s="205"/>
      <c r="J314" s="201"/>
      <c r="K314" s="201"/>
      <c r="L314" s="206"/>
      <c r="M314" s="207"/>
      <c r="N314" s="208"/>
      <c r="O314" s="208"/>
      <c r="P314" s="208"/>
      <c r="Q314" s="208"/>
      <c r="R314" s="208"/>
      <c r="S314" s="208"/>
      <c r="T314" s="209"/>
      <c r="AT314" s="210" t="s">
        <v>233</v>
      </c>
      <c r="AU314" s="210" t="s">
        <v>85</v>
      </c>
      <c r="AV314" s="13" t="s">
        <v>85</v>
      </c>
      <c r="AW314" s="13" t="s">
        <v>37</v>
      </c>
      <c r="AX314" s="13" t="s">
        <v>76</v>
      </c>
      <c r="AY314" s="210" t="s">
        <v>223</v>
      </c>
    </row>
    <row r="315" spans="2:51" s="13" customFormat="1" ht="11.25">
      <c r="B315" s="200"/>
      <c r="C315" s="201"/>
      <c r="D315" s="195" t="s">
        <v>233</v>
      </c>
      <c r="E315" s="202" t="s">
        <v>74</v>
      </c>
      <c r="F315" s="203" t="s">
        <v>823</v>
      </c>
      <c r="G315" s="201"/>
      <c r="H315" s="204">
        <v>1.8</v>
      </c>
      <c r="I315" s="205"/>
      <c r="J315" s="201"/>
      <c r="K315" s="201"/>
      <c r="L315" s="206"/>
      <c r="M315" s="207"/>
      <c r="N315" s="208"/>
      <c r="O315" s="208"/>
      <c r="P315" s="208"/>
      <c r="Q315" s="208"/>
      <c r="R315" s="208"/>
      <c r="S315" s="208"/>
      <c r="T315" s="209"/>
      <c r="AT315" s="210" t="s">
        <v>233</v>
      </c>
      <c r="AU315" s="210" t="s">
        <v>85</v>
      </c>
      <c r="AV315" s="13" t="s">
        <v>85</v>
      </c>
      <c r="AW315" s="13" t="s">
        <v>37</v>
      </c>
      <c r="AX315" s="13" t="s">
        <v>76</v>
      </c>
      <c r="AY315" s="210" t="s">
        <v>223</v>
      </c>
    </row>
    <row r="316" spans="2:51" s="13" customFormat="1" ht="11.25">
      <c r="B316" s="200"/>
      <c r="C316" s="201"/>
      <c r="D316" s="195" t="s">
        <v>233</v>
      </c>
      <c r="E316" s="202" t="s">
        <v>74</v>
      </c>
      <c r="F316" s="203" t="s">
        <v>824</v>
      </c>
      <c r="G316" s="201"/>
      <c r="H316" s="204">
        <v>5.5</v>
      </c>
      <c r="I316" s="205"/>
      <c r="J316" s="201"/>
      <c r="K316" s="201"/>
      <c r="L316" s="206"/>
      <c r="M316" s="207"/>
      <c r="N316" s="208"/>
      <c r="O316" s="208"/>
      <c r="P316" s="208"/>
      <c r="Q316" s="208"/>
      <c r="R316" s="208"/>
      <c r="S316" s="208"/>
      <c r="T316" s="209"/>
      <c r="AT316" s="210" t="s">
        <v>233</v>
      </c>
      <c r="AU316" s="210" t="s">
        <v>85</v>
      </c>
      <c r="AV316" s="13" t="s">
        <v>85</v>
      </c>
      <c r="AW316" s="13" t="s">
        <v>37</v>
      </c>
      <c r="AX316" s="13" t="s">
        <v>76</v>
      </c>
      <c r="AY316" s="210" t="s">
        <v>223</v>
      </c>
    </row>
    <row r="317" spans="2:51" s="13" customFormat="1" ht="11.25">
      <c r="B317" s="200"/>
      <c r="C317" s="201"/>
      <c r="D317" s="195" t="s">
        <v>233</v>
      </c>
      <c r="E317" s="202" t="s">
        <v>74</v>
      </c>
      <c r="F317" s="203" t="s">
        <v>825</v>
      </c>
      <c r="G317" s="201"/>
      <c r="H317" s="204">
        <v>21.4</v>
      </c>
      <c r="I317" s="205"/>
      <c r="J317" s="201"/>
      <c r="K317" s="201"/>
      <c r="L317" s="206"/>
      <c r="M317" s="207"/>
      <c r="N317" s="208"/>
      <c r="O317" s="208"/>
      <c r="P317" s="208"/>
      <c r="Q317" s="208"/>
      <c r="R317" s="208"/>
      <c r="S317" s="208"/>
      <c r="T317" s="209"/>
      <c r="AT317" s="210" t="s">
        <v>233</v>
      </c>
      <c r="AU317" s="210" t="s">
        <v>85</v>
      </c>
      <c r="AV317" s="13" t="s">
        <v>85</v>
      </c>
      <c r="AW317" s="13" t="s">
        <v>37</v>
      </c>
      <c r="AX317" s="13" t="s">
        <v>76</v>
      </c>
      <c r="AY317" s="210" t="s">
        <v>223</v>
      </c>
    </row>
    <row r="318" spans="2:51" s="13" customFormat="1" ht="11.25">
      <c r="B318" s="200"/>
      <c r="C318" s="201"/>
      <c r="D318" s="195" t="s">
        <v>233</v>
      </c>
      <c r="E318" s="202" t="s">
        <v>74</v>
      </c>
      <c r="F318" s="203" t="s">
        <v>826</v>
      </c>
      <c r="G318" s="201"/>
      <c r="H318" s="204">
        <v>63.7</v>
      </c>
      <c r="I318" s="205"/>
      <c r="J318" s="201"/>
      <c r="K318" s="201"/>
      <c r="L318" s="206"/>
      <c r="M318" s="207"/>
      <c r="N318" s="208"/>
      <c r="O318" s="208"/>
      <c r="P318" s="208"/>
      <c r="Q318" s="208"/>
      <c r="R318" s="208"/>
      <c r="S318" s="208"/>
      <c r="T318" s="209"/>
      <c r="AT318" s="210" t="s">
        <v>233</v>
      </c>
      <c r="AU318" s="210" t="s">
        <v>85</v>
      </c>
      <c r="AV318" s="13" t="s">
        <v>85</v>
      </c>
      <c r="AW318" s="13" t="s">
        <v>37</v>
      </c>
      <c r="AX318" s="13" t="s">
        <v>76</v>
      </c>
      <c r="AY318" s="210" t="s">
        <v>223</v>
      </c>
    </row>
    <row r="319" spans="2:51" s="13" customFormat="1" ht="11.25">
      <c r="B319" s="200"/>
      <c r="C319" s="201"/>
      <c r="D319" s="195" t="s">
        <v>233</v>
      </c>
      <c r="E319" s="202" t="s">
        <v>74</v>
      </c>
      <c r="F319" s="203" t="s">
        <v>827</v>
      </c>
      <c r="G319" s="201"/>
      <c r="H319" s="204">
        <v>65</v>
      </c>
      <c r="I319" s="205"/>
      <c r="J319" s="201"/>
      <c r="K319" s="201"/>
      <c r="L319" s="206"/>
      <c r="M319" s="207"/>
      <c r="N319" s="208"/>
      <c r="O319" s="208"/>
      <c r="P319" s="208"/>
      <c r="Q319" s="208"/>
      <c r="R319" s="208"/>
      <c r="S319" s="208"/>
      <c r="T319" s="209"/>
      <c r="AT319" s="210" t="s">
        <v>233</v>
      </c>
      <c r="AU319" s="210" t="s">
        <v>85</v>
      </c>
      <c r="AV319" s="13" t="s">
        <v>85</v>
      </c>
      <c r="AW319" s="13" t="s">
        <v>37</v>
      </c>
      <c r="AX319" s="13" t="s">
        <v>76</v>
      </c>
      <c r="AY319" s="210" t="s">
        <v>223</v>
      </c>
    </row>
    <row r="320" spans="2:51" s="13" customFormat="1" ht="11.25">
      <c r="B320" s="200"/>
      <c r="C320" s="201"/>
      <c r="D320" s="195" t="s">
        <v>233</v>
      </c>
      <c r="E320" s="202" t="s">
        <v>74</v>
      </c>
      <c r="F320" s="203" t="s">
        <v>828</v>
      </c>
      <c r="G320" s="201"/>
      <c r="H320" s="204">
        <v>65.8</v>
      </c>
      <c r="I320" s="205"/>
      <c r="J320" s="201"/>
      <c r="K320" s="201"/>
      <c r="L320" s="206"/>
      <c r="M320" s="207"/>
      <c r="N320" s="208"/>
      <c r="O320" s="208"/>
      <c r="P320" s="208"/>
      <c r="Q320" s="208"/>
      <c r="R320" s="208"/>
      <c r="S320" s="208"/>
      <c r="T320" s="209"/>
      <c r="AT320" s="210" t="s">
        <v>233</v>
      </c>
      <c r="AU320" s="210" t="s">
        <v>85</v>
      </c>
      <c r="AV320" s="13" t="s">
        <v>85</v>
      </c>
      <c r="AW320" s="13" t="s">
        <v>37</v>
      </c>
      <c r="AX320" s="13" t="s">
        <v>76</v>
      </c>
      <c r="AY320" s="210" t="s">
        <v>223</v>
      </c>
    </row>
    <row r="321" spans="2:51" s="13" customFormat="1" ht="11.25">
      <c r="B321" s="200"/>
      <c r="C321" s="201"/>
      <c r="D321" s="195" t="s">
        <v>233</v>
      </c>
      <c r="E321" s="202" t="s">
        <v>74</v>
      </c>
      <c r="F321" s="203" t="s">
        <v>829</v>
      </c>
      <c r="G321" s="201"/>
      <c r="H321" s="204">
        <v>61.5</v>
      </c>
      <c r="I321" s="205"/>
      <c r="J321" s="201"/>
      <c r="K321" s="201"/>
      <c r="L321" s="206"/>
      <c r="M321" s="207"/>
      <c r="N321" s="208"/>
      <c r="O321" s="208"/>
      <c r="P321" s="208"/>
      <c r="Q321" s="208"/>
      <c r="R321" s="208"/>
      <c r="S321" s="208"/>
      <c r="T321" s="209"/>
      <c r="AT321" s="210" t="s">
        <v>233</v>
      </c>
      <c r="AU321" s="210" t="s">
        <v>85</v>
      </c>
      <c r="AV321" s="13" t="s">
        <v>85</v>
      </c>
      <c r="AW321" s="13" t="s">
        <v>37</v>
      </c>
      <c r="AX321" s="13" t="s">
        <v>76</v>
      </c>
      <c r="AY321" s="210" t="s">
        <v>223</v>
      </c>
    </row>
    <row r="322" spans="2:51" s="14" customFormat="1" ht="11.25">
      <c r="B322" s="211"/>
      <c r="C322" s="212"/>
      <c r="D322" s="195" t="s">
        <v>233</v>
      </c>
      <c r="E322" s="213" t="s">
        <v>74</v>
      </c>
      <c r="F322" s="214" t="s">
        <v>236</v>
      </c>
      <c r="G322" s="212"/>
      <c r="H322" s="215">
        <v>399.56</v>
      </c>
      <c r="I322" s="216"/>
      <c r="J322" s="212"/>
      <c r="K322" s="212"/>
      <c r="L322" s="217"/>
      <c r="M322" s="218"/>
      <c r="N322" s="219"/>
      <c r="O322" s="219"/>
      <c r="P322" s="219"/>
      <c r="Q322" s="219"/>
      <c r="R322" s="219"/>
      <c r="S322" s="219"/>
      <c r="T322" s="220"/>
      <c r="AT322" s="221" t="s">
        <v>233</v>
      </c>
      <c r="AU322" s="221" t="s">
        <v>85</v>
      </c>
      <c r="AV322" s="14" t="s">
        <v>237</v>
      </c>
      <c r="AW322" s="14" t="s">
        <v>37</v>
      </c>
      <c r="AX322" s="14" t="s">
        <v>76</v>
      </c>
      <c r="AY322" s="221" t="s">
        <v>223</v>
      </c>
    </row>
    <row r="323" spans="2:51" s="13" customFormat="1" ht="11.25">
      <c r="B323" s="200"/>
      <c r="C323" s="201"/>
      <c r="D323" s="195" t="s">
        <v>233</v>
      </c>
      <c r="E323" s="202" t="s">
        <v>74</v>
      </c>
      <c r="F323" s="203" t="s">
        <v>834</v>
      </c>
      <c r="G323" s="201"/>
      <c r="H323" s="204">
        <v>100</v>
      </c>
      <c r="I323" s="205"/>
      <c r="J323" s="201"/>
      <c r="K323" s="201"/>
      <c r="L323" s="206"/>
      <c r="M323" s="207"/>
      <c r="N323" s="208"/>
      <c r="O323" s="208"/>
      <c r="P323" s="208"/>
      <c r="Q323" s="208"/>
      <c r="R323" s="208"/>
      <c r="S323" s="208"/>
      <c r="T323" s="209"/>
      <c r="AT323" s="210" t="s">
        <v>233</v>
      </c>
      <c r="AU323" s="210" t="s">
        <v>85</v>
      </c>
      <c r="AV323" s="13" t="s">
        <v>85</v>
      </c>
      <c r="AW323" s="13" t="s">
        <v>37</v>
      </c>
      <c r="AX323" s="13" t="s">
        <v>76</v>
      </c>
      <c r="AY323" s="210" t="s">
        <v>223</v>
      </c>
    </row>
    <row r="324" spans="2:51" s="15" customFormat="1" ht="11.25">
      <c r="B324" s="222"/>
      <c r="C324" s="223"/>
      <c r="D324" s="195" t="s">
        <v>233</v>
      </c>
      <c r="E324" s="224" t="s">
        <v>74</v>
      </c>
      <c r="F324" s="225" t="s">
        <v>238</v>
      </c>
      <c r="G324" s="223"/>
      <c r="H324" s="226">
        <v>499.56</v>
      </c>
      <c r="I324" s="227"/>
      <c r="J324" s="223"/>
      <c r="K324" s="223"/>
      <c r="L324" s="228"/>
      <c r="M324" s="229"/>
      <c r="N324" s="230"/>
      <c r="O324" s="230"/>
      <c r="P324" s="230"/>
      <c r="Q324" s="230"/>
      <c r="R324" s="230"/>
      <c r="S324" s="230"/>
      <c r="T324" s="231"/>
      <c r="AT324" s="232" t="s">
        <v>233</v>
      </c>
      <c r="AU324" s="232" t="s">
        <v>85</v>
      </c>
      <c r="AV324" s="15" t="s">
        <v>229</v>
      </c>
      <c r="AW324" s="15" t="s">
        <v>37</v>
      </c>
      <c r="AX324" s="15" t="s">
        <v>83</v>
      </c>
      <c r="AY324" s="232" t="s">
        <v>223</v>
      </c>
    </row>
    <row r="325" spans="1:65" s="2" customFormat="1" ht="16.5" customHeight="1">
      <c r="A325" s="36"/>
      <c r="B325" s="37"/>
      <c r="C325" s="182" t="s">
        <v>445</v>
      </c>
      <c r="D325" s="182" t="s">
        <v>225</v>
      </c>
      <c r="E325" s="183" t="s">
        <v>835</v>
      </c>
      <c r="F325" s="184" t="s">
        <v>836</v>
      </c>
      <c r="G325" s="185" t="s">
        <v>128</v>
      </c>
      <c r="H325" s="186">
        <v>3</v>
      </c>
      <c r="I325" s="187"/>
      <c r="J325" s="188">
        <f>ROUND(I325*H325,2)</f>
        <v>0</v>
      </c>
      <c r="K325" s="184" t="s">
        <v>228</v>
      </c>
      <c r="L325" s="41"/>
      <c r="M325" s="189" t="s">
        <v>74</v>
      </c>
      <c r="N325" s="190" t="s">
        <v>46</v>
      </c>
      <c r="O325" s="66"/>
      <c r="P325" s="191">
        <f>O325*H325</f>
        <v>0</v>
      </c>
      <c r="Q325" s="191">
        <v>0.00018</v>
      </c>
      <c r="R325" s="191">
        <f>Q325*H325</f>
        <v>0.00054</v>
      </c>
      <c r="S325" s="191">
        <v>0</v>
      </c>
      <c r="T325" s="192">
        <f>S325*H325</f>
        <v>0</v>
      </c>
      <c r="U325" s="36"/>
      <c r="V325" s="36"/>
      <c r="W325" s="36"/>
      <c r="X325" s="36"/>
      <c r="Y325" s="36"/>
      <c r="Z325" s="36"/>
      <c r="AA325" s="36"/>
      <c r="AB325" s="36"/>
      <c r="AC325" s="36"/>
      <c r="AD325" s="36"/>
      <c r="AE325" s="36"/>
      <c r="AR325" s="193" t="s">
        <v>229</v>
      </c>
      <c r="AT325" s="193" t="s">
        <v>225</v>
      </c>
      <c r="AU325" s="193" t="s">
        <v>85</v>
      </c>
      <c r="AY325" s="19" t="s">
        <v>223</v>
      </c>
      <c r="BE325" s="194">
        <f>IF(N325="základní",J325,0)</f>
        <v>0</v>
      </c>
      <c r="BF325" s="194">
        <f>IF(N325="snížená",J325,0)</f>
        <v>0</v>
      </c>
      <c r="BG325" s="194">
        <f>IF(N325="zákl. přenesená",J325,0)</f>
        <v>0</v>
      </c>
      <c r="BH325" s="194">
        <f>IF(N325="sníž. přenesená",J325,0)</f>
        <v>0</v>
      </c>
      <c r="BI325" s="194">
        <f>IF(N325="nulová",J325,0)</f>
        <v>0</v>
      </c>
      <c r="BJ325" s="19" t="s">
        <v>83</v>
      </c>
      <c r="BK325" s="194">
        <f>ROUND(I325*H325,2)</f>
        <v>0</v>
      </c>
      <c r="BL325" s="19" t="s">
        <v>229</v>
      </c>
      <c r="BM325" s="193" t="s">
        <v>837</v>
      </c>
    </row>
    <row r="326" spans="1:47" s="2" customFormat="1" ht="11.25">
      <c r="A326" s="36"/>
      <c r="B326" s="37"/>
      <c r="C326" s="38"/>
      <c r="D326" s="195" t="s">
        <v>231</v>
      </c>
      <c r="E326" s="38"/>
      <c r="F326" s="196" t="s">
        <v>838</v>
      </c>
      <c r="G326" s="38"/>
      <c r="H326" s="38"/>
      <c r="I326" s="197"/>
      <c r="J326" s="38"/>
      <c r="K326" s="38"/>
      <c r="L326" s="41"/>
      <c r="M326" s="198"/>
      <c r="N326" s="199"/>
      <c r="O326" s="66"/>
      <c r="P326" s="66"/>
      <c r="Q326" s="66"/>
      <c r="R326" s="66"/>
      <c r="S326" s="66"/>
      <c r="T326" s="67"/>
      <c r="U326" s="36"/>
      <c r="V326" s="36"/>
      <c r="W326" s="36"/>
      <c r="X326" s="36"/>
      <c r="Y326" s="36"/>
      <c r="Z326" s="36"/>
      <c r="AA326" s="36"/>
      <c r="AB326" s="36"/>
      <c r="AC326" s="36"/>
      <c r="AD326" s="36"/>
      <c r="AE326" s="36"/>
      <c r="AT326" s="19" t="s">
        <v>231</v>
      </c>
      <c r="AU326" s="19" t="s">
        <v>85</v>
      </c>
    </row>
    <row r="327" spans="1:65" s="2" customFormat="1" ht="16.5" customHeight="1">
      <c r="A327" s="36"/>
      <c r="B327" s="37"/>
      <c r="C327" s="247" t="s">
        <v>450</v>
      </c>
      <c r="D327" s="247" t="s">
        <v>804</v>
      </c>
      <c r="E327" s="248" t="s">
        <v>839</v>
      </c>
      <c r="F327" s="249" t="s">
        <v>840</v>
      </c>
      <c r="G327" s="250" t="s">
        <v>128</v>
      </c>
      <c r="H327" s="251">
        <v>3</v>
      </c>
      <c r="I327" s="252"/>
      <c r="J327" s="253">
        <f>ROUND(I327*H327,2)</f>
        <v>0</v>
      </c>
      <c r="K327" s="249" t="s">
        <v>228</v>
      </c>
      <c r="L327" s="254"/>
      <c r="M327" s="255" t="s">
        <v>74</v>
      </c>
      <c r="N327" s="256" t="s">
        <v>46</v>
      </c>
      <c r="O327" s="66"/>
      <c r="P327" s="191">
        <f>O327*H327</f>
        <v>0</v>
      </c>
      <c r="Q327" s="191">
        <v>0.012</v>
      </c>
      <c r="R327" s="191">
        <f>Q327*H327</f>
        <v>0.036000000000000004</v>
      </c>
      <c r="S327" s="191">
        <v>0</v>
      </c>
      <c r="T327" s="192">
        <f>S327*H327</f>
        <v>0</v>
      </c>
      <c r="U327" s="36"/>
      <c r="V327" s="36"/>
      <c r="W327" s="36"/>
      <c r="X327" s="36"/>
      <c r="Y327" s="36"/>
      <c r="Z327" s="36"/>
      <c r="AA327" s="36"/>
      <c r="AB327" s="36"/>
      <c r="AC327" s="36"/>
      <c r="AD327" s="36"/>
      <c r="AE327" s="36"/>
      <c r="AR327" s="193" t="s">
        <v>150</v>
      </c>
      <c r="AT327" s="193" t="s">
        <v>804</v>
      </c>
      <c r="AU327" s="193" t="s">
        <v>85</v>
      </c>
      <c r="AY327" s="19" t="s">
        <v>223</v>
      </c>
      <c r="BE327" s="194">
        <f>IF(N327="základní",J327,0)</f>
        <v>0</v>
      </c>
      <c r="BF327" s="194">
        <f>IF(N327="snížená",J327,0)</f>
        <v>0</v>
      </c>
      <c r="BG327" s="194">
        <f>IF(N327="zákl. přenesená",J327,0)</f>
        <v>0</v>
      </c>
      <c r="BH327" s="194">
        <f>IF(N327="sníž. přenesená",J327,0)</f>
        <v>0</v>
      </c>
      <c r="BI327" s="194">
        <f>IF(N327="nulová",J327,0)</f>
        <v>0</v>
      </c>
      <c r="BJ327" s="19" t="s">
        <v>83</v>
      </c>
      <c r="BK327" s="194">
        <f>ROUND(I327*H327,2)</f>
        <v>0</v>
      </c>
      <c r="BL327" s="19" t="s">
        <v>229</v>
      </c>
      <c r="BM327" s="193" t="s">
        <v>841</v>
      </c>
    </row>
    <row r="328" spans="1:47" s="2" customFormat="1" ht="11.25">
      <c r="A328" s="36"/>
      <c r="B328" s="37"/>
      <c r="C328" s="38"/>
      <c r="D328" s="195" t="s">
        <v>231</v>
      </c>
      <c r="E328" s="38"/>
      <c r="F328" s="196" t="s">
        <v>840</v>
      </c>
      <c r="G328" s="38"/>
      <c r="H328" s="38"/>
      <c r="I328" s="197"/>
      <c r="J328" s="38"/>
      <c r="K328" s="38"/>
      <c r="L328" s="41"/>
      <c r="M328" s="198"/>
      <c r="N328" s="199"/>
      <c r="O328" s="66"/>
      <c r="P328" s="66"/>
      <c r="Q328" s="66"/>
      <c r="R328" s="66"/>
      <c r="S328" s="66"/>
      <c r="T328" s="67"/>
      <c r="U328" s="36"/>
      <c r="V328" s="36"/>
      <c r="W328" s="36"/>
      <c r="X328" s="36"/>
      <c r="Y328" s="36"/>
      <c r="Z328" s="36"/>
      <c r="AA328" s="36"/>
      <c r="AB328" s="36"/>
      <c r="AC328" s="36"/>
      <c r="AD328" s="36"/>
      <c r="AE328" s="36"/>
      <c r="AT328" s="19" t="s">
        <v>231</v>
      </c>
      <c r="AU328" s="19" t="s">
        <v>85</v>
      </c>
    </row>
    <row r="329" spans="1:47" s="2" customFormat="1" ht="19.5">
      <c r="A329" s="36"/>
      <c r="B329" s="37"/>
      <c r="C329" s="38"/>
      <c r="D329" s="195" t="s">
        <v>468</v>
      </c>
      <c r="E329" s="38"/>
      <c r="F329" s="243" t="s">
        <v>842</v>
      </c>
      <c r="G329" s="38"/>
      <c r="H329" s="38"/>
      <c r="I329" s="197"/>
      <c r="J329" s="38"/>
      <c r="K329" s="38"/>
      <c r="L329" s="41"/>
      <c r="M329" s="198"/>
      <c r="N329" s="199"/>
      <c r="O329" s="66"/>
      <c r="P329" s="66"/>
      <c r="Q329" s="66"/>
      <c r="R329" s="66"/>
      <c r="S329" s="66"/>
      <c r="T329" s="67"/>
      <c r="U329" s="36"/>
      <c r="V329" s="36"/>
      <c r="W329" s="36"/>
      <c r="X329" s="36"/>
      <c r="Y329" s="36"/>
      <c r="Z329" s="36"/>
      <c r="AA329" s="36"/>
      <c r="AB329" s="36"/>
      <c r="AC329" s="36"/>
      <c r="AD329" s="36"/>
      <c r="AE329" s="36"/>
      <c r="AT329" s="19" t="s">
        <v>468</v>
      </c>
      <c r="AU329" s="19" t="s">
        <v>85</v>
      </c>
    </row>
    <row r="330" spans="1:65" s="2" customFormat="1" ht="21.75" customHeight="1">
      <c r="A330" s="36"/>
      <c r="B330" s="37"/>
      <c r="C330" s="182" t="s">
        <v>457</v>
      </c>
      <c r="D330" s="182" t="s">
        <v>225</v>
      </c>
      <c r="E330" s="183" t="s">
        <v>843</v>
      </c>
      <c r="F330" s="184" t="s">
        <v>844</v>
      </c>
      <c r="G330" s="185" t="s">
        <v>423</v>
      </c>
      <c r="H330" s="186">
        <v>1</v>
      </c>
      <c r="I330" s="187"/>
      <c r="J330" s="188">
        <f>ROUND(I330*H330,2)</f>
        <v>0</v>
      </c>
      <c r="K330" s="184" t="s">
        <v>74</v>
      </c>
      <c r="L330" s="41"/>
      <c r="M330" s="189" t="s">
        <v>74</v>
      </c>
      <c r="N330" s="190" t="s">
        <v>46</v>
      </c>
      <c r="O330" s="66"/>
      <c r="P330" s="191">
        <f>O330*H330</f>
        <v>0</v>
      </c>
      <c r="Q330" s="191">
        <v>0</v>
      </c>
      <c r="R330" s="191">
        <f>Q330*H330</f>
        <v>0</v>
      </c>
      <c r="S330" s="191">
        <v>0</v>
      </c>
      <c r="T330" s="192">
        <f>S330*H330</f>
        <v>0</v>
      </c>
      <c r="U330" s="36"/>
      <c r="V330" s="36"/>
      <c r="W330" s="36"/>
      <c r="X330" s="36"/>
      <c r="Y330" s="36"/>
      <c r="Z330" s="36"/>
      <c r="AA330" s="36"/>
      <c r="AB330" s="36"/>
      <c r="AC330" s="36"/>
      <c r="AD330" s="36"/>
      <c r="AE330" s="36"/>
      <c r="AR330" s="193" t="s">
        <v>229</v>
      </c>
      <c r="AT330" s="193" t="s">
        <v>225</v>
      </c>
      <c r="AU330" s="193" t="s">
        <v>85</v>
      </c>
      <c r="AY330" s="19" t="s">
        <v>223</v>
      </c>
      <c r="BE330" s="194">
        <f>IF(N330="základní",J330,0)</f>
        <v>0</v>
      </c>
      <c r="BF330" s="194">
        <f>IF(N330="snížená",J330,0)</f>
        <v>0</v>
      </c>
      <c r="BG330" s="194">
        <f>IF(N330="zákl. přenesená",J330,0)</f>
        <v>0</v>
      </c>
      <c r="BH330" s="194">
        <f>IF(N330="sníž. přenesená",J330,0)</f>
        <v>0</v>
      </c>
      <c r="BI330" s="194">
        <f>IF(N330="nulová",J330,0)</f>
        <v>0</v>
      </c>
      <c r="BJ330" s="19" t="s">
        <v>83</v>
      </c>
      <c r="BK330" s="194">
        <f>ROUND(I330*H330,2)</f>
        <v>0</v>
      </c>
      <c r="BL330" s="19" t="s">
        <v>229</v>
      </c>
      <c r="BM330" s="193" t="s">
        <v>845</v>
      </c>
    </row>
    <row r="331" spans="1:47" s="2" customFormat="1" ht="29.25">
      <c r="A331" s="36"/>
      <c r="B331" s="37"/>
      <c r="C331" s="38"/>
      <c r="D331" s="195" t="s">
        <v>231</v>
      </c>
      <c r="E331" s="38"/>
      <c r="F331" s="196" t="s">
        <v>846</v>
      </c>
      <c r="G331" s="38"/>
      <c r="H331" s="38"/>
      <c r="I331" s="197"/>
      <c r="J331" s="38"/>
      <c r="K331" s="38"/>
      <c r="L331" s="41"/>
      <c r="M331" s="198"/>
      <c r="N331" s="199"/>
      <c r="O331" s="66"/>
      <c r="P331" s="66"/>
      <c r="Q331" s="66"/>
      <c r="R331" s="66"/>
      <c r="S331" s="66"/>
      <c r="T331" s="67"/>
      <c r="U331" s="36"/>
      <c r="V331" s="36"/>
      <c r="W331" s="36"/>
      <c r="X331" s="36"/>
      <c r="Y331" s="36"/>
      <c r="Z331" s="36"/>
      <c r="AA331" s="36"/>
      <c r="AB331" s="36"/>
      <c r="AC331" s="36"/>
      <c r="AD331" s="36"/>
      <c r="AE331" s="36"/>
      <c r="AT331" s="19" t="s">
        <v>231</v>
      </c>
      <c r="AU331" s="19" t="s">
        <v>85</v>
      </c>
    </row>
    <row r="332" spans="1:65" s="2" customFormat="1" ht="16.5" customHeight="1">
      <c r="A332" s="36"/>
      <c r="B332" s="37"/>
      <c r="C332" s="182" t="s">
        <v>463</v>
      </c>
      <c r="D332" s="182" t="s">
        <v>225</v>
      </c>
      <c r="E332" s="183" t="s">
        <v>847</v>
      </c>
      <c r="F332" s="184" t="s">
        <v>848</v>
      </c>
      <c r="G332" s="185" t="s">
        <v>423</v>
      </c>
      <c r="H332" s="186">
        <v>1</v>
      </c>
      <c r="I332" s="187"/>
      <c r="J332" s="188">
        <f>ROUND(I332*H332,2)</f>
        <v>0</v>
      </c>
      <c r="K332" s="184" t="s">
        <v>74</v>
      </c>
      <c r="L332" s="41"/>
      <c r="M332" s="189" t="s">
        <v>74</v>
      </c>
      <c r="N332" s="190" t="s">
        <v>46</v>
      </c>
      <c r="O332" s="66"/>
      <c r="P332" s="191">
        <f>O332*H332</f>
        <v>0</v>
      </c>
      <c r="Q332" s="191">
        <v>0</v>
      </c>
      <c r="R332" s="191">
        <f>Q332*H332</f>
        <v>0</v>
      </c>
      <c r="S332" s="191">
        <v>0</v>
      </c>
      <c r="T332" s="192">
        <f>S332*H332</f>
        <v>0</v>
      </c>
      <c r="U332" s="36"/>
      <c r="V332" s="36"/>
      <c r="W332" s="36"/>
      <c r="X332" s="36"/>
      <c r="Y332" s="36"/>
      <c r="Z332" s="36"/>
      <c r="AA332" s="36"/>
      <c r="AB332" s="36"/>
      <c r="AC332" s="36"/>
      <c r="AD332" s="36"/>
      <c r="AE332" s="36"/>
      <c r="AR332" s="193" t="s">
        <v>229</v>
      </c>
      <c r="AT332" s="193" t="s">
        <v>225</v>
      </c>
      <c r="AU332" s="193" t="s">
        <v>85</v>
      </c>
      <c r="AY332" s="19" t="s">
        <v>223</v>
      </c>
      <c r="BE332" s="194">
        <f>IF(N332="základní",J332,0)</f>
        <v>0</v>
      </c>
      <c r="BF332" s="194">
        <f>IF(N332="snížená",J332,0)</f>
        <v>0</v>
      </c>
      <c r="BG332" s="194">
        <f>IF(N332="zákl. přenesená",J332,0)</f>
        <v>0</v>
      </c>
      <c r="BH332" s="194">
        <f>IF(N332="sníž. přenesená",J332,0)</f>
        <v>0</v>
      </c>
      <c r="BI332" s="194">
        <f>IF(N332="nulová",J332,0)</f>
        <v>0</v>
      </c>
      <c r="BJ332" s="19" t="s">
        <v>83</v>
      </c>
      <c r="BK332" s="194">
        <f>ROUND(I332*H332,2)</f>
        <v>0</v>
      </c>
      <c r="BL332" s="19" t="s">
        <v>229</v>
      </c>
      <c r="BM332" s="193" t="s">
        <v>849</v>
      </c>
    </row>
    <row r="333" spans="1:47" s="2" customFormat="1" ht="11.25">
      <c r="A333" s="36"/>
      <c r="B333" s="37"/>
      <c r="C333" s="38"/>
      <c r="D333" s="195" t="s">
        <v>231</v>
      </c>
      <c r="E333" s="38"/>
      <c r="F333" s="196" t="s">
        <v>850</v>
      </c>
      <c r="G333" s="38"/>
      <c r="H333" s="38"/>
      <c r="I333" s="197"/>
      <c r="J333" s="38"/>
      <c r="K333" s="38"/>
      <c r="L333" s="41"/>
      <c r="M333" s="198"/>
      <c r="N333" s="199"/>
      <c r="O333" s="66"/>
      <c r="P333" s="66"/>
      <c r="Q333" s="66"/>
      <c r="R333" s="66"/>
      <c r="S333" s="66"/>
      <c r="T333" s="67"/>
      <c r="U333" s="36"/>
      <c r="V333" s="36"/>
      <c r="W333" s="36"/>
      <c r="X333" s="36"/>
      <c r="Y333" s="36"/>
      <c r="Z333" s="36"/>
      <c r="AA333" s="36"/>
      <c r="AB333" s="36"/>
      <c r="AC333" s="36"/>
      <c r="AD333" s="36"/>
      <c r="AE333" s="36"/>
      <c r="AT333" s="19" t="s">
        <v>231</v>
      </c>
      <c r="AU333" s="19" t="s">
        <v>85</v>
      </c>
    </row>
    <row r="334" spans="1:47" s="2" customFormat="1" ht="126.75">
      <c r="A334" s="36"/>
      <c r="B334" s="37"/>
      <c r="C334" s="38"/>
      <c r="D334" s="195" t="s">
        <v>468</v>
      </c>
      <c r="E334" s="38"/>
      <c r="F334" s="243" t="s">
        <v>851</v>
      </c>
      <c r="G334" s="38"/>
      <c r="H334" s="38"/>
      <c r="I334" s="197"/>
      <c r="J334" s="38"/>
      <c r="K334" s="38"/>
      <c r="L334" s="41"/>
      <c r="M334" s="198"/>
      <c r="N334" s="199"/>
      <c r="O334" s="66"/>
      <c r="P334" s="66"/>
      <c r="Q334" s="66"/>
      <c r="R334" s="66"/>
      <c r="S334" s="66"/>
      <c r="T334" s="67"/>
      <c r="U334" s="36"/>
      <c r="V334" s="36"/>
      <c r="W334" s="36"/>
      <c r="X334" s="36"/>
      <c r="Y334" s="36"/>
      <c r="Z334" s="36"/>
      <c r="AA334" s="36"/>
      <c r="AB334" s="36"/>
      <c r="AC334" s="36"/>
      <c r="AD334" s="36"/>
      <c r="AE334" s="36"/>
      <c r="AT334" s="19" t="s">
        <v>468</v>
      </c>
      <c r="AU334" s="19" t="s">
        <v>85</v>
      </c>
    </row>
    <row r="335" spans="1:65" s="2" customFormat="1" ht="16.5" customHeight="1">
      <c r="A335" s="36"/>
      <c r="B335" s="37"/>
      <c r="C335" s="182" t="s">
        <v>470</v>
      </c>
      <c r="D335" s="182" t="s">
        <v>225</v>
      </c>
      <c r="E335" s="183" t="s">
        <v>852</v>
      </c>
      <c r="F335" s="184" t="s">
        <v>853</v>
      </c>
      <c r="G335" s="185" t="s">
        <v>123</v>
      </c>
      <c r="H335" s="186">
        <v>24.8</v>
      </c>
      <c r="I335" s="187"/>
      <c r="J335" s="188">
        <f>ROUND(I335*H335,2)</f>
        <v>0</v>
      </c>
      <c r="K335" s="184" t="s">
        <v>74</v>
      </c>
      <c r="L335" s="41"/>
      <c r="M335" s="189" t="s">
        <v>74</v>
      </c>
      <c r="N335" s="190" t="s">
        <v>46</v>
      </c>
      <c r="O335" s="66"/>
      <c r="P335" s="191">
        <f>O335*H335</f>
        <v>0</v>
      </c>
      <c r="Q335" s="191">
        <v>0</v>
      </c>
      <c r="R335" s="191">
        <f>Q335*H335</f>
        <v>0</v>
      </c>
      <c r="S335" s="191">
        <v>0</v>
      </c>
      <c r="T335" s="192">
        <f>S335*H335</f>
        <v>0</v>
      </c>
      <c r="U335" s="36"/>
      <c r="V335" s="36"/>
      <c r="W335" s="36"/>
      <c r="X335" s="36"/>
      <c r="Y335" s="36"/>
      <c r="Z335" s="36"/>
      <c r="AA335" s="36"/>
      <c r="AB335" s="36"/>
      <c r="AC335" s="36"/>
      <c r="AD335" s="36"/>
      <c r="AE335" s="36"/>
      <c r="AR335" s="193" t="s">
        <v>229</v>
      </c>
      <c r="AT335" s="193" t="s">
        <v>225</v>
      </c>
      <c r="AU335" s="193" t="s">
        <v>85</v>
      </c>
      <c r="AY335" s="19" t="s">
        <v>223</v>
      </c>
      <c r="BE335" s="194">
        <f>IF(N335="základní",J335,0)</f>
        <v>0</v>
      </c>
      <c r="BF335" s="194">
        <f>IF(N335="snížená",J335,0)</f>
        <v>0</v>
      </c>
      <c r="BG335" s="194">
        <f>IF(N335="zákl. přenesená",J335,0)</f>
        <v>0</v>
      </c>
      <c r="BH335" s="194">
        <f>IF(N335="sníž. přenesená",J335,0)</f>
        <v>0</v>
      </c>
      <c r="BI335" s="194">
        <f>IF(N335="nulová",J335,0)</f>
        <v>0</v>
      </c>
      <c r="BJ335" s="19" t="s">
        <v>83</v>
      </c>
      <c r="BK335" s="194">
        <f>ROUND(I335*H335,2)</f>
        <v>0</v>
      </c>
      <c r="BL335" s="19" t="s">
        <v>229</v>
      </c>
      <c r="BM335" s="193" t="s">
        <v>854</v>
      </c>
    </row>
    <row r="336" spans="1:47" s="2" customFormat="1" ht="11.25">
      <c r="A336" s="36"/>
      <c r="B336" s="37"/>
      <c r="C336" s="38"/>
      <c r="D336" s="195" t="s">
        <v>231</v>
      </c>
      <c r="E336" s="38"/>
      <c r="F336" s="196" t="s">
        <v>853</v>
      </c>
      <c r="G336" s="38"/>
      <c r="H336" s="38"/>
      <c r="I336" s="197"/>
      <c r="J336" s="38"/>
      <c r="K336" s="38"/>
      <c r="L336" s="41"/>
      <c r="M336" s="198"/>
      <c r="N336" s="199"/>
      <c r="O336" s="66"/>
      <c r="P336" s="66"/>
      <c r="Q336" s="66"/>
      <c r="R336" s="66"/>
      <c r="S336" s="66"/>
      <c r="T336" s="67"/>
      <c r="U336" s="36"/>
      <c r="V336" s="36"/>
      <c r="W336" s="36"/>
      <c r="X336" s="36"/>
      <c r="Y336" s="36"/>
      <c r="Z336" s="36"/>
      <c r="AA336" s="36"/>
      <c r="AB336" s="36"/>
      <c r="AC336" s="36"/>
      <c r="AD336" s="36"/>
      <c r="AE336" s="36"/>
      <c r="AT336" s="19" t="s">
        <v>231</v>
      </c>
      <c r="AU336" s="19" t="s">
        <v>85</v>
      </c>
    </row>
    <row r="337" spans="2:51" s="16" customFormat="1" ht="11.25">
      <c r="B337" s="233"/>
      <c r="C337" s="234"/>
      <c r="D337" s="195" t="s">
        <v>233</v>
      </c>
      <c r="E337" s="235" t="s">
        <v>74</v>
      </c>
      <c r="F337" s="236" t="s">
        <v>262</v>
      </c>
      <c r="G337" s="234"/>
      <c r="H337" s="235" t="s">
        <v>74</v>
      </c>
      <c r="I337" s="237"/>
      <c r="J337" s="234"/>
      <c r="K337" s="234"/>
      <c r="L337" s="238"/>
      <c r="M337" s="239"/>
      <c r="N337" s="240"/>
      <c r="O337" s="240"/>
      <c r="P337" s="240"/>
      <c r="Q337" s="240"/>
      <c r="R337" s="240"/>
      <c r="S337" s="240"/>
      <c r="T337" s="241"/>
      <c r="AT337" s="242" t="s">
        <v>233</v>
      </c>
      <c r="AU337" s="242" t="s">
        <v>85</v>
      </c>
      <c r="AV337" s="16" t="s">
        <v>83</v>
      </c>
      <c r="AW337" s="16" t="s">
        <v>37</v>
      </c>
      <c r="AX337" s="16" t="s">
        <v>76</v>
      </c>
      <c r="AY337" s="242" t="s">
        <v>223</v>
      </c>
    </row>
    <row r="338" spans="2:51" s="13" customFormat="1" ht="11.25">
      <c r="B338" s="200"/>
      <c r="C338" s="201"/>
      <c r="D338" s="195" t="s">
        <v>233</v>
      </c>
      <c r="E338" s="202" t="s">
        <v>74</v>
      </c>
      <c r="F338" s="203" t="s">
        <v>855</v>
      </c>
      <c r="G338" s="201"/>
      <c r="H338" s="204">
        <v>10.6</v>
      </c>
      <c r="I338" s="205"/>
      <c r="J338" s="201"/>
      <c r="K338" s="201"/>
      <c r="L338" s="206"/>
      <c r="M338" s="207"/>
      <c r="N338" s="208"/>
      <c r="O338" s="208"/>
      <c r="P338" s="208"/>
      <c r="Q338" s="208"/>
      <c r="R338" s="208"/>
      <c r="S338" s="208"/>
      <c r="T338" s="209"/>
      <c r="AT338" s="210" t="s">
        <v>233</v>
      </c>
      <c r="AU338" s="210" t="s">
        <v>85</v>
      </c>
      <c r="AV338" s="13" t="s">
        <v>85</v>
      </c>
      <c r="AW338" s="13" t="s">
        <v>37</v>
      </c>
      <c r="AX338" s="13" t="s">
        <v>76</v>
      </c>
      <c r="AY338" s="210" t="s">
        <v>223</v>
      </c>
    </row>
    <row r="339" spans="2:51" s="13" customFormat="1" ht="11.25">
      <c r="B339" s="200"/>
      <c r="C339" s="201"/>
      <c r="D339" s="195" t="s">
        <v>233</v>
      </c>
      <c r="E339" s="202" t="s">
        <v>74</v>
      </c>
      <c r="F339" s="203" t="s">
        <v>856</v>
      </c>
      <c r="G339" s="201"/>
      <c r="H339" s="204">
        <v>14.2</v>
      </c>
      <c r="I339" s="205"/>
      <c r="J339" s="201"/>
      <c r="K339" s="201"/>
      <c r="L339" s="206"/>
      <c r="M339" s="207"/>
      <c r="N339" s="208"/>
      <c r="O339" s="208"/>
      <c r="P339" s="208"/>
      <c r="Q339" s="208"/>
      <c r="R339" s="208"/>
      <c r="S339" s="208"/>
      <c r="T339" s="209"/>
      <c r="AT339" s="210" t="s">
        <v>233</v>
      </c>
      <c r="AU339" s="210" t="s">
        <v>85</v>
      </c>
      <c r="AV339" s="13" t="s">
        <v>85</v>
      </c>
      <c r="AW339" s="13" t="s">
        <v>37</v>
      </c>
      <c r="AX339" s="13" t="s">
        <v>76</v>
      </c>
      <c r="AY339" s="210" t="s">
        <v>223</v>
      </c>
    </row>
    <row r="340" spans="2:51" s="14" customFormat="1" ht="11.25">
      <c r="B340" s="211"/>
      <c r="C340" s="212"/>
      <c r="D340" s="195" t="s">
        <v>233</v>
      </c>
      <c r="E340" s="213" t="s">
        <v>74</v>
      </c>
      <c r="F340" s="214" t="s">
        <v>236</v>
      </c>
      <c r="G340" s="212"/>
      <c r="H340" s="215">
        <v>24.8</v>
      </c>
      <c r="I340" s="216"/>
      <c r="J340" s="212"/>
      <c r="K340" s="212"/>
      <c r="L340" s="217"/>
      <c r="M340" s="218"/>
      <c r="N340" s="219"/>
      <c r="O340" s="219"/>
      <c r="P340" s="219"/>
      <c r="Q340" s="219"/>
      <c r="R340" s="219"/>
      <c r="S340" s="219"/>
      <c r="T340" s="220"/>
      <c r="AT340" s="221" t="s">
        <v>233</v>
      </c>
      <c r="AU340" s="221" t="s">
        <v>85</v>
      </c>
      <c r="AV340" s="14" t="s">
        <v>237</v>
      </c>
      <c r="AW340" s="14" t="s">
        <v>37</v>
      </c>
      <c r="AX340" s="14" t="s">
        <v>76</v>
      </c>
      <c r="AY340" s="221" t="s">
        <v>223</v>
      </c>
    </row>
    <row r="341" spans="2:51" s="15" customFormat="1" ht="11.25">
      <c r="B341" s="222"/>
      <c r="C341" s="223"/>
      <c r="D341" s="195" t="s">
        <v>233</v>
      </c>
      <c r="E341" s="224" t="s">
        <v>74</v>
      </c>
      <c r="F341" s="225" t="s">
        <v>238</v>
      </c>
      <c r="G341" s="223"/>
      <c r="H341" s="226">
        <v>24.8</v>
      </c>
      <c r="I341" s="227"/>
      <c r="J341" s="223"/>
      <c r="K341" s="223"/>
      <c r="L341" s="228"/>
      <c r="M341" s="229"/>
      <c r="N341" s="230"/>
      <c r="O341" s="230"/>
      <c r="P341" s="230"/>
      <c r="Q341" s="230"/>
      <c r="R341" s="230"/>
      <c r="S341" s="230"/>
      <c r="T341" s="231"/>
      <c r="AT341" s="232" t="s">
        <v>233</v>
      </c>
      <c r="AU341" s="232" t="s">
        <v>85</v>
      </c>
      <c r="AV341" s="15" t="s">
        <v>229</v>
      </c>
      <c r="AW341" s="15" t="s">
        <v>37</v>
      </c>
      <c r="AX341" s="15" t="s">
        <v>83</v>
      </c>
      <c r="AY341" s="232" t="s">
        <v>223</v>
      </c>
    </row>
    <row r="342" spans="1:65" s="2" customFormat="1" ht="16.5" customHeight="1">
      <c r="A342" s="36"/>
      <c r="B342" s="37"/>
      <c r="C342" s="182" t="s">
        <v>478</v>
      </c>
      <c r="D342" s="182" t="s">
        <v>225</v>
      </c>
      <c r="E342" s="183" t="s">
        <v>857</v>
      </c>
      <c r="F342" s="184" t="s">
        <v>858</v>
      </c>
      <c r="G342" s="185" t="s">
        <v>117</v>
      </c>
      <c r="H342" s="186">
        <v>220.16</v>
      </c>
      <c r="I342" s="187"/>
      <c r="J342" s="188">
        <f>ROUND(I342*H342,2)</f>
        <v>0</v>
      </c>
      <c r="K342" s="184" t="s">
        <v>228</v>
      </c>
      <c r="L342" s="41"/>
      <c r="M342" s="189" t="s">
        <v>74</v>
      </c>
      <c r="N342" s="190" t="s">
        <v>46</v>
      </c>
      <c r="O342" s="66"/>
      <c r="P342" s="191">
        <f>O342*H342</f>
        <v>0</v>
      </c>
      <c r="Q342" s="191">
        <v>0</v>
      </c>
      <c r="R342" s="191">
        <f>Q342*H342</f>
        <v>0</v>
      </c>
      <c r="S342" s="191">
        <v>0</v>
      </c>
      <c r="T342" s="192">
        <f>S342*H342</f>
        <v>0</v>
      </c>
      <c r="U342" s="36"/>
      <c r="V342" s="36"/>
      <c r="W342" s="36"/>
      <c r="X342" s="36"/>
      <c r="Y342" s="36"/>
      <c r="Z342" s="36"/>
      <c r="AA342" s="36"/>
      <c r="AB342" s="36"/>
      <c r="AC342" s="36"/>
      <c r="AD342" s="36"/>
      <c r="AE342" s="36"/>
      <c r="AR342" s="193" t="s">
        <v>229</v>
      </c>
      <c r="AT342" s="193" t="s">
        <v>225</v>
      </c>
      <c r="AU342" s="193" t="s">
        <v>85</v>
      </c>
      <c r="AY342" s="19" t="s">
        <v>223</v>
      </c>
      <c r="BE342" s="194">
        <f>IF(N342="základní",J342,0)</f>
        <v>0</v>
      </c>
      <c r="BF342" s="194">
        <f>IF(N342="snížená",J342,0)</f>
        <v>0</v>
      </c>
      <c r="BG342" s="194">
        <f>IF(N342="zákl. přenesená",J342,0)</f>
        <v>0</v>
      </c>
      <c r="BH342" s="194">
        <f>IF(N342="sníž. přenesená",J342,0)</f>
        <v>0</v>
      </c>
      <c r="BI342" s="194">
        <f>IF(N342="nulová",J342,0)</f>
        <v>0</v>
      </c>
      <c r="BJ342" s="19" t="s">
        <v>83</v>
      </c>
      <c r="BK342" s="194">
        <f>ROUND(I342*H342,2)</f>
        <v>0</v>
      </c>
      <c r="BL342" s="19" t="s">
        <v>229</v>
      </c>
      <c r="BM342" s="193" t="s">
        <v>859</v>
      </c>
    </row>
    <row r="343" spans="1:47" s="2" customFormat="1" ht="11.25">
      <c r="A343" s="36"/>
      <c r="B343" s="37"/>
      <c r="C343" s="38"/>
      <c r="D343" s="195" t="s">
        <v>231</v>
      </c>
      <c r="E343" s="38"/>
      <c r="F343" s="196" t="s">
        <v>858</v>
      </c>
      <c r="G343" s="38"/>
      <c r="H343" s="38"/>
      <c r="I343" s="197"/>
      <c r="J343" s="38"/>
      <c r="K343" s="38"/>
      <c r="L343" s="41"/>
      <c r="M343" s="198"/>
      <c r="N343" s="199"/>
      <c r="O343" s="66"/>
      <c r="P343" s="66"/>
      <c r="Q343" s="66"/>
      <c r="R343" s="66"/>
      <c r="S343" s="66"/>
      <c r="T343" s="67"/>
      <c r="U343" s="36"/>
      <c r="V343" s="36"/>
      <c r="W343" s="36"/>
      <c r="X343" s="36"/>
      <c r="Y343" s="36"/>
      <c r="Z343" s="36"/>
      <c r="AA343" s="36"/>
      <c r="AB343" s="36"/>
      <c r="AC343" s="36"/>
      <c r="AD343" s="36"/>
      <c r="AE343" s="36"/>
      <c r="AT343" s="19" t="s">
        <v>231</v>
      </c>
      <c r="AU343" s="19" t="s">
        <v>85</v>
      </c>
    </row>
    <row r="344" spans="2:51" s="13" customFormat="1" ht="11.25">
      <c r="B344" s="200"/>
      <c r="C344" s="201"/>
      <c r="D344" s="195" t="s">
        <v>233</v>
      </c>
      <c r="E344" s="202" t="s">
        <v>74</v>
      </c>
      <c r="F344" s="203" t="s">
        <v>583</v>
      </c>
      <c r="G344" s="201"/>
      <c r="H344" s="204">
        <v>194.5</v>
      </c>
      <c r="I344" s="205"/>
      <c r="J344" s="201"/>
      <c r="K344" s="201"/>
      <c r="L344" s="206"/>
      <c r="M344" s="207"/>
      <c r="N344" s="208"/>
      <c r="O344" s="208"/>
      <c r="P344" s="208"/>
      <c r="Q344" s="208"/>
      <c r="R344" s="208"/>
      <c r="S344" s="208"/>
      <c r="T344" s="209"/>
      <c r="AT344" s="210" t="s">
        <v>233</v>
      </c>
      <c r="AU344" s="210" t="s">
        <v>85</v>
      </c>
      <c r="AV344" s="13" t="s">
        <v>85</v>
      </c>
      <c r="AW344" s="13" t="s">
        <v>37</v>
      </c>
      <c r="AX344" s="13" t="s">
        <v>76</v>
      </c>
      <c r="AY344" s="210" t="s">
        <v>223</v>
      </c>
    </row>
    <row r="345" spans="2:51" s="13" customFormat="1" ht="11.25">
      <c r="B345" s="200"/>
      <c r="C345" s="201"/>
      <c r="D345" s="195" t="s">
        <v>233</v>
      </c>
      <c r="E345" s="202" t="s">
        <v>74</v>
      </c>
      <c r="F345" s="203" t="s">
        <v>618</v>
      </c>
      <c r="G345" s="201"/>
      <c r="H345" s="204">
        <v>25.66</v>
      </c>
      <c r="I345" s="205"/>
      <c r="J345" s="201"/>
      <c r="K345" s="201"/>
      <c r="L345" s="206"/>
      <c r="M345" s="207"/>
      <c r="N345" s="208"/>
      <c r="O345" s="208"/>
      <c r="P345" s="208"/>
      <c r="Q345" s="208"/>
      <c r="R345" s="208"/>
      <c r="S345" s="208"/>
      <c r="T345" s="209"/>
      <c r="AT345" s="210" t="s">
        <v>233</v>
      </c>
      <c r="AU345" s="210" t="s">
        <v>85</v>
      </c>
      <c r="AV345" s="13" t="s">
        <v>85</v>
      </c>
      <c r="AW345" s="13" t="s">
        <v>37</v>
      </c>
      <c r="AX345" s="13" t="s">
        <v>76</v>
      </c>
      <c r="AY345" s="210" t="s">
        <v>223</v>
      </c>
    </row>
    <row r="346" spans="2:51" s="15" customFormat="1" ht="11.25">
      <c r="B346" s="222"/>
      <c r="C346" s="223"/>
      <c r="D346" s="195" t="s">
        <v>233</v>
      </c>
      <c r="E346" s="224" t="s">
        <v>74</v>
      </c>
      <c r="F346" s="225" t="s">
        <v>238</v>
      </c>
      <c r="G346" s="223"/>
      <c r="H346" s="226">
        <v>220.16</v>
      </c>
      <c r="I346" s="227"/>
      <c r="J346" s="223"/>
      <c r="K346" s="223"/>
      <c r="L346" s="228"/>
      <c r="M346" s="229"/>
      <c r="N346" s="230"/>
      <c r="O346" s="230"/>
      <c r="P346" s="230"/>
      <c r="Q346" s="230"/>
      <c r="R346" s="230"/>
      <c r="S346" s="230"/>
      <c r="T346" s="231"/>
      <c r="AT346" s="232" t="s">
        <v>233</v>
      </c>
      <c r="AU346" s="232" t="s">
        <v>85</v>
      </c>
      <c r="AV346" s="15" t="s">
        <v>229</v>
      </c>
      <c r="AW346" s="15" t="s">
        <v>37</v>
      </c>
      <c r="AX346" s="15" t="s">
        <v>83</v>
      </c>
      <c r="AY346" s="232" t="s">
        <v>223</v>
      </c>
    </row>
    <row r="347" spans="1:65" s="2" customFormat="1" ht="16.5" customHeight="1">
      <c r="A347" s="36"/>
      <c r="B347" s="37"/>
      <c r="C347" s="182" t="s">
        <v>488</v>
      </c>
      <c r="D347" s="182" t="s">
        <v>225</v>
      </c>
      <c r="E347" s="183" t="s">
        <v>860</v>
      </c>
      <c r="F347" s="184" t="s">
        <v>861</v>
      </c>
      <c r="G347" s="185" t="s">
        <v>123</v>
      </c>
      <c r="H347" s="186">
        <v>1.95</v>
      </c>
      <c r="I347" s="187"/>
      <c r="J347" s="188">
        <f>ROUND(I347*H347,2)</f>
        <v>0</v>
      </c>
      <c r="K347" s="184" t="s">
        <v>228</v>
      </c>
      <c r="L347" s="41"/>
      <c r="M347" s="189" t="s">
        <v>74</v>
      </c>
      <c r="N347" s="190" t="s">
        <v>46</v>
      </c>
      <c r="O347" s="66"/>
      <c r="P347" s="191">
        <f>O347*H347</f>
        <v>0</v>
      </c>
      <c r="Q347" s="191">
        <v>0.00093</v>
      </c>
      <c r="R347" s="191">
        <f>Q347*H347</f>
        <v>0.0018135</v>
      </c>
      <c r="S347" s="191">
        <v>0.07</v>
      </c>
      <c r="T347" s="192">
        <f>S347*H347</f>
        <v>0.1365</v>
      </c>
      <c r="U347" s="36"/>
      <c r="V347" s="36"/>
      <c r="W347" s="36"/>
      <c r="X347" s="36"/>
      <c r="Y347" s="36"/>
      <c r="Z347" s="36"/>
      <c r="AA347" s="36"/>
      <c r="AB347" s="36"/>
      <c r="AC347" s="36"/>
      <c r="AD347" s="36"/>
      <c r="AE347" s="36"/>
      <c r="AR347" s="193" t="s">
        <v>229</v>
      </c>
      <c r="AT347" s="193" t="s">
        <v>225</v>
      </c>
      <c r="AU347" s="193" t="s">
        <v>85</v>
      </c>
      <c r="AY347" s="19" t="s">
        <v>223</v>
      </c>
      <c r="BE347" s="194">
        <f>IF(N347="základní",J347,0)</f>
        <v>0</v>
      </c>
      <c r="BF347" s="194">
        <f>IF(N347="snížená",J347,0)</f>
        <v>0</v>
      </c>
      <c r="BG347" s="194">
        <f>IF(N347="zákl. přenesená",J347,0)</f>
        <v>0</v>
      </c>
      <c r="BH347" s="194">
        <f>IF(N347="sníž. přenesená",J347,0)</f>
        <v>0</v>
      </c>
      <c r="BI347" s="194">
        <f>IF(N347="nulová",J347,0)</f>
        <v>0</v>
      </c>
      <c r="BJ347" s="19" t="s">
        <v>83</v>
      </c>
      <c r="BK347" s="194">
        <f>ROUND(I347*H347,2)</f>
        <v>0</v>
      </c>
      <c r="BL347" s="19" t="s">
        <v>229</v>
      </c>
      <c r="BM347" s="193" t="s">
        <v>862</v>
      </c>
    </row>
    <row r="348" spans="1:47" s="2" customFormat="1" ht="19.5">
      <c r="A348" s="36"/>
      <c r="B348" s="37"/>
      <c r="C348" s="38"/>
      <c r="D348" s="195" t="s">
        <v>231</v>
      </c>
      <c r="E348" s="38"/>
      <c r="F348" s="196" t="s">
        <v>863</v>
      </c>
      <c r="G348" s="38"/>
      <c r="H348" s="38"/>
      <c r="I348" s="197"/>
      <c r="J348" s="38"/>
      <c r="K348" s="38"/>
      <c r="L348" s="41"/>
      <c r="M348" s="198"/>
      <c r="N348" s="199"/>
      <c r="O348" s="66"/>
      <c r="P348" s="66"/>
      <c r="Q348" s="66"/>
      <c r="R348" s="66"/>
      <c r="S348" s="66"/>
      <c r="T348" s="67"/>
      <c r="U348" s="36"/>
      <c r="V348" s="36"/>
      <c r="W348" s="36"/>
      <c r="X348" s="36"/>
      <c r="Y348" s="36"/>
      <c r="Z348" s="36"/>
      <c r="AA348" s="36"/>
      <c r="AB348" s="36"/>
      <c r="AC348" s="36"/>
      <c r="AD348" s="36"/>
      <c r="AE348" s="36"/>
      <c r="AT348" s="19" t="s">
        <v>231</v>
      </c>
      <c r="AU348" s="19" t="s">
        <v>85</v>
      </c>
    </row>
    <row r="349" spans="2:51" s="16" customFormat="1" ht="11.25">
      <c r="B349" s="233"/>
      <c r="C349" s="234"/>
      <c r="D349" s="195" t="s">
        <v>233</v>
      </c>
      <c r="E349" s="235" t="s">
        <v>74</v>
      </c>
      <c r="F349" s="236" t="s">
        <v>262</v>
      </c>
      <c r="G349" s="234"/>
      <c r="H349" s="235" t="s">
        <v>74</v>
      </c>
      <c r="I349" s="237"/>
      <c r="J349" s="234"/>
      <c r="K349" s="234"/>
      <c r="L349" s="238"/>
      <c r="M349" s="239"/>
      <c r="N349" s="240"/>
      <c r="O349" s="240"/>
      <c r="P349" s="240"/>
      <c r="Q349" s="240"/>
      <c r="R349" s="240"/>
      <c r="S349" s="240"/>
      <c r="T349" s="241"/>
      <c r="AT349" s="242" t="s">
        <v>233</v>
      </c>
      <c r="AU349" s="242" t="s">
        <v>85</v>
      </c>
      <c r="AV349" s="16" t="s">
        <v>83</v>
      </c>
      <c r="AW349" s="16" t="s">
        <v>37</v>
      </c>
      <c r="AX349" s="16" t="s">
        <v>76</v>
      </c>
      <c r="AY349" s="242" t="s">
        <v>223</v>
      </c>
    </row>
    <row r="350" spans="2:51" s="13" customFormat="1" ht="11.25">
      <c r="B350" s="200"/>
      <c r="C350" s="201"/>
      <c r="D350" s="195" t="s">
        <v>233</v>
      </c>
      <c r="E350" s="202" t="s">
        <v>74</v>
      </c>
      <c r="F350" s="203" t="s">
        <v>864</v>
      </c>
      <c r="G350" s="201"/>
      <c r="H350" s="204">
        <v>1.95</v>
      </c>
      <c r="I350" s="205"/>
      <c r="J350" s="201"/>
      <c r="K350" s="201"/>
      <c r="L350" s="206"/>
      <c r="M350" s="207"/>
      <c r="N350" s="208"/>
      <c r="O350" s="208"/>
      <c r="P350" s="208"/>
      <c r="Q350" s="208"/>
      <c r="R350" s="208"/>
      <c r="S350" s="208"/>
      <c r="T350" s="209"/>
      <c r="AT350" s="210" t="s">
        <v>233</v>
      </c>
      <c r="AU350" s="210" t="s">
        <v>85</v>
      </c>
      <c r="AV350" s="13" t="s">
        <v>85</v>
      </c>
      <c r="AW350" s="13" t="s">
        <v>37</v>
      </c>
      <c r="AX350" s="13" t="s">
        <v>76</v>
      </c>
      <c r="AY350" s="210" t="s">
        <v>223</v>
      </c>
    </row>
    <row r="351" spans="2:51" s="14" customFormat="1" ht="11.25">
      <c r="B351" s="211"/>
      <c r="C351" s="212"/>
      <c r="D351" s="195" t="s">
        <v>233</v>
      </c>
      <c r="E351" s="213" t="s">
        <v>74</v>
      </c>
      <c r="F351" s="214" t="s">
        <v>236</v>
      </c>
      <c r="G351" s="212"/>
      <c r="H351" s="215">
        <v>1.95</v>
      </c>
      <c r="I351" s="216"/>
      <c r="J351" s="212"/>
      <c r="K351" s="212"/>
      <c r="L351" s="217"/>
      <c r="M351" s="218"/>
      <c r="N351" s="219"/>
      <c r="O351" s="219"/>
      <c r="P351" s="219"/>
      <c r="Q351" s="219"/>
      <c r="R351" s="219"/>
      <c r="S351" s="219"/>
      <c r="T351" s="220"/>
      <c r="AT351" s="221" t="s">
        <v>233</v>
      </c>
      <c r="AU351" s="221" t="s">
        <v>85</v>
      </c>
      <c r="AV351" s="14" t="s">
        <v>237</v>
      </c>
      <c r="AW351" s="14" t="s">
        <v>37</v>
      </c>
      <c r="AX351" s="14" t="s">
        <v>76</v>
      </c>
      <c r="AY351" s="221" t="s">
        <v>223</v>
      </c>
    </row>
    <row r="352" spans="2:51" s="15" customFormat="1" ht="11.25">
      <c r="B352" s="222"/>
      <c r="C352" s="223"/>
      <c r="D352" s="195" t="s">
        <v>233</v>
      </c>
      <c r="E352" s="224" t="s">
        <v>74</v>
      </c>
      <c r="F352" s="225" t="s">
        <v>238</v>
      </c>
      <c r="G352" s="223"/>
      <c r="H352" s="226">
        <v>1.95</v>
      </c>
      <c r="I352" s="227"/>
      <c r="J352" s="223"/>
      <c r="K352" s="223"/>
      <c r="L352" s="228"/>
      <c r="M352" s="229"/>
      <c r="N352" s="230"/>
      <c r="O352" s="230"/>
      <c r="P352" s="230"/>
      <c r="Q352" s="230"/>
      <c r="R352" s="230"/>
      <c r="S352" s="230"/>
      <c r="T352" s="231"/>
      <c r="AT352" s="232" t="s">
        <v>233</v>
      </c>
      <c r="AU352" s="232" t="s">
        <v>85</v>
      </c>
      <c r="AV352" s="15" t="s">
        <v>229</v>
      </c>
      <c r="AW352" s="15" t="s">
        <v>37</v>
      </c>
      <c r="AX352" s="15" t="s">
        <v>83</v>
      </c>
      <c r="AY352" s="232" t="s">
        <v>223</v>
      </c>
    </row>
    <row r="353" spans="2:63" s="12" customFormat="1" ht="22.9" customHeight="1">
      <c r="B353" s="166"/>
      <c r="C353" s="167"/>
      <c r="D353" s="168" t="s">
        <v>75</v>
      </c>
      <c r="E353" s="180" t="s">
        <v>344</v>
      </c>
      <c r="F353" s="180" t="s">
        <v>345</v>
      </c>
      <c r="G353" s="167"/>
      <c r="H353" s="167"/>
      <c r="I353" s="170"/>
      <c r="J353" s="181">
        <f>BK353</f>
        <v>0</v>
      </c>
      <c r="K353" s="167"/>
      <c r="L353" s="172"/>
      <c r="M353" s="173"/>
      <c r="N353" s="174"/>
      <c r="O353" s="174"/>
      <c r="P353" s="175">
        <f>SUM(P354:P362)</f>
        <v>0</v>
      </c>
      <c r="Q353" s="174"/>
      <c r="R353" s="175">
        <f>SUM(R354:R362)</f>
        <v>0</v>
      </c>
      <c r="S353" s="174"/>
      <c r="T353" s="176">
        <f>SUM(T354:T362)</f>
        <v>0</v>
      </c>
      <c r="AR353" s="177" t="s">
        <v>83</v>
      </c>
      <c r="AT353" s="178" t="s">
        <v>75</v>
      </c>
      <c r="AU353" s="178" t="s">
        <v>83</v>
      </c>
      <c r="AY353" s="177" t="s">
        <v>223</v>
      </c>
      <c r="BK353" s="179">
        <f>SUM(BK354:BK362)</f>
        <v>0</v>
      </c>
    </row>
    <row r="354" spans="1:65" s="2" customFormat="1" ht="16.5" customHeight="1">
      <c r="A354" s="36"/>
      <c r="B354" s="37"/>
      <c r="C354" s="182" t="s">
        <v>496</v>
      </c>
      <c r="D354" s="182" t="s">
        <v>225</v>
      </c>
      <c r="E354" s="183" t="s">
        <v>347</v>
      </c>
      <c r="F354" s="184" t="s">
        <v>348</v>
      </c>
      <c r="G354" s="185" t="s">
        <v>349</v>
      </c>
      <c r="H354" s="186">
        <v>0.137</v>
      </c>
      <c r="I354" s="187"/>
      <c r="J354" s="188">
        <f>ROUND(I354*H354,2)</f>
        <v>0</v>
      </c>
      <c r="K354" s="184" t="s">
        <v>228</v>
      </c>
      <c r="L354" s="41"/>
      <c r="M354" s="189" t="s">
        <v>74</v>
      </c>
      <c r="N354" s="190" t="s">
        <v>46</v>
      </c>
      <c r="O354" s="66"/>
      <c r="P354" s="191">
        <f>O354*H354</f>
        <v>0</v>
      </c>
      <c r="Q354" s="191">
        <v>0</v>
      </c>
      <c r="R354" s="191">
        <f>Q354*H354</f>
        <v>0</v>
      </c>
      <c r="S354" s="191">
        <v>0</v>
      </c>
      <c r="T354" s="192">
        <f>S354*H354</f>
        <v>0</v>
      </c>
      <c r="U354" s="36"/>
      <c r="V354" s="36"/>
      <c r="W354" s="36"/>
      <c r="X354" s="36"/>
      <c r="Y354" s="36"/>
      <c r="Z354" s="36"/>
      <c r="AA354" s="36"/>
      <c r="AB354" s="36"/>
      <c r="AC354" s="36"/>
      <c r="AD354" s="36"/>
      <c r="AE354" s="36"/>
      <c r="AR354" s="193" t="s">
        <v>229</v>
      </c>
      <c r="AT354" s="193" t="s">
        <v>225</v>
      </c>
      <c r="AU354" s="193" t="s">
        <v>85</v>
      </c>
      <c r="AY354" s="19" t="s">
        <v>223</v>
      </c>
      <c r="BE354" s="194">
        <f>IF(N354="základní",J354,0)</f>
        <v>0</v>
      </c>
      <c r="BF354" s="194">
        <f>IF(N354="snížená",J354,0)</f>
        <v>0</v>
      </c>
      <c r="BG354" s="194">
        <f>IF(N354="zákl. přenesená",J354,0)</f>
        <v>0</v>
      </c>
      <c r="BH354" s="194">
        <f>IF(N354="sníž. přenesená",J354,0)</f>
        <v>0</v>
      </c>
      <c r="BI354" s="194">
        <f>IF(N354="nulová",J354,0)</f>
        <v>0</v>
      </c>
      <c r="BJ354" s="19" t="s">
        <v>83</v>
      </c>
      <c r="BK354" s="194">
        <f>ROUND(I354*H354,2)</f>
        <v>0</v>
      </c>
      <c r="BL354" s="19" t="s">
        <v>229</v>
      </c>
      <c r="BM354" s="193" t="s">
        <v>865</v>
      </c>
    </row>
    <row r="355" spans="1:47" s="2" customFormat="1" ht="11.25">
      <c r="A355" s="36"/>
      <c r="B355" s="37"/>
      <c r="C355" s="38"/>
      <c r="D355" s="195" t="s">
        <v>231</v>
      </c>
      <c r="E355" s="38"/>
      <c r="F355" s="196" t="s">
        <v>351</v>
      </c>
      <c r="G355" s="38"/>
      <c r="H355" s="38"/>
      <c r="I355" s="197"/>
      <c r="J355" s="38"/>
      <c r="K355" s="38"/>
      <c r="L355" s="41"/>
      <c r="M355" s="198"/>
      <c r="N355" s="199"/>
      <c r="O355" s="66"/>
      <c r="P355" s="66"/>
      <c r="Q355" s="66"/>
      <c r="R355" s="66"/>
      <c r="S355" s="66"/>
      <c r="T355" s="67"/>
      <c r="U355" s="36"/>
      <c r="V355" s="36"/>
      <c r="W355" s="36"/>
      <c r="X355" s="36"/>
      <c r="Y355" s="36"/>
      <c r="Z355" s="36"/>
      <c r="AA355" s="36"/>
      <c r="AB355" s="36"/>
      <c r="AC355" s="36"/>
      <c r="AD355" s="36"/>
      <c r="AE355" s="36"/>
      <c r="AT355" s="19" t="s">
        <v>231</v>
      </c>
      <c r="AU355" s="19" t="s">
        <v>85</v>
      </c>
    </row>
    <row r="356" spans="1:65" s="2" customFormat="1" ht="16.5" customHeight="1">
      <c r="A356" s="36"/>
      <c r="B356" s="37"/>
      <c r="C356" s="182" t="s">
        <v>503</v>
      </c>
      <c r="D356" s="182" t="s">
        <v>225</v>
      </c>
      <c r="E356" s="183" t="s">
        <v>353</v>
      </c>
      <c r="F356" s="184" t="s">
        <v>354</v>
      </c>
      <c r="G356" s="185" t="s">
        <v>349</v>
      </c>
      <c r="H356" s="186">
        <v>0.137</v>
      </c>
      <c r="I356" s="187"/>
      <c r="J356" s="188">
        <f>ROUND(I356*H356,2)</f>
        <v>0</v>
      </c>
      <c r="K356" s="184" t="s">
        <v>228</v>
      </c>
      <c r="L356" s="41"/>
      <c r="M356" s="189" t="s">
        <v>74</v>
      </c>
      <c r="N356" s="190" t="s">
        <v>46</v>
      </c>
      <c r="O356" s="66"/>
      <c r="P356" s="191">
        <f>O356*H356</f>
        <v>0</v>
      </c>
      <c r="Q356" s="191">
        <v>0</v>
      </c>
      <c r="R356" s="191">
        <f>Q356*H356</f>
        <v>0</v>
      </c>
      <c r="S356" s="191">
        <v>0</v>
      </c>
      <c r="T356" s="192">
        <f>S356*H356</f>
        <v>0</v>
      </c>
      <c r="U356" s="36"/>
      <c r="V356" s="36"/>
      <c r="W356" s="36"/>
      <c r="X356" s="36"/>
      <c r="Y356" s="36"/>
      <c r="Z356" s="36"/>
      <c r="AA356" s="36"/>
      <c r="AB356" s="36"/>
      <c r="AC356" s="36"/>
      <c r="AD356" s="36"/>
      <c r="AE356" s="36"/>
      <c r="AR356" s="193" t="s">
        <v>229</v>
      </c>
      <c r="AT356" s="193" t="s">
        <v>225</v>
      </c>
      <c r="AU356" s="193" t="s">
        <v>85</v>
      </c>
      <c r="AY356" s="19" t="s">
        <v>223</v>
      </c>
      <c r="BE356" s="194">
        <f>IF(N356="základní",J356,0)</f>
        <v>0</v>
      </c>
      <c r="BF356" s="194">
        <f>IF(N356="snížená",J356,0)</f>
        <v>0</v>
      </c>
      <c r="BG356" s="194">
        <f>IF(N356="zákl. přenesená",J356,0)</f>
        <v>0</v>
      </c>
      <c r="BH356" s="194">
        <f>IF(N356="sníž. přenesená",J356,0)</f>
        <v>0</v>
      </c>
      <c r="BI356" s="194">
        <f>IF(N356="nulová",J356,0)</f>
        <v>0</v>
      </c>
      <c r="BJ356" s="19" t="s">
        <v>83</v>
      </c>
      <c r="BK356" s="194">
        <f>ROUND(I356*H356,2)</f>
        <v>0</v>
      </c>
      <c r="BL356" s="19" t="s">
        <v>229</v>
      </c>
      <c r="BM356" s="193" t="s">
        <v>866</v>
      </c>
    </row>
    <row r="357" spans="1:47" s="2" customFormat="1" ht="11.25">
      <c r="A357" s="36"/>
      <c r="B357" s="37"/>
      <c r="C357" s="38"/>
      <c r="D357" s="195" t="s">
        <v>231</v>
      </c>
      <c r="E357" s="38"/>
      <c r="F357" s="196" t="s">
        <v>356</v>
      </c>
      <c r="G357" s="38"/>
      <c r="H357" s="38"/>
      <c r="I357" s="197"/>
      <c r="J357" s="38"/>
      <c r="K357" s="38"/>
      <c r="L357" s="41"/>
      <c r="M357" s="198"/>
      <c r="N357" s="199"/>
      <c r="O357" s="66"/>
      <c r="P357" s="66"/>
      <c r="Q357" s="66"/>
      <c r="R357" s="66"/>
      <c r="S357" s="66"/>
      <c r="T357" s="67"/>
      <c r="U357" s="36"/>
      <c r="V357" s="36"/>
      <c r="W357" s="36"/>
      <c r="X357" s="36"/>
      <c r="Y357" s="36"/>
      <c r="Z357" s="36"/>
      <c r="AA357" s="36"/>
      <c r="AB357" s="36"/>
      <c r="AC357" s="36"/>
      <c r="AD357" s="36"/>
      <c r="AE357" s="36"/>
      <c r="AT357" s="19" t="s">
        <v>231</v>
      </c>
      <c r="AU357" s="19" t="s">
        <v>85</v>
      </c>
    </row>
    <row r="358" spans="1:65" s="2" customFormat="1" ht="16.5" customHeight="1">
      <c r="A358" s="36"/>
      <c r="B358" s="37"/>
      <c r="C358" s="182" t="s">
        <v>509</v>
      </c>
      <c r="D358" s="182" t="s">
        <v>225</v>
      </c>
      <c r="E358" s="183" t="s">
        <v>358</v>
      </c>
      <c r="F358" s="184" t="s">
        <v>359</v>
      </c>
      <c r="G358" s="185" t="s">
        <v>349</v>
      </c>
      <c r="H358" s="186">
        <v>2.603</v>
      </c>
      <c r="I358" s="187"/>
      <c r="J358" s="188">
        <f>ROUND(I358*H358,2)</f>
        <v>0</v>
      </c>
      <c r="K358" s="184" t="s">
        <v>228</v>
      </c>
      <c r="L358" s="41"/>
      <c r="M358" s="189" t="s">
        <v>74</v>
      </c>
      <c r="N358" s="190" t="s">
        <v>46</v>
      </c>
      <c r="O358" s="66"/>
      <c r="P358" s="191">
        <f>O358*H358</f>
        <v>0</v>
      </c>
      <c r="Q358" s="191">
        <v>0</v>
      </c>
      <c r="R358" s="191">
        <f>Q358*H358</f>
        <v>0</v>
      </c>
      <c r="S358" s="191">
        <v>0</v>
      </c>
      <c r="T358" s="192">
        <f>S358*H358</f>
        <v>0</v>
      </c>
      <c r="U358" s="36"/>
      <c r="V358" s="36"/>
      <c r="W358" s="36"/>
      <c r="X358" s="36"/>
      <c r="Y358" s="36"/>
      <c r="Z358" s="36"/>
      <c r="AA358" s="36"/>
      <c r="AB358" s="36"/>
      <c r="AC358" s="36"/>
      <c r="AD358" s="36"/>
      <c r="AE358" s="36"/>
      <c r="AR358" s="193" t="s">
        <v>229</v>
      </c>
      <c r="AT358" s="193" t="s">
        <v>225</v>
      </c>
      <c r="AU358" s="193" t="s">
        <v>85</v>
      </c>
      <c r="AY358" s="19" t="s">
        <v>223</v>
      </c>
      <c r="BE358" s="194">
        <f>IF(N358="základní",J358,0)</f>
        <v>0</v>
      </c>
      <c r="BF358" s="194">
        <f>IF(N358="snížená",J358,0)</f>
        <v>0</v>
      </c>
      <c r="BG358" s="194">
        <f>IF(N358="zákl. přenesená",J358,0)</f>
        <v>0</v>
      </c>
      <c r="BH358" s="194">
        <f>IF(N358="sníž. přenesená",J358,0)</f>
        <v>0</v>
      </c>
      <c r="BI358" s="194">
        <f>IF(N358="nulová",J358,0)</f>
        <v>0</v>
      </c>
      <c r="BJ358" s="19" t="s">
        <v>83</v>
      </c>
      <c r="BK358" s="194">
        <f>ROUND(I358*H358,2)</f>
        <v>0</v>
      </c>
      <c r="BL358" s="19" t="s">
        <v>229</v>
      </c>
      <c r="BM358" s="193" t="s">
        <v>867</v>
      </c>
    </row>
    <row r="359" spans="1:47" s="2" customFormat="1" ht="19.5">
      <c r="A359" s="36"/>
      <c r="B359" s="37"/>
      <c r="C359" s="38"/>
      <c r="D359" s="195" t="s">
        <v>231</v>
      </c>
      <c r="E359" s="38"/>
      <c r="F359" s="196" t="s">
        <v>361</v>
      </c>
      <c r="G359" s="38"/>
      <c r="H359" s="38"/>
      <c r="I359" s="197"/>
      <c r="J359" s="38"/>
      <c r="K359" s="38"/>
      <c r="L359" s="41"/>
      <c r="M359" s="198"/>
      <c r="N359" s="199"/>
      <c r="O359" s="66"/>
      <c r="P359" s="66"/>
      <c r="Q359" s="66"/>
      <c r="R359" s="66"/>
      <c r="S359" s="66"/>
      <c r="T359" s="67"/>
      <c r="U359" s="36"/>
      <c r="V359" s="36"/>
      <c r="W359" s="36"/>
      <c r="X359" s="36"/>
      <c r="Y359" s="36"/>
      <c r="Z359" s="36"/>
      <c r="AA359" s="36"/>
      <c r="AB359" s="36"/>
      <c r="AC359" s="36"/>
      <c r="AD359" s="36"/>
      <c r="AE359" s="36"/>
      <c r="AT359" s="19" t="s">
        <v>231</v>
      </c>
      <c r="AU359" s="19" t="s">
        <v>85</v>
      </c>
    </row>
    <row r="360" spans="2:51" s="13" customFormat="1" ht="11.25">
      <c r="B360" s="200"/>
      <c r="C360" s="201"/>
      <c r="D360" s="195" t="s">
        <v>233</v>
      </c>
      <c r="E360" s="201"/>
      <c r="F360" s="203" t="s">
        <v>868</v>
      </c>
      <c r="G360" s="201"/>
      <c r="H360" s="204">
        <v>2.603</v>
      </c>
      <c r="I360" s="205"/>
      <c r="J360" s="201"/>
      <c r="K360" s="201"/>
      <c r="L360" s="206"/>
      <c r="M360" s="207"/>
      <c r="N360" s="208"/>
      <c r="O360" s="208"/>
      <c r="P360" s="208"/>
      <c r="Q360" s="208"/>
      <c r="R360" s="208"/>
      <c r="S360" s="208"/>
      <c r="T360" s="209"/>
      <c r="AT360" s="210" t="s">
        <v>233</v>
      </c>
      <c r="AU360" s="210" t="s">
        <v>85</v>
      </c>
      <c r="AV360" s="13" t="s">
        <v>85</v>
      </c>
      <c r="AW360" s="13" t="s">
        <v>4</v>
      </c>
      <c r="AX360" s="13" t="s">
        <v>83</v>
      </c>
      <c r="AY360" s="210" t="s">
        <v>223</v>
      </c>
    </row>
    <row r="361" spans="1:65" s="2" customFormat="1" ht="21.75" customHeight="1">
      <c r="A361" s="36"/>
      <c r="B361" s="37"/>
      <c r="C361" s="182" t="s">
        <v>515</v>
      </c>
      <c r="D361" s="182" t="s">
        <v>225</v>
      </c>
      <c r="E361" s="183" t="s">
        <v>372</v>
      </c>
      <c r="F361" s="184" t="s">
        <v>373</v>
      </c>
      <c r="G361" s="185" t="s">
        <v>349</v>
      </c>
      <c r="H361" s="186">
        <v>0.137</v>
      </c>
      <c r="I361" s="187"/>
      <c r="J361" s="188">
        <f>ROUND(I361*H361,2)</f>
        <v>0</v>
      </c>
      <c r="K361" s="184" t="s">
        <v>228</v>
      </c>
      <c r="L361" s="41"/>
      <c r="M361" s="189" t="s">
        <v>74</v>
      </c>
      <c r="N361" s="190" t="s">
        <v>46</v>
      </c>
      <c r="O361" s="66"/>
      <c r="P361" s="191">
        <f>O361*H361</f>
        <v>0</v>
      </c>
      <c r="Q361" s="191">
        <v>0</v>
      </c>
      <c r="R361" s="191">
        <f>Q361*H361</f>
        <v>0</v>
      </c>
      <c r="S361" s="191">
        <v>0</v>
      </c>
      <c r="T361" s="192">
        <f>S361*H361</f>
        <v>0</v>
      </c>
      <c r="U361" s="36"/>
      <c r="V361" s="36"/>
      <c r="W361" s="36"/>
      <c r="X361" s="36"/>
      <c r="Y361" s="36"/>
      <c r="Z361" s="36"/>
      <c r="AA361" s="36"/>
      <c r="AB361" s="36"/>
      <c r="AC361" s="36"/>
      <c r="AD361" s="36"/>
      <c r="AE361" s="36"/>
      <c r="AR361" s="193" t="s">
        <v>229</v>
      </c>
      <c r="AT361" s="193" t="s">
        <v>225</v>
      </c>
      <c r="AU361" s="193" t="s">
        <v>85</v>
      </c>
      <c r="AY361" s="19" t="s">
        <v>223</v>
      </c>
      <c r="BE361" s="194">
        <f>IF(N361="základní",J361,0)</f>
        <v>0</v>
      </c>
      <c r="BF361" s="194">
        <f>IF(N361="snížená",J361,0)</f>
        <v>0</v>
      </c>
      <c r="BG361" s="194">
        <f>IF(N361="zákl. přenesená",J361,0)</f>
        <v>0</v>
      </c>
      <c r="BH361" s="194">
        <f>IF(N361="sníž. přenesená",J361,0)</f>
        <v>0</v>
      </c>
      <c r="BI361" s="194">
        <f>IF(N361="nulová",J361,0)</f>
        <v>0</v>
      </c>
      <c r="BJ361" s="19" t="s">
        <v>83</v>
      </c>
      <c r="BK361" s="194">
        <f>ROUND(I361*H361,2)</f>
        <v>0</v>
      </c>
      <c r="BL361" s="19" t="s">
        <v>229</v>
      </c>
      <c r="BM361" s="193" t="s">
        <v>869</v>
      </c>
    </row>
    <row r="362" spans="1:47" s="2" customFormat="1" ht="19.5">
      <c r="A362" s="36"/>
      <c r="B362" s="37"/>
      <c r="C362" s="38"/>
      <c r="D362" s="195" t="s">
        <v>231</v>
      </c>
      <c r="E362" s="38"/>
      <c r="F362" s="196" t="s">
        <v>375</v>
      </c>
      <c r="G362" s="38"/>
      <c r="H362" s="38"/>
      <c r="I362" s="197"/>
      <c r="J362" s="38"/>
      <c r="K362" s="38"/>
      <c r="L362" s="41"/>
      <c r="M362" s="198"/>
      <c r="N362" s="199"/>
      <c r="O362" s="66"/>
      <c r="P362" s="66"/>
      <c r="Q362" s="66"/>
      <c r="R362" s="66"/>
      <c r="S362" s="66"/>
      <c r="T362" s="67"/>
      <c r="U362" s="36"/>
      <c r="V362" s="36"/>
      <c r="W362" s="36"/>
      <c r="X362" s="36"/>
      <c r="Y362" s="36"/>
      <c r="Z362" s="36"/>
      <c r="AA362" s="36"/>
      <c r="AB362" s="36"/>
      <c r="AC362" s="36"/>
      <c r="AD362" s="36"/>
      <c r="AE362" s="36"/>
      <c r="AT362" s="19" t="s">
        <v>231</v>
      </c>
      <c r="AU362" s="19" t="s">
        <v>85</v>
      </c>
    </row>
    <row r="363" spans="2:63" s="12" customFormat="1" ht="22.9" customHeight="1">
      <c r="B363" s="166"/>
      <c r="C363" s="167"/>
      <c r="D363" s="168" t="s">
        <v>75</v>
      </c>
      <c r="E363" s="180" t="s">
        <v>870</v>
      </c>
      <c r="F363" s="180" t="s">
        <v>871</v>
      </c>
      <c r="G363" s="167"/>
      <c r="H363" s="167"/>
      <c r="I363" s="170"/>
      <c r="J363" s="181">
        <f>BK363</f>
        <v>0</v>
      </c>
      <c r="K363" s="167"/>
      <c r="L363" s="172"/>
      <c r="M363" s="173"/>
      <c r="N363" s="174"/>
      <c r="O363" s="174"/>
      <c r="P363" s="175">
        <f>SUM(P364:P365)</f>
        <v>0</v>
      </c>
      <c r="Q363" s="174"/>
      <c r="R363" s="175">
        <f>SUM(R364:R365)</f>
        <v>0</v>
      </c>
      <c r="S363" s="174"/>
      <c r="T363" s="176">
        <f>SUM(T364:T365)</f>
        <v>0</v>
      </c>
      <c r="AR363" s="177" t="s">
        <v>83</v>
      </c>
      <c r="AT363" s="178" t="s">
        <v>75</v>
      </c>
      <c r="AU363" s="178" t="s">
        <v>83</v>
      </c>
      <c r="AY363" s="177" t="s">
        <v>223</v>
      </c>
      <c r="BK363" s="179">
        <f>SUM(BK364:BK365)</f>
        <v>0</v>
      </c>
    </row>
    <row r="364" spans="1:65" s="2" customFormat="1" ht="16.5" customHeight="1">
      <c r="A364" s="36"/>
      <c r="B364" s="37"/>
      <c r="C364" s="182" t="s">
        <v>525</v>
      </c>
      <c r="D364" s="182" t="s">
        <v>225</v>
      </c>
      <c r="E364" s="183" t="s">
        <v>872</v>
      </c>
      <c r="F364" s="184" t="s">
        <v>873</v>
      </c>
      <c r="G364" s="185" t="s">
        <v>349</v>
      </c>
      <c r="H364" s="186">
        <v>29.571</v>
      </c>
      <c r="I364" s="187"/>
      <c r="J364" s="188">
        <f>ROUND(I364*H364,2)</f>
        <v>0</v>
      </c>
      <c r="K364" s="184" t="s">
        <v>228</v>
      </c>
      <c r="L364" s="41"/>
      <c r="M364" s="189" t="s">
        <v>74</v>
      </c>
      <c r="N364" s="190" t="s">
        <v>46</v>
      </c>
      <c r="O364" s="66"/>
      <c r="P364" s="191">
        <f>O364*H364</f>
        <v>0</v>
      </c>
      <c r="Q364" s="191">
        <v>0</v>
      </c>
      <c r="R364" s="191">
        <f>Q364*H364</f>
        <v>0</v>
      </c>
      <c r="S364" s="191">
        <v>0</v>
      </c>
      <c r="T364" s="192">
        <f>S364*H364</f>
        <v>0</v>
      </c>
      <c r="U364" s="36"/>
      <c r="V364" s="36"/>
      <c r="W364" s="36"/>
      <c r="X364" s="36"/>
      <c r="Y364" s="36"/>
      <c r="Z364" s="36"/>
      <c r="AA364" s="36"/>
      <c r="AB364" s="36"/>
      <c r="AC364" s="36"/>
      <c r="AD364" s="36"/>
      <c r="AE364" s="36"/>
      <c r="AR364" s="193" t="s">
        <v>229</v>
      </c>
      <c r="AT364" s="193" t="s">
        <v>225</v>
      </c>
      <c r="AU364" s="193" t="s">
        <v>85</v>
      </c>
      <c r="AY364" s="19" t="s">
        <v>223</v>
      </c>
      <c r="BE364" s="194">
        <f>IF(N364="základní",J364,0)</f>
        <v>0</v>
      </c>
      <c r="BF364" s="194">
        <f>IF(N364="snížená",J364,0)</f>
        <v>0</v>
      </c>
      <c r="BG364" s="194">
        <f>IF(N364="zákl. přenesená",J364,0)</f>
        <v>0</v>
      </c>
      <c r="BH364" s="194">
        <f>IF(N364="sníž. přenesená",J364,0)</f>
        <v>0</v>
      </c>
      <c r="BI364" s="194">
        <f>IF(N364="nulová",J364,0)</f>
        <v>0</v>
      </c>
      <c r="BJ364" s="19" t="s">
        <v>83</v>
      </c>
      <c r="BK364" s="194">
        <f>ROUND(I364*H364,2)</f>
        <v>0</v>
      </c>
      <c r="BL364" s="19" t="s">
        <v>229</v>
      </c>
      <c r="BM364" s="193" t="s">
        <v>874</v>
      </c>
    </row>
    <row r="365" spans="1:47" s="2" customFormat="1" ht="19.5">
      <c r="A365" s="36"/>
      <c r="B365" s="37"/>
      <c r="C365" s="38"/>
      <c r="D365" s="195" t="s">
        <v>231</v>
      </c>
      <c r="E365" s="38"/>
      <c r="F365" s="196" t="s">
        <v>875</v>
      </c>
      <c r="G365" s="38"/>
      <c r="H365" s="38"/>
      <c r="I365" s="197"/>
      <c r="J365" s="38"/>
      <c r="K365" s="38"/>
      <c r="L365" s="41"/>
      <c r="M365" s="198"/>
      <c r="N365" s="199"/>
      <c r="O365" s="66"/>
      <c r="P365" s="66"/>
      <c r="Q365" s="66"/>
      <c r="R365" s="66"/>
      <c r="S365" s="66"/>
      <c r="T365" s="67"/>
      <c r="U365" s="36"/>
      <c r="V365" s="36"/>
      <c r="W365" s="36"/>
      <c r="X365" s="36"/>
      <c r="Y365" s="36"/>
      <c r="Z365" s="36"/>
      <c r="AA365" s="36"/>
      <c r="AB365" s="36"/>
      <c r="AC365" s="36"/>
      <c r="AD365" s="36"/>
      <c r="AE365" s="36"/>
      <c r="AT365" s="19" t="s">
        <v>231</v>
      </c>
      <c r="AU365" s="19" t="s">
        <v>85</v>
      </c>
    </row>
    <row r="366" spans="2:63" s="12" customFormat="1" ht="25.9" customHeight="1">
      <c r="B366" s="166"/>
      <c r="C366" s="167"/>
      <c r="D366" s="168" t="s">
        <v>75</v>
      </c>
      <c r="E366" s="169" t="s">
        <v>409</v>
      </c>
      <c r="F366" s="169" t="s">
        <v>410</v>
      </c>
      <c r="G366" s="167"/>
      <c r="H366" s="167"/>
      <c r="I366" s="170"/>
      <c r="J366" s="171">
        <f>BK366</f>
        <v>0</v>
      </c>
      <c r="K366" s="167"/>
      <c r="L366" s="172"/>
      <c r="M366" s="173"/>
      <c r="N366" s="174"/>
      <c r="O366" s="174"/>
      <c r="P366" s="175">
        <f>P367+P380+P572+P610+P621+P785+P849+P961+P1038</f>
        <v>0</v>
      </c>
      <c r="Q366" s="174"/>
      <c r="R366" s="175">
        <f>R367+R380+R572+R610+R621+R785+R849+R961+R1038</f>
        <v>34.223412319999994</v>
      </c>
      <c r="S366" s="174"/>
      <c r="T366" s="176">
        <f>T367+T380+T572+T610+T621+T785+T849+T961+T1038</f>
        <v>0</v>
      </c>
      <c r="AR366" s="177" t="s">
        <v>85</v>
      </c>
      <c r="AT366" s="178" t="s">
        <v>75</v>
      </c>
      <c r="AU366" s="178" t="s">
        <v>76</v>
      </c>
      <c r="AY366" s="177" t="s">
        <v>223</v>
      </c>
      <c r="BK366" s="179">
        <f>BK367+BK380+BK572+BK610+BK621+BK785+BK849+BK961+BK1038</f>
        <v>0</v>
      </c>
    </row>
    <row r="367" spans="2:63" s="12" customFormat="1" ht="22.9" customHeight="1">
      <c r="B367" s="166"/>
      <c r="C367" s="167"/>
      <c r="D367" s="168" t="s">
        <v>75</v>
      </c>
      <c r="E367" s="180" t="s">
        <v>418</v>
      </c>
      <c r="F367" s="180" t="s">
        <v>419</v>
      </c>
      <c r="G367" s="167"/>
      <c r="H367" s="167"/>
      <c r="I367" s="170"/>
      <c r="J367" s="181">
        <f>BK367</f>
        <v>0</v>
      </c>
      <c r="K367" s="167"/>
      <c r="L367" s="172"/>
      <c r="M367" s="173"/>
      <c r="N367" s="174"/>
      <c r="O367" s="174"/>
      <c r="P367" s="175">
        <f>SUM(P368:P379)</f>
        <v>0</v>
      </c>
      <c r="Q367" s="174"/>
      <c r="R367" s="175">
        <f>SUM(R368:R379)</f>
        <v>0.02</v>
      </c>
      <c r="S367" s="174"/>
      <c r="T367" s="176">
        <f>SUM(T368:T379)</f>
        <v>0</v>
      </c>
      <c r="AR367" s="177" t="s">
        <v>85</v>
      </c>
      <c r="AT367" s="178" t="s">
        <v>75</v>
      </c>
      <c r="AU367" s="178" t="s">
        <v>83</v>
      </c>
      <c r="AY367" s="177" t="s">
        <v>223</v>
      </c>
      <c r="BK367" s="179">
        <f>SUM(BK368:BK379)</f>
        <v>0</v>
      </c>
    </row>
    <row r="368" spans="1:65" s="2" customFormat="1" ht="16.5" customHeight="1">
      <c r="A368" s="36"/>
      <c r="B368" s="37"/>
      <c r="C368" s="182" t="s">
        <v>531</v>
      </c>
      <c r="D368" s="182" t="s">
        <v>225</v>
      </c>
      <c r="E368" s="183" t="s">
        <v>876</v>
      </c>
      <c r="F368" s="184" t="s">
        <v>877</v>
      </c>
      <c r="G368" s="185" t="s">
        <v>878</v>
      </c>
      <c r="H368" s="186">
        <v>1</v>
      </c>
      <c r="I368" s="187"/>
      <c r="J368" s="188">
        <f>ROUND(I368*H368,2)</f>
        <v>0</v>
      </c>
      <c r="K368" s="184" t="s">
        <v>74</v>
      </c>
      <c r="L368" s="41"/>
      <c r="M368" s="189" t="s">
        <v>74</v>
      </c>
      <c r="N368" s="190" t="s">
        <v>46</v>
      </c>
      <c r="O368" s="66"/>
      <c r="P368" s="191">
        <f>O368*H368</f>
        <v>0</v>
      </c>
      <c r="Q368" s="191">
        <v>0.005</v>
      </c>
      <c r="R368" s="191">
        <f>Q368*H368</f>
        <v>0.005</v>
      </c>
      <c r="S368" s="191">
        <v>0</v>
      </c>
      <c r="T368" s="192">
        <f>S368*H368</f>
        <v>0</v>
      </c>
      <c r="U368" s="36"/>
      <c r="V368" s="36"/>
      <c r="W368" s="36"/>
      <c r="X368" s="36"/>
      <c r="Y368" s="36"/>
      <c r="Z368" s="36"/>
      <c r="AA368" s="36"/>
      <c r="AB368" s="36"/>
      <c r="AC368" s="36"/>
      <c r="AD368" s="36"/>
      <c r="AE368" s="36"/>
      <c r="AR368" s="193" t="s">
        <v>329</v>
      </c>
      <c r="AT368" s="193" t="s">
        <v>225</v>
      </c>
      <c r="AU368" s="193" t="s">
        <v>85</v>
      </c>
      <c r="AY368" s="19" t="s">
        <v>223</v>
      </c>
      <c r="BE368" s="194">
        <f>IF(N368="základní",J368,0)</f>
        <v>0</v>
      </c>
      <c r="BF368" s="194">
        <f>IF(N368="snížená",J368,0)</f>
        <v>0</v>
      </c>
      <c r="BG368" s="194">
        <f>IF(N368="zákl. přenesená",J368,0)</f>
        <v>0</v>
      </c>
      <c r="BH368" s="194">
        <f>IF(N368="sníž. přenesená",J368,0)</f>
        <v>0</v>
      </c>
      <c r="BI368" s="194">
        <f>IF(N368="nulová",J368,0)</f>
        <v>0</v>
      </c>
      <c r="BJ368" s="19" t="s">
        <v>83</v>
      </c>
      <c r="BK368" s="194">
        <f>ROUND(I368*H368,2)</f>
        <v>0</v>
      </c>
      <c r="BL368" s="19" t="s">
        <v>329</v>
      </c>
      <c r="BM368" s="193" t="s">
        <v>879</v>
      </c>
    </row>
    <row r="369" spans="1:47" s="2" customFormat="1" ht="11.25">
      <c r="A369" s="36"/>
      <c r="B369" s="37"/>
      <c r="C369" s="38"/>
      <c r="D369" s="195" t="s">
        <v>231</v>
      </c>
      <c r="E369" s="38"/>
      <c r="F369" s="196" t="s">
        <v>877</v>
      </c>
      <c r="G369" s="38"/>
      <c r="H369" s="38"/>
      <c r="I369" s="197"/>
      <c r="J369" s="38"/>
      <c r="K369" s="38"/>
      <c r="L369" s="41"/>
      <c r="M369" s="198"/>
      <c r="N369" s="199"/>
      <c r="O369" s="66"/>
      <c r="P369" s="66"/>
      <c r="Q369" s="66"/>
      <c r="R369" s="66"/>
      <c r="S369" s="66"/>
      <c r="T369" s="67"/>
      <c r="U369" s="36"/>
      <c r="V369" s="36"/>
      <c r="W369" s="36"/>
      <c r="X369" s="36"/>
      <c r="Y369" s="36"/>
      <c r="Z369" s="36"/>
      <c r="AA369" s="36"/>
      <c r="AB369" s="36"/>
      <c r="AC369" s="36"/>
      <c r="AD369" s="36"/>
      <c r="AE369" s="36"/>
      <c r="AT369" s="19" t="s">
        <v>231</v>
      </c>
      <c r="AU369" s="19" t="s">
        <v>85</v>
      </c>
    </row>
    <row r="370" spans="1:65" s="2" customFormat="1" ht="16.5" customHeight="1">
      <c r="A370" s="36"/>
      <c r="B370" s="37"/>
      <c r="C370" s="182" t="s">
        <v>538</v>
      </c>
      <c r="D370" s="182" t="s">
        <v>225</v>
      </c>
      <c r="E370" s="183" t="s">
        <v>880</v>
      </c>
      <c r="F370" s="184" t="s">
        <v>881</v>
      </c>
      <c r="G370" s="185" t="s">
        <v>878</v>
      </c>
      <c r="H370" s="186">
        <v>1</v>
      </c>
      <c r="I370" s="187"/>
      <c r="J370" s="188">
        <f>ROUND(I370*H370,2)</f>
        <v>0</v>
      </c>
      <c r="K370" s="184" t="s">
        <v>74</v>
      </c>
      <c r="L370" s="41"/>
      <c r="M370" s="189" t="s">
        <v>74</v>
      </c>
      <c r="N370" s="190" t="s">
        <v>46</v>
      </c>
      <c r="O370" s="66"/>
      <c r="P370" s="191">
        <f>O370*H370</f>
        <v>0</v>
      </c>
      <c r="Q370" s="191">
        <v>0.005</v>
      </c>
      <c r="R370" s="191">
        <f>Q370*H370</f>
        <v>0.005</v>
      </c>
      <c r="S370" s="191">
        <v>0</v>
      </c>
      <c r="T370" s="192">
        <f>S370*H370</f>
        <v>0</v>
      </c>
      <c r="U370" s="36"/>
      <c r="V370" s="36"/>
      <c r="W370" s="36"/>
      <c r="X370" s="36"/>
      <c r="Y370" s="36"/>
      <c r="Z370" s="36"/>
      <c r="AA370" s="36"/>
      <c r="AB370" s="36"/>
      <c r="AC370" s="36"/>
      <c r="AD370" s="36"/>
      <c r="AE370" s="36"/>
      <c r="AR370" s="193" t="s">
        <v>329</v>
      </c>
      <c r="AT370" s="193" t="s">
        <v>225</v>
      </c>
      <c r="AU370" s="193" t="s">
        <v>85</v>
      </c>
      <c r="AY370" s="19" t="s">
        <v>223</v>
      </c>
      <c r="BE370" s="194">
        <f>IF(N370="základní",J370,0)</f>
        <v>0</v>
      </c>
      <c r="BF370" s="194">
        <f>IF(N370="snížená",J370,0)</f>
        <v>0</v>
      </c>
      <c r="BG370" s="194">
        <f>IF(N370="zákl. přenesená",J370,0)</f>
        <v>0</v>
      </c>
      <c r="BH370" s="194">
        <f>IF(N370="sníž. přenesená",J370,0)</f>
        <v>0</v>
      </c>
      <c r="BI370" s="194">
        <f>IF(N370="nulová",J370,0)</f>
        <v>0</v>
      </c>
      <c r="BJ370" s="19" t="s">
        <v>83</v>
      </c>
      <c r="BK370" s="194">
        <f>ROUND(I370*H370,2)</f>
        <v>0</v>
      </c>
      <c r="BL370" s="19" t="s">
        <v>329</v>
      </c>
      <c r="BM370" s="193" t="s">
        <v>882</v>
      </c>
    </row>
    <row r="371" spans="1:47" s="2" customFormat="1" ht="11.25">
      <c r="A371" s="36"/>
      <c r="B371" s="37"/>
      <c r="C371" s="38"/>
      <c r="D371" s="195" t="s">
        <v>231</v>
      </c>
      <c r="E371" s="38"/>
      <c r="F371" s="196" t="s">
        <v>881</v>
      </c>
      <c r="G371" s="38"/>
      <c r="H371" s="38"/>
      <c r="I371" s="197"/>
      <c r="J371" s="38"/>
      <c r="K371" s="38"/>
      <c r="L371" s="41"/>
      <c r="M371" s="198"/>
      <c r="N371" s="199"/>
      <c r="O371" s="66"/>
      <c r="P371" s="66"/>
      <c r="Q371" s="66"/>
      <c r="R371" s="66"/>
      <c r="S371" s="66"/>
      <c r="T371" s="67"/>
      <c r="U371" s="36"/>
      <c r="V371" s="36"/>
      <c r="W371" s="36"/>
      <c r="X371" s="36"/>
      <c r="Y371" s="36"/>
      <c r="Z371" s="36"/>
      <c r="AA371" s="36"/>
      <c r="AB371" s="36"/>
      <c r="AC371" s="36"/>
      <c r="AD371" s="36"/>
      <c r="AE371" s="36"/>
      <c r="AT371" s="19" t="s">
        <v>231</v>
      </c>
      <c r="AU371" s="19" t="s">
        <v>85</v>
      </c>
    </row>
    <row r="372" spans="1:65" s="2" customFormat="1" ht="16.5" customHeight="1">
      <c r="A372" s="36"/>
      <c r="B372" s="37"/>
      <c r="C372" s="182" t="s">
        <v>546</v>
      </c>
      <c r="D372" s="182" t="s">
        <v>225</v>
      </c>
      <c r="E372" s="183" t="s">
        <v>883</v>
      </c>
      <c r="F372" s="184" t="s">
        <v>884</v>
      </c>
      <c r="G372" s="185" t="s">
        <v>878</v>
      </c>
      <c r="H372" s="186">
        <v>1</v>
      </c>
      <c r="I372" s="187"/>
      <c r="J372" s="188">
        <f>ROUND(I372*H372,2)</f>
        <v>0</v>
      </c>
      <c r="K372" s="184" t="s">
        <v>74</v>
      </c>
      <c r="L372" s="41"/>
      <c r="M372" s="189" t="s">
        <v>74</v>
      </c>
      <c r="N372" s="190" t="s">
        <v>46</v>
      </c>
      <c r="O372" s="66"/>
      <c r="P372" s="191">
        <f>O372*H372</f>
        <v>0</v>
      </c>
      <c r="Q372" s="191">
        <v>0.005</v>
      </c>
      <c r="R372" s="191">
        <f>Q372*H372</f>
        <v>0.005</v>
      </c>
      <c r="S372" s="191">
        <v>0</v>
      </c>
      <c r="T372" s="192">
        <f>S372*H372</f>
        <v>0</v>
      </c>
      <c r="U372" s="36"/>
      <c r="V372" s="36"/>
      <c r="W372" s="36"/>
      <c r="X372" s="36"/>
      <c r="Y372" s="36"/>
      <c r="Z372" s="36"/>
      <c r="AA372" s="36"/>
      <c r="AB372" s="36"/>
      <c r="AC372" s="36"/>
      <c r="AD372" s="36"/>
      <c r="AE372" s="36"/>
      <c r="AR372" s="193" t="s">
        <v>329</v>
      </c>
      <c r="AT372" s="193" t="s">
        <v>225</v>
      </c>
      <c r="AU372" s="193" t="s">
        <v>85</v>
      </c>
      <c r="AY372" s="19" t="s">
        <v>223</v>
      </c>
      <c r="BE372" s="194">
        <f>IF(N372="základní",J372,0)</f>
        <v>0</v>
      </c>
      <c r="BF372" s="194">
        <f>IF(N372="snížená",J372,0)</f>
        <v>0</v>
      </c>
      <c r="BG372" s="194">
        <f>IF(N372="zákl. přenesená",J372,0)</f>
        <v>0</v>
      </c>
      <c r="BH372" s="194">
        <f>IF(N372="sníž. přenesená",J372,0)</f>
        <v>0</v>
      </c>
      <c r="BI372" s="194">
        <f>IF(N372="nulová",J372,0)</f>
        <v>0</v>
      </c>
      <c r="BJ372" s="19" t="s">
        <v>83</v>
      </c>
      <c r="BK372" s="194">
        <f>ROUND(I372*H372,2)</f>
        <v>0</v>
      </c>
      <c r="BL372" s="19" t="s">
        <v>329</v>
      </c>
      <c r="BM372" s="193" t="s">
        <v>885</v>
      </c>
    </row>
    <row r="373" spans="1:47" s="2" customFormat="1" ht="11.25">
      <c r="A373" s="36"/>
      <c r="B373" s="37"/>
      <c r="C373" s="38"/>
      <c r="D373" s="195" t="s">
        <v>231</v>
      </c>
      <c r="E373" s="38"/>
      <c r="F373" s="196" t="s">
        <v>884</v>
      </c>
      <c r="G373" s="38"/>
      <c r="H373" s="38"/>
      <c r="I373" s="197"/>
      <c r="J373" s="38"/>
      <c r="K373" s="38"/>
      <c r="L373" s="41"/>
      <c r="M373" s="198"/>
      <c r="N373" s="199"/>
      <c r="O373" s="66"/>
      <c r="P373" s="66"/>
      <c r="Q373" s="66"/>
      <c r="R373" s="66"/>
      <c r="S373" s="66"/>
      <c r="T373" s="67"/>
      <c r="U373" s="36"/>
      <c r="V373" s="36"/>
      <c r="W373" s="36"/>
      <c r="X373" s="36"/>
      <c r="Y373" s="36"/>
      <c r="Z373" s="36"/>
      <c r="AA373" s="36"/>
      <c r="AB373" s="36"/>
      <c r="AC373" s="36"/>
      <c r="AD373" s="36"/>
      <c r="AE373" s="36"/>
      <c r="AT373" s="19" t="s">
        <v>231</v>
      </c>
      <c r="AU373" s="19" t="s">
        <v>85</v>
      </c>
    </row>
    <row r="374" spans="1:65" s="2" customFormat="1" ht="16.5" customHeight="1">
      <c r="A374" s="36"/>
      <c r="B374" s="37"/>
      <c r="C374" s="182" t="s">
        <v>556</v>
      </c>
      <c r="D374" s="182" t="s">
        <v>225</v>
      </c>
      <c r="E374" s="183" t="s">
        <v>886</v>
      </c>
      <c r="F374" s="184" t="s">
        <v>887</v>
      </c>
      <c r="G374" s="185" t="s">
        <v>878</v>
      </c>
      <c r="H374" s="186">
        <v>1</v>
      </c>
      <c r="I374" s="187"/>
      <c r="J374" s="188">
        <f>ROUND(I374*H374,2)</f>
        <v>0</v>
      </c>
      <c r="K374" s="184" t="s">
        <v>74</v>
      </c>
      <c r="L374" s="41"/>
      <c r="M374" s="189" t="s">
        <v>74</v>
      </c>
      <c r="N374" s="190" t="s">
        <v>46</v>
      </c>
      <c r="O374" s="66"/>
      <c r="P374" s="191">
        <f>O374*H374</f>
        <v>0</v>
      </c>
      <c r="Q374" s="191">
        <v>0.005</v>
      </c>
      <c r="R374" s="191">
        <f>Q374*H374</f>
        <v>0.005</v>
      </c>
      <c r="S374" s="191">
        <v>0</v>
      </c>
      <c r="T374" s="192">
        <f>S374*H374</f>
        <v>0</v>
      </c>
      <c r="U374" s="36"/>
      <c r="V374" s="36"/>
      <c r="W374" s="36"/>
      <c r="X374" s="36"/>
      <c r="Y374" s="36"/>
      <c r="Z374" s="36"/>
      <c r="AA374" s="36"/>
      <c r="AB374" s="36"/>
      <c r="AC374" s="36"/>
      <c r="AD374" s="36"/>
      <c r="AE374" s="36"/>
      <c r="AR374" s="193" t="s">
        <v>329</v>
      </c>
      <c r="AT374" s="193" t="s">
        <v>225</v>
      </c>
      <c r="AU374" s="193" t="s">
        <v>85</v>
      </c>
      <c r="AY374" s="19" t="s">
        <v>223</v>
      </c>
      <c r="BE374" s="194">
        <f>IF(N374="základní",J374,0)</f>
        <v>0</v>
      </c>
      <c r="BF374" s="194">
        <f>IF(N374="snížená",J374,0)</f>
        <v>0</v>
      </c>
      <c r="BG374" s="194">
        <f>IF(N374="zákl. přenesená",J374,0)</f>
        <v>0</v>
      </c>
      <c r="BH374" s="194">
        <f>IF(N374="sníž. přenesená",J374,0)</f>
        <v>0</v>
      </c>
      <c r="BI374" s="194">
        <f>IF(N374="nulová",J374,0)</f>
        <v>0</v>
      </c>
      <c r="BJ374" s="19" t="s">
        <v>83</v>
      </c>
      <c r="BK374" s="194">
        <f>ROUND(I374*H374,2)</f>
        <v>0</v>
      </c>
      <c r="BL374" s="19" t="s">
        <v>329</v>
      </c>
      <c r="BM374" s="193" t="s">
        <v>888</v>
      </c>
    </row>
    <row r="375" spans="1:47" s="2" customFormat="1" ht="11.25">
      <c r="A375" s="36"/>
      <c r="B375" s="37"/>
      <c r="C375" s="38"/>
      <c r="D375" s="195" t="s">
        <v>231</v>
      </c>
      <c r="E375" s="38"/>
      <c r="F375" s="196" t="s">
        <v>887</v>
      </c>
      <c r="G375" s="38"/>
      <c r="H375" s="38"/>
      <c r="I375" s="197"/>
      <c r="J375" s="38"/>
      <c r="K375" s="38"/>
      <c r="L375" s="41"/>
      <c r="M375" s="198"/>
      <c r="N375" s="199"/>
      <c r="O375" s="66"/>
      <c r="P375" s="66"/>
      <c r="Q375" s="66"/>
      <c r="R375" s="66"/>
      <c r="S375" s="66"/>
      <c r="T375" s="67"/>
      <c r="U375" s="36"/>
      <c r="V375" s="36"/>
      <c r="W375" s="36"/>
      <c r="X375" s="36"/>
      <c r="Y375" s="36"/>
      <c r="Z375" s="36"/>
      <c r="AA375" s="36"/>
      <c r="AB375" s="36"/>
      <c r="AC375" s="36"/>
      <c r="AD375" s="36"/>
      <c r="AE375" s="36"/>
      <c r="AT375" s="19" t="s">
        <v>231</v>
      </c>
      <c r="AU375" s="19" t="s">
        <v>85</v>
      </c>
    </row>
    <row r="376" spans="1:65" s="2" customFormat="1" ht="16.5" customHeight="1">
      <c r="A376" s="36"/>
      <c r="B376" s="37"/>
      <c r="C376" s="182" t="s">
        <v>562</v>
      </c>
      <c r="D376" s="182" t="s">
        <v>225</v>
      </c>
      <c r="E376" s="183" t="s">
        <v>889</v>
      </c>
      <c r="F376" s="184" t="s">
        <v>890</v>
      </c>
      <c r="G376" s="185" t="s">
        <v>349</v>
      </c>
      <c r="H376" s="186">
        <v>0.02</v>
      </c>
      <c r="I376" s="187"/>
      <c r="J376" s="188">
        <f>ROUND(I376*H376,2)</f>
        <v>0</v>
      </c>
      <c r="K376" s="184" t="s">
        <v>228</v>
      </c>
      <c r="L376" s="41"/>
      <c r="M376" s="189" t="s">
        <v>74</v>
      </c>
      <c r="N376" s="190" t="s">
        <v>46</v>
      </c>
      <c r="O376" s="66"/>
      <c r="P376" s="191">
        <f>O376*H376</f>
        <v>0</v>
      </c>
      <c r="Q376" s="191">
        <v>0</v>
      </c>
      <c r="R376" s="191">
        <f>Q376*H376</f>
        <v>0</v>
      </c>
      <c r="S376" s="191">
        <v>0</v>
      </c>
      <c r="T376" s="192">
        <f>S376*H376</f>
        <v>0</v>
      </c>
      <c r="U376" s="36"/>
      <c r="V376" s="36"/>
      <c r="W376" s="36"/>
      <c r="X376" s="36"/>
      <c r="Y376" s="36"/>
      <c r="Z376" s="36"/>
      <c r="AA376" s="36"/>
      <c r="AB376" s="36"/>
      <c r="AC376" s="36"/>
      <c r="AD376" s="36"/>
      <c r="AE376" s="36"/>
      <c r="AR376" s="193" t="s">
        <v>329</v>
      </c>
      <c r="AT376" s="193" t="s">
        <v>225</v>
      </c>
      <c r="AU376" s="193" t="s">
        <v>85</v>
      </c>
      <c r="AY376" s="19" t="s">
        <v>223</v>
      </c>
      <c r="BE376" s="194">
        <f>IF(N376="základní",J376,0)</f>
        <v>0</v>
      </c>
      <c r="BF376" s="194">
        <f>IF(N376="snížená",J376,0)</f>
        <v>0</v>
      </c>
      <c r="BG376" s="194">
        <f>IF(N376="zákl. přenesená",J376,0)</f>
        <v>0</v>
      </c>
      <c r="BH376" s="194">
        <f>IF(N376="sníž. přenesená",J376,0)</f>
        <v>0</v>
      </c>
      <c r="BI376" s="194">
        <f>IF(N376="nulová",J376,0)</f>
        <v>0</v>
      </c>
      <c r="BJ376" s="19" t="s">
        <v>83</v>
      </c>
      <c r="BK376" s="194">
        <f>ROUND(I376*H376,2)</f>
        <v>0</v>
      </c>
      <c r="BL376" s="19" t="s">
        <v>329</v>
      </c>
      <c r="BM376" s="193" t="s">
        <v>891</v>
      </c>
    </row>
    <row r="377" spans="1:47" s="2" customFormat="1" ht="19.5">
      <c r="A377" s="36"/>
      <c r="B377" s="37"/>
      <c r="C377" s="38"/>
      <c r="D377" s="195" t="s">
        <v>231</v>
      </c>
      <c r="E377" s="38"/>
      <c r="F377" s="196" t="s">
        <v>892</v>
      </c>
      <c r="G377" s="38"/>
      <c r="H377" s="38"/>
      <c r="I377" s="197"/>
      <c r="J377" s="38"/>
      <c r="K377" s="38"/>
      <c r="L377" s="41"/>
      <c r="M377" s="198"/>
      <c r="N377" s="199"/>
      <c r="O377" s="66"/>
      <c r="P377" s="66"/>
      <c r="Q377" s="66"/>
      <c r="R377" s="66"/>
      <c r="S377" s="66"/>
      <c r="T377" s="67"/>
      <c r="U377" s="36"/>
      <c r="V377" s="36"/>
      <c r="W377" s="36"/>
      <c r="X377" s="36"/>
      <c r="Y377" s="36"/>
      <c r="Z377" s="36"/>
      <c r="AA377" s="36"/>
      <c r="AB377" s="36"/>
      <c r="AC377" s="36"/>
      <c r="AD377" s="36"/>
      <c r="AE377" s="36"/>
      <c r="AT377" s="19" t="s">
        <v>231</v>
      </c>
      <c r="AU377" s="19" t="s">
        <v>85</v>
      </c>
    </row>
    <row r="378" spans="1:65" s="2" customFormat="1" ht="16.5" customHeight="1">
      <c r="A378" s="36"/>
      <c r="B378" s="37"/>
      <c r="C378" s="182" t="s">
        <v>568</v>
      </c>
      <c r="D378" s="182" t="s">
        <v>225</v>
      </c>
      <c r="E378" s="183" t="s">
        <v>893</v>
      </c>
      <c r="F378" s="184" t="s">
        <v>894</v>
      </c>
      <c r="G378" s="185" t="s">
        <v>349</v>
      </c>
      <c r="H378" s="186">
        <v>0.02</v>
      </c>
      <c r="I378" s="187"/>
      <c r="J378" s="188">
        <f>ROUND(I378*H378,2)</f>
        <v>0</v>
      </c>
      <c r="K378" s="184" t="s">
        <v>228</v>
      </c>
      <c r="L378" s="41"/>
      <c r="M378" s="189" t="s">
        <v>74</v>
      </c>
      <c r="N378" s="190" t="s">
        <v>46</v>
      </c>
      <c r="O378" s="66"/>
      <c r="P378" s="191">
        <f>O378*H378</f>
        <v>0</v>
      </c>
      <c r="Q378" s="191">
        <v>0</v>
      </c>
      <c r="R378" s="191">
        <f>Q378*H378</f>
        <v>0</v>
      </c>
      <c r="S378" s="191">
        <v>0</v>
      </c>
      <c r="T378" s="192">
        <f>S378*H378</f>
        <v>0</v>
      </c>
      <c r="U378" s="36"/>
      <c r="V378" s="36"/>
      <c r="W378" s="36"/>
      <c r="X378" s="36"/>
      <c r="Y378" s="36"/>
      <c r="Z378" s="36"/>
      <c r="AA378" s="36"/>
      <c r="AB378" s="36"/>
      <c r="AC378" s="36"/>
      <c r="AD378" s="36"/>
      <c r="AE378" s="36"/>
      <c r="AR378" s="193" t="s">
        <v>329</v>
      </c>
      <c r="AT378" s="193" t="s">
        <v>225</v>
      </c>
      <c r="AU378" s="193" t="s">
        <v>85</v>
      </c>
      <c r="AY378" s="19" t="s">
        <v>223</v>
      </c>
      <c r="BE378" s="194">
        <f>IF(N378="základní",J378,0)</f>
        <v>0</v>
      </c>
      <c r="BF378" s="194">
        <f>IF(N378="snížená",J378,0)</f>
        <v>0</v>
      </c>
      <c r="BG378" s="194">
        <f>IF(N378="zákl. přenesená",J378,0)</f>
        <v>0</v>
      </c>
      <c r="BH378" s="194">
        <f>IF(N378="sníž. přenesená",J378,0)</f>
        <v>0</v>
      </c>
      <c r="BI378" s="194">
        <f>IF(N378="nulová",J378,0)</f>
        <v>0</v>
      </c>
      <c r="BJ378" s="19" t="s">
        <v>83</v>
      </c>
      <c r="BK378" s="194">
        <f>ROUND(I378*H378,2)</f>
        <v>0</v>
      </c>
      <c r="BL378" s="19" t="s">
        <v>329</v>
      </c>
      <c r="BM378" s="193" t="s">
        <v>895</v>
      </c>
    </row>
    <row r="379" spans="1:47" s="2" customFormat="1" ht="19.5">
      <c r="A379" s="36"/>
      <c r="B379" s="37"/>
      <c r="C379" s="38"/>
      <c r="D379" s="195" t="s">
        <v>231</v>
      </c>
      <c r="E379" s="38"/>
      <c r="F379" s="196" t="s">
        <v>896</v>
      </c>
      <c r="G379" s="38"/>
      <c r="H379" s="38"/>
      <c r="I379" s="197"/>
      <c r="J379" s="38"/>
      <c r="K379" s="38"/>
      <c r="L379" s="41"/>
      <c r="M379" s="198"/>
      <c r="N379" s="199"/>
      <c r="O379" s="66"/>
      <c r="P379" s="66"/>
      <c r="Q379" s="66"/>
      <c r="R379" s="66"/>
      <c r="S379" s="66"/>
      <c r="T379" s="67"/>
      <c r="U379" s="36"/>
      <c r="V379" s="36"/>
      <c r="W379" s="36"/>
      <c r="X379" s="36"/>
      <c r="Y379" s="36"/>
      <c r="Z379" s="36"/>
      <c r="AA379" s="36"/>
      <c r="AB379" s="36"/>
      <c r="AC379" s="36"/>
      <c r="AD379" s="36"/>
      <c r="AE379" s="36"/>
      <c r="AT379" s="19" t="s">
        <v>231</v>
      </c>
      <c r="AU379" s="19" t="s">
        <v>85</v>
      </c>
    </row>
    <row r="380" spans="2:63" s="12" customFormat="1" ht="22.9" customHeight="1">
      <c r="B380" s="166"/>
      <c r="C380" s="167"/>
      <c r="D380" s="168" t="s">
        <v>75</v>
      </c>
      <c r="E380" s="180" t="s">
        <v>455</v>
      </c>
      <c r="F380" s="180" t="s">
        <v>456</v>
      </c>
      <c r="G380" s="167"/>
      <c r="H380" s="167"/>
      <c r="I380" s="170"/>
      <c r="J380" s="181">
        <f>BK380</f>
        <v>0</v>
      </c>
      <c r="K380" s="167"/>
      <c r="L380" s="172"/>
      <c r="M380" s="173"/>
      <c r="N380" s="174"/>
      <c r="O380" s="174"/>
      <c r="P380" s="175">
        <f>SUM(P381:P571)</f>
        <v>0</v>
      </c>
      <c r="Q380" s="174"/>
      <c r="R380" s="175">
        <f>SUM(R381:R571)</f>
        <v>9.942743170000002</v>
      </c>
      <c r="S380" s="174"/>
      <c r="T380" s="176">
        <f>SUM(T381:T571)</f>
        <v>0</v>
      </c>
      <c r="AR380" s="177" t="s">
        <v>85</v>
      </c>
      <c r="AT380" s="178" t="s">
        <v>75</v>
      </c>
      <c r="AU380" s="178" t="s">
        <v>83</v>
      </c>
      <c r="AY380" s="177" t="s">
        <v>223</v>
      </c>
      <c r="BK380" s="179">
        <f>SUM(BK381:BK571)</f>
        <v>0</v>
      </c>
    </row>
    <row r="381" spans="1:65" s="2" customFormat="1" ht="21.75" customHeight="1">
      <c r="A381" s="36"/>
      <c r="B381" s="37"/>
      <c r="C381" s="182" t="s">
        <v>576</v>
      </c>
      <c r="D381" s="182" t="s">
        <v>225</v>
      </c>
      <c r="E381" s="183" t="s">
        <v>897</v>
      </c>
      <c r="F381" s="184" t="s">
        <v>898</v>
      </c>
      <c r="G381" s="185" t="s">
        <v>117</v>
      </c>
      <c r="H381" s="186">
        <v>59.95</v>
      </c>
      <c r="I381" s="187"/>
      <c r="J381" s="188">
        <f>ROUND(I381*H381,2)</f>
        <v>0</v>
      </c>
      <c r="K381" s="184" t="s">
        <v>228</v>
      </c>
      <c r="L381" s="41"/>
      <c r="M381" s="189" t="s">
        <v>74</v>
      </c>
      <c r="N381" s="190" t="s">
        <v>46</v>
      </c>
      <c r="O381" s="66"/>
      <c r="P381" s="191">
        <f>O381*H381</f>
        <v>0</v>
      </c>
      <c r="Q381" s="191">
        <v>0.03401</v>
      </c>
      <c r="R381" s="191">
        <f>Q381*H381</f>
        <v>2.0388995</v>
      </c>
      <c r="S381" s="191">
        <v>0</v>
      </c>
      <c r="T381" s="192">
        <f>S381*H381</f>
        <v>0</v>
      </c>
      <c r="U381" s="36"/>
      <c r="V381" s="36"/>
      <c r="W381" s="36"/>
      <c r="X381" s="36"/>
      <c r="Y381" s="36"/>
      <c r="Z381" s="36"/>
      <c r="AA381" s="36"/>
      <c r="AB381" s="36"/>
      <c r="AC381" s="36"/>
      <c r="AD381" s="36"/>
      <c r="AE381" s="36"/>
      <c r="AR381" s="193" t="s">
        <v>329</v>
      </c>
      <c r="AT381" s="193" t="s">
        <v>225</v>
      </c>
      <c r="AU381" s="193" t="s">
        <v>85</v>
      </c>
      <c r="AY381" s="19" t="s">
        <v>223</v>
      </c>
      <c r="BE381" s="194">
        <f>IF(N381="základní",J381,0)</f>
        <v>0</v>
      </c>
      <c r="BF381" s="194">
        <f>IF(N381="snížená",J381,0)</f>
        <v>0</v>
      </c>
      <c r="BG381" s="194">
        <f>IF(N381="zákl. přenesená",J381,0)</f>
        <v>0</v>
      </c>
      <c r="BH381" s="194">
        <f>IF(N381="sníž. přenesená",J381,0)</f>
        <v>0</v>
      </c>
      <c r="BI381" s="194">
        <f>IF(N381="nulová",J381,0)</f>
        <v>0</v>
      </c>
      <c r="BJ381" s="19" t="s">
        <v>83</v>
      </c>
      <c r="BK381" s="194">
        <f>ROUND(I381*H381,2)</f>
        <v>0</v>
      </c>
      <c r="BL381" s="19" t="s">
        <v>329</v>
      </c>
      <c r="BM381" s="193" t="s">
        <v>899</v>
      </c>
    </row>
    <row r="382" spans="1:47" s="2" customFormat="1" ht="19.5">
      <c r="A382" s="36"/>
      <c r="B382" s="37"/>
      <c r="C382" s="38"/>
      <c r="D382" s="195" t="s">
        <v>231</v>
      </c>
      <c r="E382" s="38"/>
      <c r="F382" s="196" t="s">
        <v>900</v>
      </c>
      <c r="G382" s="38"/>
      <c r="H382" s="38"/>
      <c r="I382" s="197"/>
      <c r="J382" s="38"/>
      <c r="K382" s="38"/>
      <c r="L382" s="41"/>
      <c r="M382" s="198"/>
      <c r="N382" s="199"/>
      <c r="O382" s="66"/>
      <c r="P382" s="66"/>
      <c r="Q382" s="66"/>
      <c r="R382" s="66"/>
      <c r="S382" s="66"/>
      <c r="T382" s="67"/>
      <c r="U382" s="36"/>
      <c r="V382" s="36"/>
      <c r="W382" s="36"/>
      <c r="X382" s="36"/>
      <c r="Y382" s="36"/>
      <c r="Z382" s="36"/>
      <c r="AA382" s="36"/>
      <c r="AB382" s="36"/>
      <c r="AC382" s="36"/>
      <c r="AD382" s="36"/>
      <c r="AE382" s="36"/>
      <c r="AT382" s="19" t="s">
        <v>231</v>
      </c>
      <c r="AU382" s="19" t="s">
        <v>85</v>
      </c>
    </row>
    <row r="383" spans="2:51" s="13" customFormat="1" ht="11.25">
      <c r="B383" s="200"/>
      <c r="C383" s="201"/>
      <c r="D383" s="195" t="s">
        <v>233</v>
      </c>
      <c r="E383" s="202" t="s">
        <v>74</v>
      </c>
      <c r="F383" s="203" t="s">
        <v>901</v>
      </c>
      <c r="G383" s="201"/>
      <c r="H383" s="204">
        <v>65.55</v>
      </c>
      <c r="I383" s="205"/>
      <c r="J383" s="201"/>
      <c r="K383" s="201"/>
      <c r="L383" s="206"/>
      <c r="M383" s="207"/>
      <c r="N383" s="208"/>
      <c r="O383" s="208"/>
      <c r="P383" s="208"/>
      <c r="Q383" s="208"/>
      <c r="R383" s="208"/>
      <c r="S383" s="208"/>
      <c r="T383" s="209"/>
      <c r="AT383" s="210" t="s">
        <v>233</v>
      </c>
      <c r="AU383" s="210" t="s">
        <v>85</v>
      </c>
      <c r="AV383" s="13" t="s">
        <v>85</v>
      </c>
      <c r="AW383" s="13" t="s">
        <v>37</v>
      </c>
      <c r="AX383" s="13" t="s">
        <v>76</v>
      </c>
      <c r="AY383" s="210" t="s">
        <v>223</v>
      </c>
    </row>
    <row r="384" spans="2:51" s="13" customFormat="1" ht="11.25">
      <c r="B384" s="200"/>
      <c r="C384" s="201"/>
      <c r="D384" s="195" t="s">
        <v>233</v>
      </c>
      <c r="E384" s="202" t="s">
        <v>74</v>
      </c>
      <c r="F384" s="203" t="s">
        <v>902</v>
      </c>
      <c r="G384" s="201"/>
      <c r="H384" s="204">
        <v>-5.6</v>
      </c>
      <c r="I384" s="205"/>
      <c r="J384" s="201"/>
      <c r="K384" s="201"/>
      <c r="L384" s="206"/>
      <c r="M384" s="207"/>
      <c r="N384" s="208"/>
      <c r="O384" s="208"/>
      <c r="P384" s="208"/>
      <c r="Q384" s="208"/>
      <c r="R384" s="208"/>
      <c r="S384" s="208"/>
      <c r="T384" s="209"/>
      <c r="AT384" s="210" t="s">
        <v>233</v>
      </c>
      <c r="AU384" s="210" t="s">
        <v>85</v>
      </c>
      <c r="AV384" s="13" t="s">
        <v>85</v>
      </c>
      <c r="AW384" s="13" t="s">
        <v>37</v>
      </c>
      <c r="AX384" s="13" t="s">
        <v>76</v>
      </c>
      <c r="AY384" s="210" t="s">
        <v>223</v>
      </c>
    </row>
    <row r="385" spans="2:51" s="14" customFormat="1" ht="11.25">
      <c r="B385" s="211"/>
      <c r="C385" s="212"/>
      <c r="D385" s="195" t="s">
        <v>233</v>
      </c>
      <c r="E385" s="213" t="s">
        <v>74</v>
      </c>
      <c r="F385" s="214" t="s">
        <v>236</v>
      </c>
      <c r="G385" s="212"/>
      <c r="H385" s="215">
        <v>59.95</v>
      </c>
      <c r="I385" s="216"/>
      <c r="J385" s="212"/>
      <c r="K385" s="212"/>
      <c r="L385" s="217"/>
      <c r="M385" s="218"/>
      <c r="N385" s="219"/>
      <c r="O385" s="219"/>
      <c r="P385" s="219"/>
      <c r="Q385" s="219"/>
      <c r="R385" s="219"/>
      <c r="S385" s="219"/>
      <c r="T385" s="220"/>
      <c r="AT385" s="221" t="s">
        <v>233</v>
      </c>
      <c r="AU385" s="221" t="s">
        <v>85</v>
      </c>
      <c r="AV385" s="14" t="s">
        <v>237</v>
      </c>
      <c r="AW385" s="14" t="s">
        <v>37</v>
      </c>
      <c r="AX385" s="14" t="s">
        <v>76</v>
      </c>
      <c r="AY385" s="221" t="s">
        <v>223</v>
      </c>
    </row>
    <row r="386" spans="2:51" s="15" customFormat="1" ht="11.25">
      <c r="B386" s="222"/>
      <c r="C386" s="223"/>
      <c r="D386" s="195" t="s">
        <v>233</v>
      </c>
      <c r="E386" s="224" t="s">
        <v>598</v>
      </c>
      <c r="F386" s="225" t="s">
        <v>238</v>
      </c>
      <c r="G386" s="223"/>
      <c r="H386" s="226">
        <v>59.95</v>
      </c>
      <c r="I386" s="227"/>
      <c r="J386" s="223"/>
      <c r="K386" s="223"/>
      <c r="L386" s="228"/>
      <c r="M386" s="229"/>
      <c r="N386" s="230"/>
      <c r="O386" s="230"/>
      <c r="P386" s="230"/>
      <c r="Q386" s="230"/>
      <c r="R386" s="230"/>
      <c r="S386" s="230"/>
      <c r="T386" s="231"/>
      <c r="AT386" s="232" t="s">
        <v>233</v>
      </c>
      <c r="AU386" s="232" t="s">
        <v>85</v>
      </c>
      <c r="AV386" s="15" t="s">
        <v>229</v>
      </c>
      <c r="AW386" s="15" t="s">
        <v>37</v>
      </c>
      <c r="AX386" s="15" t="s">
        <v>83</v>
      </c>
      <c r="AY386" s="232" t="s">
        <v>223</v>
      </c>
    </row>
    <row r="387" spans="1:65" s="2" customFormat="1" ht="21.75" customHeight="1">
      <c r="A387" s="36"/>
      <c r="B387" s="37"/>
      <c r="C387" s="182" t="s">
        <v>124</v>
      </c>
      <c r="D387" s="182" t="s">
        <v>225</v>
      </c>
      <c r="E387" s="183" t="s">
        <v>903</v>
      </c>
      <c r="F387" s="184" t="s">
        <v>904</v>
      </c>
      <c r="G387" s="185" t="s">
        <v>117</v>
      </c>
      <c r="H387" s="186">
        <v>24.563</v>
      </c>
      <c r="I387" s="187"/>
      <c r="J387" s="188">
        <f>ROUND(I387*H387,2)</f>
        <v>0</v>
      </c>
      <c r="K387" s="184" t="s">
        <v>228</v>
      </c>
      <c r="L387" s="41"/>
      <c r="M387" s="189" t="s">
        <v>74</v>
      </c>
      <c r="N387" s="190" t="s">
        <v>46</v>
      </c>
      <c r="O387" s="66"/>
      <c r="P387" s="191">
        <f>O387*H387</f>
        <v>0</v>
      </c>
      <c r="Q387" s="191">
        <v>0.05763</v>
      </c>
      <c r="R387" s="191">
        <f>Q387*H387</f>
        <v>1.41556569</v>
      </c>
      <c r="S387" s="191">
        <v>0</v>
      </c>
      <c r="T387" s="192">
        <f>S387*H387</f>
        <v>0</v>
      </c>
      <c r="U387" s="36"/>
      <c r="V387" s="36"/>
      <c r="W387" s="36"/>
      <c r="X387" s="36"/>
      <c r="Y387" s="36"/>
      <c r="Z387" s="36"/>
      <c r="AA387" s="36"/>
      <c r="AB387" s="36"/>
      <c r="AC387" s="36"/>
      <c r="AD387" s="36"/>
      <c r="AE387" s="36"/>
      <c r="AR387" s="193" t="s">
        <v>329</v>
      </c>
      <c r="AT387" s="193" t="s">
        <v>225</v>
      </c>
      <c r="AU387" s="193" t="s">
        <v>85</v>
      </c>
      <c r="AY387" s="19" t="s">
        <v>223</v>
      </c>
      <c r="BE387" s="194">
        <f>IF(N387="základní",J387,0)</f>
        <v>0</v>
      </c>
      <c r="BF387" s="194">
        <f>IF(N387="snížená",J387,0)</f>
        <v>0</v>
      </c>
      <c r="BG387" s="194">
        <f>IF(N387="zákl. přenesená",J387,0)</f>
        <v>0</v>
      </c>
      <c r="BH387" s="194">
        <f>IF(N387="sníž. přenesená",J387,0)</f>
        <v>0</v>
      </c>
      <c r="BI387" s="194">
        <f>IF(N387="nulová",J387,0)</f>
        <v>0</v>
      </c>
      <c r="BJ387" s="19" t="s">
        <v>83</v>
      </c>
      <c r="BK387" s="194">
        <f>ROUND(I387*H387,2)</f>
        <v>0</v>
      </c>
      <c r="BL387" s="19" t="s">
        <v>329</v>
      </c>
      <c r="BM387" s="193" t="s">
        <v>905</v>
      </c>
    </row>
    <row r="388" spans="1:47" s="2" customFormat="1" ht="19.5">
      <c r="A388" s="36"/>
      <c r="B388" s="37"/>
      <c r="C388" s="38"/>
      <c r="D388" s="195" t="s">
        <v>231</v>
      </c>
      <c r="E388" s="38"/>
      <c r="F388" s="196" t="s">
        <v>906</v>
      </c>
      <c r="G388" s="38"/>
      <c r="H388" s="38"/>
      <c r="I388" s="197"/>
      <c r="J388" s="38"/>
      <c r="K388" s="38"/>
      <c r="L388" s="41"/>
      <c r="M388" s="198"/>
      <c r="N388" s="199"/>
      <c r="O388" s="66"/>
      <c r="P388" s="66"/>
      <c r="Q388" s="66"/>
      <c r="R388" s="66"/>
      <c r="S388" s="66"/>
      <c r="T388" s="67"/>
      <c r="U388" s="36"/>
      <c r="V388" s="36"/>
      <c r="W388" s="36"/>
      <c r="X388" s="36"/>
      <c r="Y388" s="36"/>
      <c r="Z388" s="36"/>
      <c r="AA388" s="36"/>
      <c r="AB388" s="36"/>
      <c r="AC388" s="36"/>
      <c r="AD388" s="36"/>
      <c r="AE388" s="36"/>
      <c r="AT388" s="19" t="s">
        <v>231</v>
      </c>
      <c r="AU388" s="19" t="s">
        <v>85</v>
      </c>
    </row>
    <row r="389" spans="1:47" s="2" customFormat="1" ht="19.5">
      <c r="A389" s="36"/>
      <c r="B389" s="37"/>
      <c r="C389" s="38"/>
      <c r="D389" s="195" t="s">
        <v>468</v>
      </c>
      <c r="E389" s="38"/>
      <c r="F389" s="243" t="s">
        <v>907</v>
      </c>
      <c r="G389" s="38"/>
      <c r="H389" s="38"/>
      <c r="I389" s="197"/>
      <c r="J389" s="38"/>
      <c r="K389" s="38"/>
      <c r="L389" s="41"/>
      <c r="M389" s="198"/>
      <c r="N389" s="199"/>
      <c r="O389" s="66"/>
      <c r="P389" s="66"/>
      <c r="Q389" s="66"/>
      <c r="R389" s="66"/>
      <c r="S389" s="66"/>
      <c r="T389" s="67"/>
      <c r="U389" s="36"/>
      <c r="V389" s="36"/>
      <c r="W389" s="36"/>
      <c r="X389" s="36"/>
      <c r="Y389" s="36"/>
      <c r="Z389" s="36"/>
      <c r="AA389" s="36"/>
      <c r="AB389" s="36"/>
      <c r="AC389" s="36"/>
      <c r="AD389" s="36"/>
      <c r="AE389" s="36"/>
      <c r="AT389" s="19" t="s">
        <v>468</v>
      </c>
      <c r="AU389" s="19" t="s">
        <v>85</v>
      </c>
    </row>
    <row r="390" spans="2:51" s="13" customFormat="1" ht="11.25">
      <c r="B390" s="200"/>
      <c r="C390" s="201"/>
      <c r="D390" s="195" t="s">
        <v>233</v>
      </c>
      <c r="E390" s="202" t="s">
        <v>74</v>
      </c>
      <c r="F390" s="203" t="s">
        <v>908</v>
      </c>
      <c r="G390" s="201"/>
      <c r="H390" s="204">
        <v>24.563</v>
      </c>
      <c r="I390" s="205"/>
      <c r="J390" s="201"/>
      <c r="K390" s="201"/>
      <c r="L390" s="206"/>
      <c r="M390" s="207"/>
      <c r="N390" s="208"/>
      <c r="O390" s="208"/>
      <c r="P390" s="208"/>
      <c r="Q390" s="208"/>
      <c r="R390" s="208"/>
      <c r="S390" s="208"/>
      <c r="T390" s="209"/>
      <c r="AT390" s="210" t="s">
        <v>233</v>
      </c>
      <c r="AU390" s="210" t="s">
        <v>85</v>
      </c>
      <c r="AV390" s="13" t="s">
        <v>85</v>
      </c>
      <c r="AW390" s="13" t="s">
        <v>37</v>
      </c>
      <c r="AX390" s="13" t="s">
        <v>76</v>
      </c>
      <c r="AY390" s="210" t="s">
        <v>223</v>
      </c>
    </row>
    <row r="391" spans="2:51" s="14" customFormat="1" ht="11.25">
      <c r="B391" s="211"/>
      <c r="C391" s="212"/>
      <c r="D391" s="195" t="s">
        <v>233</v>
      </c>
      <c r="E391" s="213" t="s">
        <v>74</v>
      </c>
      <c r="F391" s="214" t="s">
        <v>236</v>
      </c>
      <c r="G391" s="212"/>
      <c r="H391" s="215">
        <v>24.563</v>
      </c>
      <c r="I391" s="216"/>
      <c r="J391" s="212"/>
      <c r="K391" s="212"/>
      <c r="L391" s="217"/>
      <c r="M391" s="218"/>
      <c r="N391" s="219"/>
      <c r="O391" s="219"/>
      <c r="P391" s="219"/>
      <c r="Q391" s="219"/>
      <c r="R391" s="219"/>
      <c r="S391" s="219"/>
      <c r="T391" s="220"/>
      <c r="AT391" s="221" t="s">
        <v>233</v>
      </c>
      <c r="AU391" s="221" t="s">
        <v>85</v>
      </c>
      <c r="AV391" s="14" t="s">
        <v>237</v>
      </c>
      <c r="AW391" s="14" t="s">
        <v>37</v>
      </c>
      <c r="AX391" s="14" t="s">
        <v>76</v>
      </c>
      <c r="AY391" s="221" t="s">
        <v>223</v>
      </c>
    </row>
    <row r="392" spans="2:51" s="15" customFormat="1" ht="11.25">
      <c r="B392" s="222"/>
      <c r="C392" s="223"/>
      <c r="D392" s="195" t="s">
        <v>233</v>
      </c>
      <c r="E392" s="224" t="s">
        <v>590</v>
      </c>
      <c r="F392" s="225" t="s">
        <v>238</v>
      </c>
      <c r="G392" s="223"/>
      <c r="H392" s="226">
        <v>24.563</v>
      </c>
      <c r="I392" s="227"/>
      <c r="J392" s="223"/>
      <c r="K392" s="223"/>
      <c r="L392" s="228"/>
      <c r="M392" s="229"/>
      <c r="N392" s="230"/>
      <c r="O392" s="230"/>
      <c r="P392" s="230"/>
      <c r="Q392" s="230"/>
      <c r="R392" s="230"/>
      <c r="S392" s="230"/>
      <c r="T392" s="231"/>
      <c r="AT392" s="232" t="s">
        <v>233</v>
      </c>
      <c r="AU392" s="232" t="s">
        <v>85</v>
      </c>
      <c r="AV392" s="15" t="s">
        <v>229</v>
      </c>
      <c r="AW392" s="15" t="s">
        <v>37</v>
      </c>
      <c r="AX392" s="15" t="s">
        <v>83</v>
      </c>
      <c r="AY392" s="232" t="s">
        <v>223</v>
      </c>
    </row>
    <row r="393" spans="1:65" s="2" customFormat="1" ht="16.5" customHeight="1">
      <c r="A393" s="36"/>
      <c r="B393" s="37"/>
      <c r="C393" s="182" t="s">
        <v>909</v>
      </c>
      <c r="D393" s="182" t="s">
        <v>225</v>
      </c>
      <c r="E393" s="183" t="s">
        <v>910</v>
      </c>
      <c r="F393" s="184" t="s">
        <v>911</v>
      </c>
      <c r="G393" s="185" t="s">
        <v>123</v>
      </c>
      <c r="H393" s="186">
        <v>9.5</v>
      </c>
      <c r="I393" s="187"/>
      <c r="J393" s="188">
        <f>ROUND(I393*H393,2)</f>
        <v>0</v>
      </c>
      <c r="K393" s="184" t="s">
        <v>228</v>
      </c>
      <c r="L393" s="41"/>
      <c r="M393" s="189" t="s">
        <v>74</v>
      </c>
      <c r="N393" s="190" t="s">
        <v>46</v>
      </c>
      <c r="O393" s="66"/>
      <c r="P393" s="191">
        <f>O393*H393</f>
        <v>0</v>
      </c>
      <c r="Q393" s="191">
        <v>1E-05</v>
      </c>
      <c r="R393" s="191">
        <f>Q393*H393</f>
        <v>9.5E-05</v>
      </c>
      <c r="S393" s="191">
        <v>0</v>
      </c>
      <c r="T393" s="192">
        <f>S393*H393</f>
        <v>0</v>
      </c>
      <c r="U393" s="36"/>
      <c r="V393" s="36"/>
      <c r="W393" s="36"/>
      <c r="X393" s="36"/>
      <c r="Y393" s="36"/>
      <c r="Z393" s="36"/>
      <c r="AA393" s="36"/>
      <c r="AB393" s="36"/>
      <c r="AC393" s="36"/>
      <c r="AD393" s="36"/>
      <c r="AE393" s="36"/>
      <c r="AR393" s="193" t="s">
        <v>329</v>
      </c>
      <c r="AT393" s="193" t="s">
        <v>225</v>
      </c>
      <c r="AU393" s="193" t="s">
        <v>85</v>
      </c>
      <c r="AY393" s="19" t="s">
        <v>223</v>
      </c>
      <c r="BE393" s="194">
        <f>IF(N393="základní",J393,0)</f>
        <v>0</v>
      </c>
      <c r="BF393" s="194">
        <f>IF(N393="snížená",J393,0)</f>
        <v>0</v>
      </c>
      <c r="BG393" s="194">
        <f>IF(N393="zákl. přenesená",J393,0)</f>
        <v>0</v>
      </c>
      <c r="BH393" s="194">
        <f>IF(N393="sníž. přenesená",J393,0)</f>
        <v>0</v>
      </c>
      <c r="BI393" s="194">
        <f>IF(N393="nulová",J393,0)</f>
        <v>0</v>
      </c>
      <c r="BJ393" s="19" t="s">
        <v>83</v>
      </c>
      <c r="BK393" s="194">
        <f>ROUND(I393*H393,2)</f>
        <v>0</v>
      </c>
      <c r="BL393" s="19" t="s">
        <v>329</v>
      </c>
      <c r="BM393" s="193" t="s">
        <v>912</v>
      </c>
    </row>
    <row r="394" spans="1:47" s="2" customFormat="1" ht="11.25">
      <c r="A394" s="36"/>
      <c r="B394" s="37"/>
      <c r="C394" s="38"/>
      <c r="D394" s="195" t="s">
        <v>231</v>
      </c>
      <c r="E394" s="38"/>
      <c r="F394" s="196" t="s">
        <v>913</v>
      </c>
      <c r="G394" s="38"/>
      <c r="H394" s="38"/>
      <c r="I394" s="197"/>
      <c r="J394" s="38"/>
      <c r="K394" s="38"/>
      <c r="L394" s="41"/>
      <c r="M394" s="198"/>
      <c r="N394" s="199"/>
      <c r="O394" s="66"/>
      <c r="P394" s="66"/>
      <c r="Q394" s="66"/>
      <c r="R394" s="66"/>
      <c r="S394" s="66"/>
      <c r="T394" s="67"/>
      <c r="U394" s="36"/>
      <c r="V394" s="36"/>
      <c r="W394" s="36"/>
      <c r="X394" s="36"/>
      <c r="Y394" s="36"/>
      <c r="Z394" s="36"/>
      <c r="AA394" s="36"/>
      <c r="AB394" s="36"/>
      <c r="AC394" s="36"/>
      <c r="AD394" s="36"/>
      <c r="AE394" s="36"/>
      <c r="AT394" s="19" t="s">
        <v>231</v>
      </c>
      <c r="AU394" s="19" t="s">
        <v>85</v>
      </c>
    </row>
    <row r="395" spans="2:51" s="13" customFormat="1" ht="11.25">
      <c r="B395" s="200"/>
      <c r="C395" s="201"/>
      <c r="D395" s="195" t="s">
        <v>233</v>
      </c>
      <c r="E395" s="202" t="s">
        <v>74</v>
      </c>
      <c r="F395" s="203" t="s">
        <v>914</v>
      </c>
      <c r="G395" s="201"/>
      <c r="H395" s="204">
        <v>9.5</v>
      </c>
      <c r="I395" s="205"/>
      <c r="J395" s="201"/>
      <c r="K395" s="201"/>
      <c r="L395" s="206"/>
      <c r="M395" s="207"/>
      <c r="N395" s="208"/>
      <c r="O395" s="208"/>
      <c r="P395" s="208"/>
      <c r="Q395" s="208"/>
      <c r="R395" s="208"/>
      <c r="S395" s="208"/>
      <c r="T395" s="209"/>
      <c r="AT395" s="210" t="s">
        <v>233</v>
      </c>
      <c r="AU395" s="210" t="s">
        <v>85</v>
      </c>
      <c r="AV395" s="13" t="s">
        <v>85</v>
      </c>
      <c r="AW395" s="13" t="s">
        <v>37</v>
      </c>
      <c r="AX395" s="13" t="s">
        <v>76</v>
      </c>
      <c r="AY395" s="210" t="s">
        <v>223</v>
      </c>
    </row>
    <row r="396" spans="2:51" s="14" customFormat="1" ht="11.25">
      <c r="B396" s="211"/>
      <c r="C396" s="212"/>
      <c r="D396" s="195" t="s">
        <v>233</v>
      </c>
      <c r="E396" s="213" t="s">
        <v>74</v>
      </c>
      <c r="F396" s="214" t="s">
        <v>236</v>
      </c>
      <c r="G396" s="212"/>
      <c r="H396" s="215">
        <v>9.5</v>
      </c>
      <c r="I396" s="216"/>
      <c r="J396" s="212"/>
      <c r="K396" s="212"/>
      <c r="L396" s="217"/>
      <c r="M396" s="218"/>
      <c r="N396" s="219"/>
      <c r="O396" s="219"/>
      <c r="P396" s="219"/>
      <c r="Q396" s="219"/>
      <c r="R396" s="219"/>
      <c r="S396" s="219"/>
      <c r="T396" s="220"/>
      <c r="AT396" s="221" t="s">
        <v>233</v>
      </c>
      <c r="AU396" s="221" t="s">
        <v>85</v>
      </c>
      <c r="AV396" s="14" t="s">
        <v>237</v>
      </c>
      <c r="AW396" s="14" t="s">
        <v>37</v>
      </c>
      <c r="AX396" s="14" t="s">
        <v>76</v>
      </c>
      <c r="AY396" s="221" t="s">
        <v>223</v>
      </c>
    </row>
    <row r="397" spans="2:51" s="15" customFormat="1" ht="11.25">
      <c r="B397" s="222"/>
      <c r="C397" s="223"/>
      <c r="D397" s="195" t="s">
        <v>233</v>
      </c>
      <c r="E397" s="224" t="s">
        <v>74</v>
      </c>
      <c r="F397" s="225" t="s">
        <v>238</v>
      </c>
      <c r="G397" s="223"/>
      <c r="H397" s="226">
        <v>9.5</v>
      </c>
      <c r="I397" s="227"/>
      <c r="J397" s="223"/>
      <c r="K397" s="223"/>
      <c r="L397" s="228"/>
      <c r="M397" s="229"/>
      <c r="N397" s="230"/>
      <c r="O397" s="230"/>
      <c r="P397" s="230"/>
      <c r="Q397" s="230"/>
      <c r="R397" s="230"/>
      <c r="S397" s="230"/>
      <c r="T397" s="231"/>
      <c r="AT397" s="232" t="s">
        <v>233</v>
      </c>
      <c r="AU397" s="232" t="s">
        <v>85</v>
      </c>
      <c r="AV397" s="15" t="s">
        <v>229</v>
      </c>
      <c r="AW397" s="15" t="s">
        <v>37</v>
      </c>
      <c r="AX397" s="15" t="s">
        <v>83</v>
      </c>
      <c r="AY397" s="232" t="s">
        <v>223</v>
      </c>
    </row>
    <row r="398" spans="1:65" s="2" customFormat="1" ht="16.5" customHeight="1">
      <c r="A398" s="36"/>
      <c r="B398" s="37"/>
      <c r="C398" s="182" t="s">
        <v>915</v>
      </c>
      <c r="D398" s="182" t="s">
        <v>225</v>
      </c>
      <c r="E398" s="183" t="s">
        <v>916</v>
      </c>
      <c r="F398" s="184" t="s">
        <v>917</v>
      </c>
      <c r="G398" s="185" t="s">
        <v>123</v>
      </c>
      <c r="H398" s="186">
        <v>0.9</v>
      </c>
      <c r="I398" s="187"/>
      <c r="J398" s="188">
        <f>ROUND(I398*H398,2)</f>
        <v>0</v>
      </c>
      <c r="K398" s="184" t="s">
        <v>228</v>
      </c>
      <c r="L398" s="41"/>
      <c r="M398" s="189" t="s">
        <v>74</v>
      </c>
      <c r="N398" s="190" t="s">
        <v>46</v>
      </c>
      <c r="O398" s="66"/>
      <c r="P398" s="191">
        <f>O398*H398</f>
        <v>0</v>
      </c>
      <c r="Q398" s="191">
        <v>0.00092</v>
      </c>
      <c r="R398" s="191">
        <f>Q398*H398</f>
        <v>0.0008280000000000001</v>
      </c>
      <c r="S398" s="191">
        <v>0</v>
      </c>
      <c r="T398" s="192">
        <f>S398*H398</f>
        <v>0</v>
      </c>
      <c r="U398" s="36"/>
      <c r="V398" s="36"/>
      <c r="W398" s="36"/>
      <c r="X398" s="36"/>
      <c r="Y398" s="36"/>
      <c r="Z398" s="36"/>
      <c r="AA398" s="36"/>
      <c r="AB398" s="36"/>
      <c r="AC398" s="36"/>
      <c r="AD398" s="36"/>
      <c r="AE398" s="36"/>
      <c r="AR398" s="193" t="s">
        <v>329</v>
      </c>
      <c r="AT398" s="193" t="s">
        <v>225</v>
      </c>
      <c r="AU398" s="193" t="s">
        <v>85</v>
      </c>
      <c r="AY398" s="19" t="s">
        <v>223</v>
      </c>
      <c r="BE398" s="194">
        <f>IF(N398="základní",J398,0)</f>
        <v>0</v>
      </c>
      <c r="BF398" s="194">
        <f>IF(N398="snížená",J398,0)</f>
        <v>0</v>
      </c>
      <c r="BG398" s="194">
        <f>IF(N398="zákl. přenesená",J398,0)</f>
        <v>0</v>
      </c>
      <c r="BH398" s="194">
        <f>IF(N398="sníž. přenesená",J398,0)</f>
        <v>0</v>
      </c>
      <c r="BI398" s="194">
        <f>IF(N398="nulová",J398,0)</f>
        <v>0</v>
      </c>
      <c r="BJ398" s="19" t="s">
        <v>83</v>
      </c>
      <c r="BK398" s="194">
        <f>ROUND(I398*H398,2)</f>
        <v>0</v>
      </c>
      <c r="BL398" s="19" t="s">
        <v>329</v>
      </c>
      <c r="BM398" s="193" t="s">
        <v>918</v>
      </c>
    </row>
    <row r="399" spans="1:47" s="2" customFormat="1" ht="19.5">
      <c r="A399" s="36"/>
      <c r="B399" s="37"/>
      <c r="C399" s="38"/>
      <c r="D399" s="195" t="s">
        <v>231</v>
      </c>
      <c r="E399" s="38"/>
      <c r="F399" s="196" t="s">
        <v>919</v>
      </c>
      <c r="G399" s="38"/>
      <c r="H399" s="38"/>
      <c r="I399" s="197"/>
      <c r="J399" s="38"/>
      <c r="K399" s="38"/>
      <c r="L399" s="41"/>
      <c r="M399" s="198"/>
      <c r="N399" s="199"/>
      <c r="O399" s="66"/>
      <c r="P399" s="66"/>
      <c r="Q399" s="66"/>
      <c r="R399" s="66"/>
      <c r="S399" s="66"/>
      <c r="T399" s="67"/>
      <c r="U399" s="36"/>
      <c r="V399" s="36"/>
      <c r="W399" s="36"/>
      <c r="X399" s="36"/>
      <c r="Y399" s="36"/>
      <c r="Z399" s="36"/>
      <c r="AA399" s="36"/>
      <c r="AB399" s="36"/>
      <c r="AC399" s="36"/>
      <c r="AD399" s="36"/>
      <c r="AE399" s="36"/>
      <c r="AT399" s="19" t="s">
        <v>231</v>
      </c>
      <c r="AU399" s="19" t="s">
        <v>85</v>
      </c>
    </row>
    <row r="400" spans="2:51" s="13" customFormat="1" ht="11.25">
      <c r="B400" s="200"/>
      <c r="C400" s="201"/>
      <c r="D400" s="195" t="s">
        <v>233</v>
      </c>
      <c r="E400" s="202" t="s">
        <v>74</v>
      </c>
      <c r="F400" s="203" t="s">
        <v>920</v>
      </c>
      <c r="G400" s="201"/>
      <c r="H400" s="204">
        <v>0.9</v>
      </c>
      <c r="I400" s="205"/>
      <c r="J400" s="201"/>
      <c r="K400" s="201"/>
      <c r="L400" s="206"/>
      <c r="M400" s="207"/>
      <c r="N400" s="208"/>
      <c r="O400" s="208"/>
      <c r="P400" s="208"/>
      <c r="Q400" s="208"/>
      <c r="R400" s="208"/>
      <c r="S400" s="208"/>
      <c r="T400" s="209"/>
      <c r="AT400" s="210" t="s">
        <v>233</v>
      </c>
      <c r="AU400" s="210" t="s">
        <v>85</v>
      </c>
      <c r="AV400" s="13" t="s">
        <v>85</v>
      </c>
      <c r="AW400" s="13" t="s">
        <v>37</v>
      </c>
      <c r="AX400" s="13" t="s">
        <v>76</v>
      </c>
      <c r="AY400" s="210" t="s">
        <v>223</v>
      </c>
    </row>
    <row r="401" spans="2:51" s="14" customFormat="1" ht="11.25">
      <c r="B401" s="211"/>
      <c r="C401" s="212"/>
      <c r="D401" s="195" t="s">
        <v>233</v>
      </c>
      <c r="E401" s="213" t="s">
        <v>74</v>
      </c>
      <c r="F401" s="214" t="s">
        <v>755</v>
      </c>
      <c r="G401" s="212"/>
      <c r="H401" s="215">
        <v>0.9</v>
      </c>
      <c r="I401" s="216"/>
      <c r="J401" s="212"/>
      <c r="K401" s="212"/>
      <c r="L401" s="217"/>
      <c r="M401" s="218"/>
      <c r="N401" s="219"/>
      <c r="O401" s="219"/>
      <c r="P401" s="219"/>
      <c r="Q401" s="219"/>
      <c r="R401" s="219"/>
      <c r="S401" s="219"/>
      <c r="T401" s="220"/>
      <c r="AT401" s="221" t="s">
        <v>233</v>
      </c>
      <c r="AU401" s="221" t="s">
        <v>85</v>
      </c>
      <c r="AV401" s="14" t="s">
        <v>237</v>
      </c>
      <c r="AW401" s="14" t="s">
        <v>37</v>
      </c>
      <c r="AX401" s="14" t="s">
        <v>76</v>
      </c>
      <c r="AY401" s="221" t="s">
        <v>223</v>
      </c>
    </row>
    <row r="402" spans="2:51" s="15" customFormat="1" ht="11.25">
      <c r="B402" s="222"/>
      <c r="C402" s="223"/>
      <c r="D402" s="195" t="s">
        <v>233</v>
      </c>
      <c r="E402" s="224" t="s">
        <v>74</v>
      </c>
      <c r="F402" s="225" t="s">
        <v>238</v>
      </c>
      <c r="G402" s="223"/>
      <c r="H402" s="226">
        <v>0.9</v>
      </c>
      <c r="I402" s="227"/>
      <c r="J402" s="223"/>
      <c r="K402" s="223"/>
      <c r="L402" s="228"/>
      <c r="M402" s="229"/>
      <c r="N402" s="230"/>
      <c r="O402" s="230"/>
      <c r="P402" s="230"/>
      <c r="Q402" s="230"/>
      <c r="R402" s="230"/>
      <c r="S402" s="230"/>
      <c r="T402" s="231"/>
      <c r="AT402" s="232" t="s">
        <v>233</v>
      </c>
      <c r="AU402" s="232" t="s">
        <v>85</v>
      </c>
      <c r="AV402" s="15" t="s">
        <v>229</v>
      </c>
      <c r="AW402" s="15" t="s">
        <v>37</v>
      </c>
      <c r="AX402" s="15" t="s">
        <v>83</v>
      </c>
      <c r="AY402" s="232" t="s">
        <v>223</v>
      </c>
    </row>
    <row r="403" spans="1:65" s="2" customFormat="1" ht="16.5" customHeight="1">
      <c r="A403" s="36"/>
      <c r="B403" s="37"/>
      <c r="C403" s="182" t="s">
        <v>921</v>
      </c>
      <c r="D403" s="182" t="s">
        <v>225</v>
      </c>
      <c r="E403" s="183" t="s">
        <v>922</v>
      </c>
      <c r="F403" s="184" t="s">
        <v>923</v>
      </c>
      <c r="G403" s="185" t="s">
        <v>117</v>
      </c>
      <c r="H403" s="186">
        <v>84.513</v>
      </c>
      <c r="I403" s="187"/>
      <c r="J403" s="188">
        <f>ROUND(I403*H403,2)</f>
        <v>0</v>
      </c>
      <c r="K403" s="184" t="s">
        <v>228</v>
      </c>
      <c r="L403" s="41"/>
      <c r="M403" s="189" t="s">
        <v>74</v>
      </c>
      <c r="N403" s="190" t="s">
        <v>46</v>
      </c>
      <c r="O403" s="66"/>
      <c r="P403" s="191">
        <f>O403*H403</f>
        <v>0</v>
      </c>
      <c r="Q403" s="191">
        <v>0.0002</v>
      </c>
      <c r="R403" s="191">
        <f>Q403*H403</f>
        <v>0.0169026</v>
      </c>
      <c r="S403" s="191">
        <v>0</v>
      </c>
      <c r="T403" s="192">
        <f>S403*H403</f>
        <v>0</v>
      </c>
      <c r="U403" s="36"/>
      <c r="V403" s="36"/>
      <c r="W403" s="36"/>
      <c r="X403" s="36"/>
      <c r="Y403" s="36"/>
      <c r="Z403" s="36"/>
      <c r="AA403" s="36"/>
      <c r="AB403" s="36"/>
      <c r="AC403" s="36"/>
      <c r="AD403" s="36"/>
      <c r="AE403" s="36"/>
      <c r="AR403" s="193" t="s">
        <v>329</v>
      </c>
      <c r="AT403" s="193" t="s">
        <v>225</v>
      </c>
      <c r="AU403" s="193" t="s">
        <v>85</v>
      </c>
      <c r="AY403" s="19" t="s">
        <v>223</v>
      </c>
      <c r="BE403" s="194">
        <f>IF(N403="základní",J403,0)</f>
        <v>0</v>
      </c>
      <c r="BF403" s="194">
        <f>IF(N403="snížená",J403,0)</f>
        <v>0</v>
      </c>
      <c r="BG403" s="194">
        <f>IF(N403="zákl. přenesená",J403,0)</f>
        <v>0</v>
      </c>
      <c r="BH403" s="194">
        <f>IF(N403="sníž. přenesená",J403,0)</f>
        <v>0</v>
      </c>
      <c r="BI403" s="194">
        <f>IF(N403="nulová",J403,0)</f>
        <v>0</v>
      </c>
      <c r="BJ403" s="19" t="s">
        <v>83</v>
      </c>
      <c r="BK403" s="194">
        <f>ROUND(I403*H403,2)</f>
        <v>0</v>
      </c>
      <c r="BL403" s="19" t="s">
        <v>329</v>
      </c>
      <c r="BM403" s="193" t="s">
        <v>924</v>
      </c>
    </row>
    <row r="404" spans="1:47" s="2" customFormat="1" ht="19.5">
      <c r="A404" s="36"/>
      <c r="B404" s="37"/>
      <c r="C404" s="38"/>
      <c r="D404" s="195" t="s">
        <v>231</v>
      </c>
      <c r="E404" s="38"/>
      <c r="F404" s="196" t="s">
        <v>925</v>
      </c>
      <c r="G404" s="38"/>
      <c r="H404" s="38"/>
      <c r="I404" s="197"/>
      <c r="J404" s="38"/>
      <c r="K404" s="38"/>
      <c r="L404" s="41"/>
      <c r="M404" s="198"/>
      <c r="N404" s="199"/>
      <c r="O404" s="66"/>
      <c r="P404" s="66"/>
      <c r="Q404" s="66"/>
      <c r="R404" s="66"/>
      <c r="S404" s="66"/>
      <c r="T404" s="67"/>
      <c r="U404" s="36"/>
      <c r="V404" s="36"/>
      <c r="W404" s="36"/>
      <c r="X404" s="36"/>
      <c r="Y404" s="36"/>
      <c r="Z404" s="36"/>
      <c r="AA404" s="36"/>
      <c r="AB404" s="36"/>
      <c r="AC404" s="36"/>
      <c r="AD404" s="36"/>
      <c r="AE404" s="36"/>
      <c r="AT404" s="19" t="s">
        <v>231</v>
      </c>
      <c r="AU404" s="19" t="s">
        <v>85</v>
      </c>
    </row>
    <row r="405" spans="2:51" s="13" customFormat="1" ht="11.25">
      <c r="B405" s="200"/>
      <c r="C405" s="201"/>
      <c r="D405" s="195" t="s">
        <v>233</v>
      </c>
      <c r="E405" s="202" t="s">
        <v>74</v>
      </c>
      <c r="F405" s="203" t="s">
        <v>926</v>
      </c>
      <c r="G405" s="201"/>
      <c r="H405" s="204">
        <v>84.513</v>
      </c>
      <c r="I405" s="205"/>
      <c r="J405" s="201"/>
      <c r="K405" s="201"/>
      <c r="L405" s="206"/>
      <c r="M405" s="207"/>
      <c r="N405" s="208"/>
      <c r="O405" s="208"/>
      <c r="P405" s="208"/>
      <c r="Q405" s="208"/>
      <c r="R405" s="208"/>
      <c r="S405" s="208"/>
      <c r="T405" s="209"/>
      <c r="AT405" s="210" t="s">
        <v>233</v>
      </c>
      <c r="AU405" s="210" t="s">
        <v>85</v>
      </c>
      <c r="AV405" s="13" t="s">
        <v>85</v>
      </c>
      <c r="AW405" s="13" t="s">
        <v>37</v>
      </c>
      <c r="AX405" s="13" t="s">
        <v>83</v>
      </c>
      <c r="AY405" s="210" t="s">
        <v>223</v>
      </c>
    </row>
    <row r="406" spans="1:65" s="2" customFormat="1" ht="16.5" customHeight="1">
      <c r="A406" s="36"/>
      <c r="B406" s="37"/>
      <c r="C406" s="182" t="s">
        <v>927</v>
      </c>
      <c r="D406" s="182" t="s">
        <v>225</v>
      </c>
      <c r="E406" s="183" t="s">
        <v>928</v>
      </c>
      <c r="F406" s="184" t="s">
        <v>929</v>
      </c>
      <c r="G406" s="185" t="s">
        <v>123</v>
      </c>
      <c r="H406" s="186">
        <v>6.55</v>
      </c>
      <c r="I406" s="187"/>
      <c r="J406" s="188">
        <f>ROUND(I406*H406,2)</f>
        <v>0</v>
      </c>
      <c r="K406" s="184" t="s">
        <v>228</v>
      </c>
      <c r="L406" s="41"/>
      <c r="M406" s="189" t="s">
        <v>74</v>
      </c>
      <c r="N406" s="190" t="s">
        <v>46</v>
      </c>
      <c r="O406" s="66"/>
      <c r="P406" s="191">
        <f>O406*H406</f>
        <v>0</v>
      </c>
      <c r="Q406" s="191">
        <v>0.0002</v>
      </c>
      <c r="R406" s="191">
        <f>Q406*H406</f>
        <v>0.00131</v>
      </c>
      <c r="S406" s="191">
        <v>0</v>
      </c>
      <c r="T406" s="192">
        <f>S406*H406</f>
        <v>0</v>
      </c>
      <c r="U406" s="36"/>
      <c r="V406" s="36"/>
      <c r="W406" s="36"/>
      <c r="X406" s="36"/>
      <c r="Y406" s="36"/>
      <c r="Z406" s="36"/>
      <c r="AA406" s="36"/>
      <c r="AB406" s="36"/>
      <c r="AC406" s="36"/>
      <c r="AD406" s="36"/>
      <c r="AE406" s="36"/>
      <c r="AR406" s="193" t="s">
        <v>329</v>
      </c>
      <c r="AT406" s="193" t="s">
        <v>225</v>
      </c>
      <c r="AU406" s="193" t="s">
        <v>85</v>
      </c>
      <c r="AY406" s="19" t="s">
        <v>223</v>
      </c>
      <c r="BE406" s="194">
        <f>IF(N406="základní",J406,0)</f>
        <v>0</v>
      </c>
      <c r="BF406" s="194">
        <f>IF(N406="snížená",J406,0)</f>
        <v>0</v>
      </c>
      <c r="BG406" s="194">
        <f>IF(N406="zákl. přenesená",J406,0)</f>
        <v>0</v>
      </c>
      <c r="BH406" s="194">
        <f>IF(N406="sníž. přenesená",J406,0)</f>
        <v>0</v>
      </c>
      <c r="BI406" s="194">
        <f>IF(N406="nulová",J406,0)</f>
        <v>0</v>
      </c>
      <c r="BJ406" s="19" t="s">
        <v>83</v>
      </c>
      <c r="BK406" s="194">
        <f>ROUND(I406*H406,2)</f>
        <v>0</v>
      </c>
      <c r="BL406" s="19" t="s">
        <v>329</v>
      </c>
      <c r="BM406" s="193" t="s">
        <v>930</v>
      </c>
    </row>
    <row r="407" spans="1:47" s="2" customFormat="1" ht="19.5">
      <c r="A407" s="36"/>
      <c r="B407" s="37"/>
      <c r="C407" s="38"/>
      <c r="D407" s="195" t="s">
        <v>231</v>
      </c>
      <c r="E407" s="38"/>
      <c r="F407" s="196" t="s">
        <v>931</v>
      </c>
      <c r="G407" s="38"/>
      <c r="H407" s="38"/>
      <c r="I407" s="197"/>
      <c r="J407" s="38"/>
      <c r="K407" s="38"/>
      <c r="L407" s="41"/>
      <c r="M407" s="198"/>
      <c r="N407" s="199"/>
      <c r="O407" s="66"/>
      <c r="P407" s="66"/>
      <c r="Q407" s="66"/>
      <c r="R407" s="66"/>
      <c r="S407" s="66"/>
      <c r="T407" s="67"/>
      <c r="U407" s="36"/>
      <c r="V407" s="36"/>
      <c r="W407" s="36"/>
      <c r="X407" s="36"/>
      <c r="Y407" s="36"/>
      <c r="Z407" s="36"/>
      <c r="AA407" s="36"/>
      <c r="AB407" s="36"/>
      <c r="AC407" s="36"/>
      <c r="AD407" s="36"/>
      <c r="AE407" s="36"/>
      <c r="AT407" s="19" t="s">
        <v>231</v>
      </c>
      <c r="AU407" s="19" t="s">
        <v>85</v>
      </c>
    </row>
    <row r="408" spans="2:51" s="13" customFormat="1" ht="11.25">
      <c r="B408" s="200"/>
      <c r="C408" s="201"/>
      <c r="D408" s="195" t="s">
        <v>233</v>
      </c>
      <c r="E408" s="202" t="s">
        <v>74</v>
      </c>
      <c r="F408" s="203" t="s">
        <v>932</v>
      </c>
      <c r="G408" s="201"/>
      <c r="H408" s="204">
        <v>6.55</v>
      </c>
      <c r="I408" s="205"/>
      <c r="J408" s="201"/>
      <c r="K408" s="201"/>
      <c r="L408" s="206"/>
      <c r="M408" s="207"/>
      <c r="N408" s="208"/>
      <c r="O408" s="208"/>
      <c r="P408" s="208"/>
      <c r="Q408" s="208"/>
      <c r="R408" s="208"/>
      <c r="S408" s="208"/>
      <c r="T408" s="209"/>
      <c r="AT408" s="210" t="s">
        <v>233</v>
      </c>
      <c r="AU408" s="210" t="s">
        <v>85</v>
      </c>
      <c r="AV408" s="13" t="s">
        <v>85</v>
      </c>
      <c r="AW408" s="13" t="s">
        <v>37</v>
      </c>
      <c r="AX408" s="13" t="s">
        <v>76</v>
      </c>
      <c r="AY408" s="210" t="s">
        <v>223</v>
      </c>
    </row>
    <row r="409" spans="2:51" s="14" customFormat="1" ht="11.25">
      <c r="B409" s="211"/>
      <c r="C409" s="212"/>
      <c r="D409" s="195" t="s">
        <v>233</v>
      </c>
      <c r="E409" s="213" t="s">
        <v>74</v>
      </c>
      <c r="F409" s="214" t="s">
        <v>236</v>
      </c>
      <c r="G409" s="212"/>
      <c r="H409" s="215">
        <v>6.55</v>
      </c>
      <c r="I409" s="216"/>
      <c r="J409" s="212"/>
      <c r="K409" s="212"/>
      <c r="L409" s="217"/>
      <c r="M409" s="218"/>
      <c r="N409" s="219"/>
      <c r="O409" s="219"/>
      <c r="P409" s="219"/>
      <c r="Q409" s="219"/>
      <c r="R409" s="219"/>
      <c r="S409" s="219"/>
      <c r="T409" s="220"/>
      <c r="AT409" s="221" t="s">
        <v>233</v>
      </c>
      <c r="AU409" s="221" t="s">
        <v>85</v>
      </c>
      <c r="AV409" s="14" t="s">
        <v>237</v>
      </c>
      <c r="AW409" s="14" t="s">
        <v>37</v>
      </c>
      <c r="AX409" s="14" t="s">
        <v>76</v>
      </c>
      <c r="AY409" s="221" t="s">
        <v>223</v>
      </c>
    </row>
    <row r="410" spans="2:51" s="15" customFormat="1" ht="11.25">
      <c r="B410" s="222"/>
      <c r="C410" s="223"/>
      <c r="D410" s="195" t="s">
        <v>233</v>
      </c>
      <c r="E410" s="224" t="s">
        <v>74</v>
      </c>
      <c r="F410" s="225" t="s">
        <v>238</v>
      </c>
      <c r="G410" s="223"/>
      <c r="H410" s="226">
        <v>6.55</v>
      </c>
      <c r="I410" s="227"/>
      <c r="J410" s="223"/>
      <c r="K410" s="223"/>
      <c r="L410" s="228"/>
      <c r="M410" s="229"/>
      <c r="N410" s="230"/>
      <c r="O410" s="230"/>
      <c r="P410" s="230"/>
      <c r="Q410" s="230"/>
      <c r="R410" s="230"/>
      <c r="S410" s="230"/>
      <c r="T410" s="231"/>
      <c r="AT410" s="232" t="s">
        <v>233</v>
      </c>
      <c r="AU410" s="232" t="s">
        <v>85</v>
      </c>
      <c r="AV410" s="15" t="s">
        <v>229</v>
      </c>
      <c r="AW410" s="15" t="s">
        <v>37</v>
      </c>
      <c r="AX410" s="15" t="s">
        <v>83</v>
      </c>
      <c r="AY410" s="232" t="s">
        <v>223</v>
      </c>
    </row>
    <row r="411" spans="1:65" s="2" customFormat="1" ht="21.75" customHeight="1">
      <c r="A411" s="36"/>
      <c r="B411" s="37"/>
      <c r="C411" s="182" t="s">
        <v>933</v>
      </c>
      <c r="D411" s="182" t="s">
        <v>225</v>
      </c>
      <c r="E411" s="183" t="s">
        <v>934</v>
      </c>
      <c r="F411" s="184" t="s">
        <v>935</v>
      </c>
      <c r="G411" s="185" t="s">
        <v>117</v>
      </c>
      <c r="H411" s="186">
        <v>82.144</v>
      </c>
      <c r="I411" s="187"/>
      <c r="J411" s="188">
        <f>ROUND(I411*H411,2)</f>
        <v>0</v>
      </c>
      <c r="K411" s="184" t="s">
        <v>228</v>
      </c>
      <c r="L411" s="41"/>
      <c r="M411" s="189" t="s">
        <v>74</v>
      </c>
      <c r="N411" s="190" t="s">
        <v>46</v>
      </c>
      <c r="O411" s="66"/>
      <c r="P411" s="191">
        <f>O411*H411</f>
        <v>0</v>
      </c>
      <c r="Q411" s="191">
        <v>0.0007</v>
      </c>
      <c r="R411" s="191">
        <f>Q411*H411</f>
        <v>0.057500800000000005</v>
      </c>
      <c r="S411" s="191">
        <v>0</v>
      </c>
      <c r="T411" s="192">
        <f>S411*H411</f>
        <v>0</v>
      </c>
      <c r="U411" s="36"/>
      <c r="V411" s="36"/>
      <c r="W411" s="36"/>
      <c r="X411" s="36"/>
      <c r="Y411" s="36"/>
      <c r="Z411" s="36"/>
      <c r="AA411" s="36"/>
      <c r="AB411" s="36"/>
      <c r="AC411" s="36"/>
      <c r="AD411" s="36"/>
      <c r="AE411" s="36"/>
      <c r="AR411" s="193" t="s">
        <v>329</v>
      </c>
      <c r="AT411" s="193" t="s">
        <v>225</v>
      </c>
      <c r="AU411" s="193" t="s">
        <v>85</v>
      </c>
      <c r="AY411" s="19" t="s">
        <v>223</v>
      </c>
      <c r="BE411" s="194">
        <f>IF(N411="základní",J411,0)</f>
        <v>0</v>
      </c>
      <c r="BF411" s="194">
        <f>IF(N411="snížená",J411,0)</f>
        <v>0</v>
      </c>
      <c r="BG411" s="194">
        <f>IF(N411="zákl. přenesená",J411,0)</f>
        <v>0</v>
      </c>
      <c r="BH411" s="194">
        <f>IF(N411="sníž. přenesená",J411,0)</f>
        <v>0</v>
      </c>
      <c r="BI411" s="194">
        <f>IF(N411="nulová",J411,0)</f>
        <v>0</v>
      </c>
      <c r="BJ411" s="19" t="s">
        <v>83</v>
      </c>
      <c r="BK411" s="194">
        <f>ROUND(I411*H411,2)</f>
        <v>0</v>
      </c>
      <c r="BL411" s="19" t="s">
        <v>329</v>
      </c>
      <c r="BM411" s="193" t="s">
        <v>936</v>
      </c>
    </row>
    <row r="412" spans="1:47" s="2" customFormat="1" ht="19.5">
      <c r="A412" s="36"/>
      <c r="B412" s="37"/>
      <c r="C412" s="38"/>
      <c r="D412" s="195" t="s">
        <v>231</v>
      </c>
      <c r="E412" s="38"/>
      <c r="F412" s="196" t="s">
        <v>937</v>
      </c>
      <c r="G412" s="38"/>
      <c r="H412" s="38"/>
      <c r="I412" s="197"/>
      <c r="J412" s="38"/>
      <c r="K412" s="38"/>
      <c r="L412" s="41"/>
      <c r="M412" s="198"/>
      <c r="N412" s="199"/>
      <c r="O412" s="66"/>
      <c r="P412" s="66"/>
      <c r="Q412" s="66"/>
      <c r="R412" s="66"/>
      <c r="S412" s="66"/>
      <c r="T412" s="67"/>
      <c r="U412" s="36"/>
      <c r="V412" s="36"/>
      <c r="W412" s="36"/>
      <c r="X412" s="36"/>
      <c r="Y412" s="36"/>
      <c r="Z412" s="36"/>
      <c r="AA412" s="36"/>
      <c r="AB412" s="36"/>
      <c r="AC412" s="36"/>
      <c r="AD412" s="36"/>
      <c r="AE412" s="36"/>
      <c r="AT412" s="19" t="s">
        <v>231</v>
      </c>
      <c r="AU412" s="19" t="s">
        <v>85</v>
      </c>
    </row>
    <row r="413" spans="2:51" s="13" customFormat="1" ht="11.25">
      <c r="B413" s="200"/>
      <c r="C413" s="201"/>
      <c r="D413" s="195" t="s">
        <v>233</v>
      </c>
      <c r="E413" s="202" t="s">
        <v>74</v>
      </c>
      <c r="F413" s="203" t="s">
        <v>938</v>
      </c>
      <c r="G413" s="201"/>
      <c r="H413" s="204">
        <v>82.144</v>
      </c>
      <c r="I413" s="205"/>
      <c r="J413" s="201"/>
      <c r="K413" s="201"/>
      <c r="L413" s="206"/>
      <c r="M413" s="207"/>
      <c r="N413" s="208"/>
      <c r="O413" s="208"/>
      <c r="P413" s="208"/>
      <c r="Q413" s="208"/>
      <c r="R413" s="208"/>
      <c r="S413" s="208"/>
      <c r="T413" s="209"/>
      <c r="AT413" s="210" t="s">
        <v>233</v>
      </c>
      <c r="AU413" s="210" t="s">
        <v>85</v>
      </c>
      <c r="AV413" s="13" t="s">
        <v>85</v>
      </c>
      <c r="AW413" s="13" t="s">
        <v>37</v>
      </c>
      <c r="AX413" s="13" t="s">
        <v>83</v>
      </c>
      <c r="AY413" s="210" t="s">
        <v>223</v>
      </c>
    </row>
    <row r="414" spans="1:65" s="2" customFormat="1" ht="16.5" customHeight="1">
      <c r="A414" s="36"/>
      <c r="B414" s="37"/>
      <c r="C414" s="182" t="s">
        <v>939</v>
      </c>
      <c r="D414" s="182" t="s">
        <v>225</v>
      </c>
      <c r="E414" s="183" t="s">
        <v>940</v>
      </c>
      <c r="F414" s="184" t="s">
        <v>941</v>
      </c>
      <c r="G414" s="185" t="s">
        <v>117</v>
      </c>
      <c r="H414" s="186">
        <v>84.513</v>
      </c>
      <c r="I414" s="187"/>
      <c r="J414" s="188">
        <f>ROUND(I414*H414,2)</f>
        <v>0</v>
      </c>
      <c r="K414" s="184" t="s">
        <v>228</v>
      </c>
      <c r="L414" s="41"/>
      <c r="M414" s="189" t="s">
        <v>74</v>
      </c>
      <c r="N414" s="190" t="s">
        <v>46</v>
      </c>
      <c r="O414" s="66"/>
      <c r="P414" s="191">
        <f>O414*H414</f>
        <v>0</v>
      </c>
      <c r="Q414" s="191">
        <v>0.0014</v>
      </c>
      <c r="R414" s="191">
        <f>Q414*H414</f>
        <v>0.11831820000000001</v>
      </c>
      <c r="S414" s="191">
        <v>0</v>
      </c>
      <c r="T414" s="192">
        <f>S414*H414</f>
        <v>0</v>
      </c>
      <c r="U414" s="36"/>
      <c r="V414" s="36"/>
      <c r="W414" s="36"/>
      <c r="X414" s="36"/>
      <c r="Y414" s="36"/>
      <c r="Z414" s="36"/>
      <c r="AA414" s="36"/>
      <c r="AB414" s="36"/>
      <c r="AC414" s="36"/>
      <c r="AD414" s="36"/>
      <c r="AE414" s="36"/>
      <c r="AR414" s="193" t="s">
        <v>329</v>
      </c>
      <c r="AT414" s="193" t="s">
        <v>225</v>
      </c>
      <c r="AU414" s="193" t="s">
        <v>85</v>
      </c>
      <c r="AY414" s="19" t="s">
        <v>223</v>
      </c>
      <c r="BE414" s="194">
        <f>IF(N414="základní",J414,0)</f>
        <v>0</v>
      </c>
      <c r="BF414" s="194">
        <f>IF(N414="snížená",J414,0)</f>
        <v>0</v>
      </c>
      <c r="BG414" s="194">
        <f>IF(N414="zákl. přenesená",J414,0)</f>
        <v>0</v>
      </c>
      <c r="BH414" s="194">
        <f>IF(N414="sníž. přenesená",J414,0)</f>
        <v>0</v>
      </c>
      <c r="BI414" s="194">
        <f>IF(N414="nulová",J414,0)</f>
        <v>0</v>
      </c>
      <c r="BJ414" s="19" t="s">
        <v>83</v>
      </c>
      <c r="BK414" s="194">
        <f>ROUND(I414*H414,2)</f>
        <v>0</v>
      </c>
      <c r="BL414" s="19" t="s">
        <v>329</v>
      </c>
      <c r="BM414" s="193" t="s">
        <v>942</v>
      </c>
    </row>
    <row r="415" spans="1:47" s="2" customFormat="1" ht="11.25">
      <c r="A415" s="36"/>
      <c r="B415" s="37"/>
      <c r="C415" s="38"/>
      <c r="D415" s="195" t="s">
        <v>231</v>
      </c>
      <c r="E415" s="38"/>
      <c r="F415" s="196" t="s">
        <v>943</v>
      </c>
      <c r="G415" s="38"/>
      <c r="H415" s="38"/>
      <c r="I415" s="197"/>
      <c r="J415" s="38"/>
      <c r="K415" s="38"/>
      <c r="L415" s="41"/>
      <c r="M415" s="198"/>
      <c r="N415" s="199"/>
      <c r="O415" s="66"/>
      <c r="P415" s="66"/>
      <c r="Q415" s="66"/>
      <c r="R415" s="66"/>
      <c r="S415" s="66"/>
      <c r="T415" s="67"/>
      <c r="U415" s="36"/>
      <c r="V415" s="36"/>
      <c r="W415" s="36"/>
      <c r="X415" s="36"/>
      <c r="Y415" s="36"/>
      <c r="Z415" s="36"/>
      <c r="AA415" s="36"/>
      <c r="AB415" s="36"/>
      <c r="AC415" s="36"/>
      <c r="AD415" s="36"/>
      <c r="AE415" s="36"/>
      <c r="AT415" s="19" t="s">
        <v>231</v>
      </c>
      <c r="AU415" s="19" t="s">
        <v>85</v>
      </c>
    </row>
    <row r="416" spans="2:51" s="13" customFormat="1" ht="11.25">
      <c r="B416" s="200"/>
      <c r="C416" s="201"/>
      <c r="D416" s="195" t="s">
        <v>233</v>
      </c>
      <c r="E416" s="202" t="s">
        <v>74</v>
      </c>
      <c r="F416" s="203" t="s">
        <v>926</v>
      </c>
      <c r="G416" s="201"/>
      <c r="H416" s="204">
        <v>84.513</v>
      </c>
      <c r="I416" s="205"/>
      <c r="J416" s="201"/>
      <c r="K416" s="201"/>
      <c r="L416" s="206"/>
      <c r="M416" s="207"/>
      <c r="N416" s="208"/>
      <c r="O416" s="208"/>
      <c r="P416" s="208"/>
      <c r="Q416" s="208"/>
      <c r="R416" s="208"/>
      <c r="S416" s="208"/>
      <c r="T416" s="209"/>
      <c r="AT416" s="210" t="s">
        <v>233</v>
      </c>
      <c r="AU416" s="210" t="s">
        <v>85</v>
      </c>
      <c r="AV416" s="13" t="s">
        <v>85</v>
      </c>
      <c r="AW416" s="13" t="s">
        <v>37</v>
      </c>
      <c r="AX416" s="13" t="s">
        <v>83</v>
      </c>
      <c r="AY416" s="210" t="s">
        <v>223</v>
      </c>
    </row>
    <row r="417" spans="1:65" s="2" customFormat="1" ht="16.5" customHeight="1">
      <c r="A417" s="36"/>
      <c r="B417" s="37"/>
      <c r="C417" s="182" t="s">
        <v>944</v>
      </c>
      <c r="D417" s="182" t="s">
        <v>225</v>
      </c>
      <c r="E417" s="183" t="s">
        <v>945</v>
      </c>
      <c r="F417" s="184" t="s">
        <v>946</v>
      </c>
      <c r="G417" s="185" t="s">
        <v>117</v>
      </c>
      <c r="H417" s="186">
        <v>12</v>
      </c>
      <c r="I417" s="187"/>
      <c r="J417" s="188">
        <f>ROUND(I417*H417,2)</f>
        <v>0</v>
      </c>
      <c r="K417" s="184" t="s">
        <v>228</v>
      </c>
      <c r="L417" s="41"/>
      <c r="M417" s="189" t="s">
        <v>74</v>
      </c>
      <c r="N417" s="190" t="s">
        <v>46</v>
      </c>
      <c r="O417" s="66"/>
      <c r="P417" s="191">
        <f>O417*H417</f>
        <v>0</v>
      </c>
      <c r="Q417" s="191">
        <v>0.01355</v>
      </c>
      <c r="R417" s="191">
        <f>Q417*H417</f>
        <v>0.1626</v>
      </c>
      <c r="S417" s="191">
        <v>0</v>
      </c>
      <c r="T417" s="192">
        <f>S417*H417</f>
        <v>0</v>
      </c>
      <c r="U417" s="36"/>
      <c r="V417" s="36"/>
      <c r="W417" s="36"/>
      <c r="X417" s="36"/>
      <c r="Y417" s="36"/>
      <c r="Z417" s="36"/>
      <c r="AA417" s="36"/>
      <c r="AB417" s="36"/>
      <c r="AC417" s="36"/>
      <c r="AD417" s="36"/>
      <c r="AE417" s="36"/>
      <c r="AR417" s="193" t="s">
        <v>329</v>
      </c>
      <c r="AT417" s="193" t="s">
        <v>225</v>
      </c>
      <c r="AU417" s="193" t="s">
        <v>85</v>
      </c>
      <c r="AY417" s="19" t="s">
        <v>223</v>
      </c>
      <c r="BE417" s="194">
        <f>IF(N417="základní",J417,0)</f>
        <v>0</v>
      </c>
      <c r="BF417" s="194">
        <f>IF(N417="snížená",J417,0)</f>
        <v>0</v>
      </c>
      <c r="BG417" s="194">
        <f>IF(N417="zákl. přenesená",J417,0)</f>
        <v>0</v>
      </c>
      <c r="BH417" s="194">
        <f>IF(N417="sníž. přenesená",J417,0)</f>
        <v>0</v>
      </c>
      <c r="BI417" s="194">
        <f>IF(N417="nulová",J417,0)</f>
        <v>0</v>
      </c>
      <c r="BJ417" s="19" t="s">
        <v>83</v>
      </c>
      <c r="BK417" s="194">
        <f>ROUND(I417*H417,2)</f>
        <v>0</v>
      </c>
      <c r="BL417" s="19" t="s">
        <v>329</v>
      </c>
      <c r="BM417" s="193" t="s">
        <v>947</v>
      </c>
    </row>
    <row r="418" spans="1:47" s="2" customFormat="1" ht="19.5">
      <c r="A418" s="36"/>
      <c r="B418" s="37"/>
      <c r="C418" s="38"/>
      <c r="D418" s="195" t="s">
        <v>231</v>
      </c>
      <c r="E418" s="38"/>
      <c r="F418" s="196" t="s">
        <v>948</v>
      </c>
      <c r="G418" s="38"/>
      <c r="H418" s="38"/>
      <c r="I418" s="197"/>
      <c r="J418" s="38"/>
      <c r="K418" s="38"/>
      <c r="L418" s="41"/>
      <c r="M418" s="198"/>
      <c r="N418" s="199"/>
      <c r="O418" s="66"/>
      <c r="P418" s="66"/>
      <c r="Q418" s="66"/>
      <c r="R418" s="66"/>
      <c r="S418" s="66"/>
      <c r="T418" s="67"/>
      <c r="U418" s="36"/>
      <c r="V418" s="36"/>
      <c r="W418" s="36"/>
      <c r="X418" s="36"/>
      <c r="Y418" s="36"/>
      <c r="Z418" s="36"/>
      <c r="AA418" s="36"/>
      <c r="AB418" s="36"/>
      <c r="AC418" s="36"/>
      <c r="AD418" s="36"/>
      <c r="AE418" s="36"/>
      <c r="AT418" s="19" t="s">
        <v>231</v>
      </c>
      <c r="AU418" s="19" t="s">
        <v>85</v>
      </c>
    </row>
    <row r="419" spans="2:51" s="13" customFormat="1" ht="11.25">
      <c r="B419" s="200"/>
      <c r="C419" s="201"/>
      <c r="D419" s="195" t="s">
        <v>233</v>
      </c>
      <c r="E419" s="202" t="s">
        <v>74</v>
      </c>
      <c r="F419" s="203" t="s">
        <v>949</v>
      </c>
      <c r="G419" s="201"/>
      <c r="H419" s="204">
        <v>12</v>
      </c>
      <c r="I419" s="205"/>
      <c r="J419" s="201"/>
      <c r="K419" s="201"/>
      <c r="L419" s="206"/>
      <c r="M419" s="207"/>
      <c r="N419" s="208"/>
      <c r="O419" s="208"/>
      <c r="P419" s="208"/>
      <c r="Q419" s="208"/>
      <c r="R419" s="208"/>
      <c r="S419" s="208"/>
      <c r="T419" s="209"/>
      <c r="AT419" s="210" t="s">
        <v>233</v>
      </c>
      <c r="AU419" s="210" t="s">
        <v>85</v>
      </c>
      <c r="AV419" s="13" t="s">
        <v>85</v>
      </c>
      <c r="AW419" s="13" t="s">
        <v>37</v>
      </c>
      <c r="AX419" s="13" t="s">
        <v>76</v>
      </c>
      <c r="AY419" s="210" t="s">
        <v>223</v>
      </c>
    </row>
    <row r="420" spans="2:51" s="14" customFormat="1" ht="11.25">
      <c r="B420" s="211"/>
      <c r="C420" s="212"/>
      <c r="D420" s="195" t="s">
        <v>233</v>
      </c>
      <c r="E420" s="213" t="s">
        <v>74</v>
      </c>
      <c r="F420" s="214" t="s">
        <v>236</v>
      </c>
      <c r="G420" s="212"/>
      <c r="H420" s="215">
        <v>12</v>
      </c>
      <c r="I420" s="216"/>
      <c r="J420" s="212"/>
      <c r="K420" s="212"/>
      <c r="L420" s="217"/>
      <c r="M420" s="218"/>
      <c r="N420" s="219"/>
      <c r="O420" s="219"/>
      <c r="P420" s="219"/>
      <c r="Q420" s="219"/>
      <c r="R420" s="219"/>
      <c r="S420" s="219"/>
      <c r="T420" s="220"/>
      <c r="AT420" s="221" t="s">
        <v>233</v>
      </c>
      <c r="AU420" s="221" t="s">
        <v>85</v>
      </c>
      <c r="AV420" s="14" t="s">
        <v>237</v>
      </c>
      <c r="AW420" s="14" t="s">
        <v>37</v>
      </c>
      <c r="AX420" s="14" t="s">
        <v>76</v>
      </c>
      <c r="AY420" s="221" t="s">
        <v>223</v>
      </c>
    </row>
    <row r="421" spans="2:51" s="15" customFormat="1" ht="11.25">
      <c r="B421" s="222"/>
      <c r="C421" s="223"/>
      <c r="D421" s="195" t="s">
        <v>233</v>
      </c>
      <c r="E421" s="224" t="s">
        <v>595</v>
      </c>
      <c r="F421" s="225" t="s">
        <v>238</v>
      </c>
      <c r="G421" s="223"/>
      <c r="H421" s="226">
        <v>12</v>
      </c>
      <c r="I421" s="227"/>
      <c r="J421" s="223"/>
      <c r="K421" s="223"/>
      <c r="L421" s="228"/>
      <c r="M421" s="229"/>
      <c r="N421" s="230"/>
      <c r="O421" s="230"/>
      <c r="P421" s="230"/>
      <c r="Q421" s="230"/>
      <c r="R421" s="230"/>
      <c r="S421" s="230"/>
      <c r="T421" s="231"/>
      <c r="AT421" s="232" t="s">
        <v>233</v>
      </c>
      <c r="AU421" s="232" t="s">
        <v>85</v>
      </c>
      <c r="AV421" s="15" t="s">
        <v>229</v>
      </c>
      <c r="AW421" s="15" t="s">
        <v>37</v>
      </c>
      <c r="AX421" s="15" t="s">
        <v>83</v>
      </c>
      <c r="AY421" s="232" t="s">
        <v>223</v>
      </c>
    </row>
    <row r="422" spans="1:65" s="2" customFormat="1" ht="16.5" customHeight="1">
      <c r="A422" s="36"/>
      <c r="B422" s="37"/>
      <c r="C422" s="182" t="s">
        <v>950</v>
      </c>
      <c r="D422" s="182" t="s">
        <v>225</v>
      </c>
      <c r="E422" s="183" t="s">
        <v>951</v>
      </c>
      <c r="F422" s="184" t="s">
        <v>952</v>
      </c>
      <c r="G422" s="185" t="s">
        <v>117</v>
      </c>
      <c r="H422" s="186">
        <v>3.42</v>
      </c>
      <c r="I422" s="187"/>
      <c r="J422" s="188">
        <f>ROUND(I422*H422,2)</f>
        <v>0</v>
      </c>
      <c r="K422" s="184" t="s">
        <v>228</v>
      </c>
      <c r="L422" s="41"/>
      <c r="M422" s="189" t="s">
        <v>74</v>
      </c>
      <c r="N422" s="190" t="s">
        <v>46</v>
      </c>
      <c r="O422" s="66"/>
      <c r="P422" s="191">
        <f>O422*H422</f>
        <v>0</v>
      </c>
      <c r="Q422" s="191">
        <v>0.02507</v>
      </c>
      <c r="R422" s="191">
        <f>Q422*H422</f>
        <v>0.0857394</v>
      </c>
      <c r="S422" s="191">
        <v>0</v>
      </c>
      <c r="T422" s="192">
        <f>S422*H422</f>
        <v>0</v>
      </c>
      <c r="U422" s="36"/>
      <c r="V422" s="36"/>
      <c r="W422" s="36"/>
      <c r="X422" s="36"/>
      <c r="Y422" s="36"/>
      <c r="Z422" s="36"/>
      <c r="AA422" s="36"/>
      <c r="AB422" s="36"/>
      <c r="AC422" s="36"/>
      <c r="AD422" s="36"/>
      <c r="AE422" s="36"/>
      <c r="AR422" s="193" t="s">
        <v>329</v>
      </c>
      <c r="AT422" s="193" t="s">
        <v>225</v>
      </c>
      <c r="AU422" s="193" t="s">
        <v>85</v>
      </c>
      <c r="AY422" s="19" t="s">
        <v>223</v>
      </c>
      <c r="BE422" s="194">
        <f>IF(N422="základní",J422,0)</f>
        <v>0</v>
      </c>
      <c r="BF422" s="194">
        <f>IF(N422="snížená",J422,0)</f>
        <v>0</v>
      </c>
      <c r="BG422" s="194">
        <f>IF(N422="zákl. přenesená",J422,0)</f>
        <v>0</v>
      </c>
      <c r="BH422" s="194">
        <f>IF(N422="sníž. přenesená",J422,0)</f>
        <v>0</v>
      </c>
      <c r="BI422" s="194">
        <f>IF(N422="nulová",J422,0)</f>
        <v>0</v>
      </c>
      <c r="BJ422" s="19" t="s">
        <v>83</v>
      </c>
      <c r="BK422" s="194">
        <f>ROUND(I422*H422,2)</f>
        <v>0</v>
      </c>
      <c r="BL422" s="19" t="s">
        <v>329</v>
      </c>
      <c r="BM422" s="193" t="s">
        <v>953</v>
      </c>
    </row>
    <row r="423" spans="1:47" s="2" customFormat="1" ht="19.5">
      <c r="A423" s="36"/>
      <c r="B423" s="37"/>
      <c r="C423" s="38"/>
      <c r="D423" s="195" t="s">
        <v>231</v>
      </c>
      <c r="E423" s="38"/>
      <c r="F423" s="196" t="s">
        <v>954</v>
      </c>
      <c r="G423" s="38"/>
      <c r="H423" s="38"/>
      <c r="I423" s="197"/>
      <c r="J423" s="38"/>
      <c r="K423" s="38"/>
      <c r="L423" s="41"/>
      <c r="M423" s="198"/>
      <c r="N423" s="199"/>
      <c r="O423" s="66"/>
      <c r="P423" s="66"/>
      <c r="Q423" s="66"/>
      <c r="R423" s="66"/>
      <c r="S423" s="66"/>
      <c r="T423" s="67"/>
      <c r="U423" s="36"/>
      <c r="V423" s="36"/>
      <c r="W423" s="36"/>
      <c r="X423" s="36"/>
      <c r="Y423" s="36"/>
      <c r="Z423" s="36"/>
      <c r="AA423" s="36"/>
      <c r="AB423" s="36"/>
      <c r="AC423" s="36"/>
      <c r="AD423" s="36"/>
      <c r="AE423" s="36"/>
      <c r="AT423" s="19" t="s">
        <v>231</v>
      </c>
      <c r="AU423" s="19" t="s">
        <v>85</v>
      </c>
    </row>
    <row r="424" spans="2:51" s="13" customFormat="1" ht="11.25">
      <c r="B424" s="200"/>
      <c r="C424" s="201"/>
      <c r="D424" s="195" t="s">
        <v>233</v>
      </c>
      <c r="E424" s="202" t="s">
        <v>74</v>
      </c>
      <c r="F424" s="203" t="s">
        <v>955</v>
      </c>
      <c r="G424" s="201"/>
      <c r="H424" s="204">
        <v>3.42</v>
      </c>
      <c r="I424" s="205"/>
      <c r="J424" s="201"/>
      <c r="K424" s="201"/>
      <c r="L424" s="206"/>
      <c r="M424" s="207"/>
      <c r="N424" s="208"/>
      <c r="O424" s="208"/>
      <c r="P424" s="208"/>
      <c r="Q424" s="208"/>
      <c r="R424" s="208"/>
      <c r="S424" s="208"/>
      <c r="T424" s="209"/>
      <c r="AT424" s="210" t="s">
        <v>233</v>
      </c>
      <c r="AU424" s="210" t="s">
        <v>85</v>
      </c>
      <c r="AV424" s="13" t="s">
        <v>85</v>
      </c>
      <c r="AW424" s="13" t="s">
        <v>37</v>
      </c>
      <c r="AX424" s="13" t="s">
        <v>76</v>
      </c>
      <c r="AY424" s="210" t="s">
        <v>223</v>
      </c>
    </row>
    <row r="425" spans="2:51" s="14" customFormat="1" ht="11.25">
      <c r="B425" s="211"/>
      <c r="C425" s="212"/>
      <c r="D425" s="195" t="s">
        <v>233</v>
      </c>
      <c r="E425" s="213" t="s">
        <v>74</v>
      </c>
      <c r="F425" s="214" t="s">
        <v>236</v>
      </c>
      <c r="G425" s="212"/>
      <c r="H425" s="215">
        <v>3.42</v>
      </c>
      <c r="I425" s="216"/>
      <c r="J425" s="212"/>
      <c r="K425" s="212"/>
      <c r="L425" s="217"/>
      <c r="M425" s="218"/>
      <c r="N425" s="219"/>
      <c r="O425" s="219"/>
      <c r="P425" s="219"/>
      <c r="Q425" s="219"/>
      <c r="R425" s="219"/>
      <c r="S425" s="219"/>
      <c r="T425" s="220"/>
      <c r="AT425" s="221" t="s">
        <v>233</v>
      </c>
      <c r="AU425" s="221" t="s">
        <v>85</v>
      </c>
      <c r="AV425" s="14" t="s">
        <v>237</v>
      </c>
      <c r="AW425" s="14" t="s">
        <v>37</v>
      </c>
      <c r="AX425" s="14" t="s">
        <v>76</v>
      </c>
      <c r="AY425" s="221" t="s">
        <v>223</v>
      </c>
    </row>
    <row r="426" spans="2:51" s="15" customFormat="1" ht="11.25">
      <c r="B426" s="222"/>
      <c r="C426" s="223"/>
      <c r="D426" s="195" t="s">
        <v>233</v>
      </c>
      <c r="E426" s="224" t="s">
        <v>614</v>
      </c>
      <c r="F426" s="225" t="s">
        <v>238</v>
      </c>
      <c r="G426" s="223"/>
      <c r="H426" s="226">
        <v>3.42</v>
      </c>
      <c r="I426" s="227"/>
      <c r="J426" s="223"/>
      <c r="K426" s="223"/>
      <c r="L426" s="228"/>
      <c r="M426" s="229"/>
      <c r="N426" s="230"/>
      <c r="O426" s="230"/>
      <c r="P426" s="230"/>
      <c r="Q426" s="230"/>
      <c r="R426" s="230"/>
      <c r="S426" s="230"/>
      <c r="T426" s="231"/>
      <c r="AT426" s="232" t="s">
        <v>233</v>
      </c>
      <c r="AU426" s="232" t="s">
        <v>85</v>
      </c>
      <c r="AV426" s="15" t="s">
        <v>229</v>
      </c>
      <c r="AW426" s="15" t="s">
        <v>37</v>
      </c>
      <c r="AX426" s="15" t="s">
        <v>83</v>
      </c>
      <c r="AY426" s="232" t="s">
        <v>223</v>
      </c>
    </row>
    <row r="427" spans="1:65" s="2" customFormat="1" ht="21.75" customHeight="1">
      <c r="A427" s="36"/>
      <c r="B427" s="37"/>
      <c r="C427" s="182" t="s">
        <v>956</v>
      </c>
      <c r="D427" s="182" t="s">
        <v>225</v>
      </c>
      <c r="E427" s="183" t="s">
        <v>957</v>
      </c>
      <c r="F427" s="184" t="s">
        <v>958</v>
      </c>
      <c r="G427" s="185" t="s">
        <v>117</v>
      </c>
      <c r="H427" s="186">
        <v>12.502</v>
      </c>
      <c r="I427" s="187"/>
      <c r="J427" s="188">
        <f>ROUND(I427*H427,2)</f>
        <v>0</v>
      </c>
      <c r="K427" s="184" t="s">
        <v>228</v>
      </c>
      <c r="L427" s="41"/>
      <c r="M427" s="189" t="s">
        <v>74</v>
      </c>
      <c r="N427" s="190" t="s">
        <v>46</v>
      </c>
      <c r="O427" s="66"/>
      <c r="P427" s="191">
        <f>O427*H427</f>
        <v>0</v>
      </c>
      <c r="Q427" s="191">
        <v>0.01714</v>
      </c>
      <c r="R427" s="191">
        <f>Q427*H427</f>
        <v>0.21428428</v>
      </c>
      <c r="S427" s="191">
        <v>0</v>
      </c>
      <c r="T427" s="192">
        <f>S427*H427</f>
        <v>0</v>
      </c>
      <c r="U427" s="36"/>
      <c r="V427" s="36"/>
      <c r="W427" s="36"/>
      <c r="X427" s="36"/>
      <c r="Y427" s="36"/>
      <c r="Z427" s="36"/>
      <c r="AA427" s="36"/>
      <c r="AB427" s="36"/>
      <c r="AC427" s="36"/>
      <c r="AD427" s="36"/>
      <c r="AE427" s="36"/>
      <c r="AR427" s="193" t="s">
        <v>329</v>
      </c>
      <c r="AT427" s="193" t="s">
        <v>225</v>
      </c>
      <c r="AU427" s="193" t="s">
        <v>85</v>
      </c>
      <c r="AY427" s="19" t="s">
        <v>223</v>
      </c>
      <c r="BE427" s="194">
        <f>IF(N427="základní",J427,0)</f>
        <v>0</v>
      </c>
      <c r="BF427" s="194">
        <f>IF(N427="snížená",J427,0)</f>
        <v>0</v>
      </c>
      <c r="BG427" s="194">
        <f>IF(N427="zákl. přenesená",J427,0)</f>
        <v>0</v>
      </c>
      <c r="BH427" s="194">
        <f>IF(N427="sníž. přenesená",J427,0)</f>
        <v>0</v>
      </c>
      <c r="BI427" s="194">
        <f>IF(N427="nulová",J427,0)</f>
        <v>0</v>
      </c>
      <c r="BJ427" s="19" t="s">
        <v>83</v>
      </c>
      <c r="BK427" s="194">
        <f>ROUND(I427*H427,2)</f>
        <v>0</v>
      </c>
      <c r="BL427" s="19" t="s">
        <v>329</v>
      </c>
      <c r="BM427" s="193" t="s">
        <v>959</v>
      </c>
    </row>
    <row r="428" spans="1:47" s="2" customFormat="1" ht="19.5">
      <c r="A428" s="36"/>
      <c r="B428" s="37"/>
      <c r="C428" s="38"/>
      <c r="D428" s="195" t="s">
        <v>231</v>
      </c>
      <c r="E428" s="38"/>
      <c r="F428" s="196" t="s">
        <v>960</v>
      </c>
      <c r="G428" s="38"/>
      <c r="H428" s="38"/>
      <c r="I428" s="197"/>
      <c r="J428" s="38"/>
      <c r="K428" s="38"/>
      <c r="L428" s="41"/>
      <c r="M428" s="198"/>
      <c r="N428" s="199"/>
      <c r="O428" s="66"/>
      <c r="P428" s="66"/>
      <c r="Q428" s="66"/>
      <c r="R428" s="66"/>
      <c r="S428" s="66"/>
      <c r="T428" s="67"/>
      <c r="U428" s="36"/>
      <c r="V428" s="36"/>
      <c r="W428" s="36"/>
      <c r="X428" s="36"/>
      <c r="Y428" s="36"/>
      <c r="Z428" s="36"/>
      <c r="AA428" s="36"/>
      <c r="AB428" s="36"/>
      <c r="AC428" s="36"/>
      <c r="AD428" s="36"/>
      <c r="AE428" s="36"/>
      <c r="AT428" s="19" t="s">
        <v>231</v>
      </c>
      <c r="AU428" s="19" t="s">
        <v>85</v>
      </c>
    </row>
    <row r="429" spans="2:51" s="13" customFormat="1" ht="11.25">
      <c r="B429" s="200"/>
      <c r="C429" s="201"/>
      <c r="D429" s="195" t="s">
        <v>233</v>
      </c>
      <c r="E429" s="202" t="s">
        <v>74</v>
      </c>
      <c r="F429" s="203" t="s">
        <v>961</v>
      </c>
      <c r="G429" s="201"/>
      <c r="H429" s="204">
        <v>12.502</v>
      </c>
      <c r="I429" s="205"/>
      <c r="J429" s="201"/>
      <c r="K429" s="201"/>
      <c r="L429" s="206"/>
      <c r="M429" s="207"/>
      <c r="N429" s="208"/>
      <c r="O429" s="208"/>
      <c r="P429" s="208"/>
      <c r="Q429" s="208"/>
      <c r="R429" s="208"/>
      <c r="S429" s="208"/>
      <c r="T429" s="209"/>
      <c r="AT429" s="210" t="s">
        <v>233</v>
      </c>
      <c r="AU429" s="210" t="s">
        <v>85</v>
      </c>
      <c r="AV429" s="13" t="s">
        <v>85</v>
      </c>
      <c r="AW429" s="13" t="s">
        <v>37</v>
      </c>
      <c r="AX429" s="13" t="s">
        <v>76</v>
      </c>
      <c r="AY429" s="210" t="s">
        <v>223</v>
      </c>
    </row>
    <row r="430" spans="2:51" s="14" customFormat="1" ht="11.25">
      <c r="B430" s="211"/>
      <c r="C430" s="212"/>
      <c r="D430" s="195" t="s">
        <v>233</v>
      </c>
      <c r="E430" s="213" t="s">
        <v>74</v>
      </c>
      <c r="F430" s="214" t="s">
        <v>236</v>
      </c>
      <c r="G430" s="212"/>
      <c r="H430" s="215">
        <v>12.502</v>
      </c>
      <c r="I430" s="216"/>
      <c r="J430" s="212"/>
      <c r="K430" s="212"/>
      <c r="L430" s="217"/>
      <c r="M430" s="218"/>
      <c r="N430" s="219"/>
      <c r="O430" s="219"/>
      <c r="P430" s="219"/>
      <c r="Q430" s="219"/>
      <c r="R430" s="219"/>
      <c r="S430" s="219"/>
      <c r="T430" s="220"/>
      <c r="AT430" s="221" t="s">
        <v>233</v>
      </c>
      <c r="AU430" s="221" t="s">
        <v>85</v>
      </c>
      <c r="AV430" s="14" t="s">
        <v>237</v>
      </c>
      <c r="AW430" s="14" t="s">
        <v>37</v>
      </c>
      <c r="AX430" s="14" t="s">
        <v>76</v>
      </c>
      <c r="AY430" s="221" t="s">
        <v>223</v>
      </c>
    </row>
    <row r="431" spans="2:51" s="15" customFormat="1" ht="11.25">
      <c r="B431" s="222"/>
      <c r="C431" s="223"/>
      <c r="D431" s="195" t="s">
        <v>233</v>
      </c>
      <c r="E431" s="224" t="s">
        <v>610</v>
      </c>
      <c r="F431" s="225" t="s">
        <v>238</v>
      </c>
      <c r="G431" s="223"/>
      <c r="H431" s="226">
        <v>12.502</v>
      </c>
      <c r="I431" s="227"/>
      <c r="J431" s="223"/>
      <c r="K431" s="223"/>
      <c r="L431" s="228"/>
      <c r="M431" s="229"/>
      <c r="N431" s="230"/>
      <c r="O431" s="230"/>
      <c r="P431" s="230"/>
      <c r="Q431" s="230"/>
      <c r="R431" s="230"/>
      <c r="S431" s="230"/>
      <c r="T431" s="231"/>
      <c r="AT431" s="232" t="s">
        <v>233</v>
      </c>
      <c r="AU431" s="232" t="s">
        <v>85</v>
      </c>
      <c r="AV431" s="15" t="s">
        <v>229</v>
      </c>
      <c r="AW431" s="15" t="s">
        <v>37</v>
      </c>
      <c r="AX431" s="15" t="s">
        <v>83</v>
      </c>
      <c r="AY431" s="232" t="s">
        <v>223</v>
      </c>
    </row>
    <row r="432" spans="1:65" s="2" customFormat="1" ht="21.75" customHeight="1">
      <c r="A432" s="36"/>
      <c r="B432" s="37"/>
      <c r="C432" s="182" t="s">
        <v>604</v>
      </c>
      <c r="D432" s="182" t="s">
        <v>225</v>
      </c>
      <c r="E432" s="183" t="s">
        <v>962</v>
      </c>
      <c r="F432" s="184" t="s">
        <v>963</v>
      </c>
      <c r="G432" s="185" t="s">
        <v>117</v>
      </c>
      <c r="H432" s="186">
        <v>9.692</v>
      </c>
      <c r="I432" s="187"/>
      <c r="J432" s="188">
        <f>ROUND(I432*H432,2)</f>
        <v>0</v>
      </c>
      <c r="K432" s="184" t="s">
        <v>228</v>
      </c>
      <c r="L432" s="41"/>
      <c r="M432" s="189" t="s">
        <v>74</v>
      </c>
      <c r="N432" s="190" t="s">
        <v>46</v>
      </c>
      <c r="O432" s="66"/>
      <c r="P432" s="191">
        <f>O432*H432</f>
        <v>0</v>
      </c>
      <c r="Q432" s="191">
        <v>0.01638</v>
      </c>
      <c r="R432" s="191">
        <f>Q432*H432</f>
        <v>0.15875496</v>
      </c>
      <c r="S432" s="191">
        <v>0</v>
      </c>
      <c r="T432" s="192">
        <f>S432*H432</f>
        <v>0</v>
      </c>
      <c r="U432" s="36"/>
      <c r="V432" s="36"/>
      <c r="W432" s="36"/>
      <c r="X432" s="36"/>
      <c r="Y432" s="36"/>
      <c r="Z432" s="36"/>
      <c r="AA432" s="36"/>
      <c r="AB432" s="36"/>
      <c r="AC432" s="36"/>
      <c r="AD432" s="36"/>
      <c r="AE432" s="36"/>
      <c r="AR432" s="193" t="s">
        <v>329</v>
      </c>
      <c r="AT432" s="193" t="s">
        <v>225</v>
      </c>
      <c r="AU432" s="193" t="s">
        <v>85</v>
      </c>
      <c r="AY432" s="19" t="s">
        <v>223</v>
      </c>
      <c r="BE432" s="194">
        <f>IF(N432="základní",J432,0)</f>
        <v>0</v>
      </c>
      <c r="BF432" s="194">
        <f>IF(N432="snížená",J432,0)</f>
        <v>0</v>
      </c>
      <c r="BG432" s="194">
        <f>IF(N432="zákl. přenesená",J432,0)</f>
        <v>0</v>
      </c>
      <c r="BH432" s="194">
        <f>IF(N432="sníž. přenesená",J432,0)</f>
        <v>0</v>
      </c>
      <c r="BI432" s="194">
        <f>IF(N432="nulová",J432,0)</f>
        <v>0</v>
      </c>
      <c r="BJ432" s="19" t="s">
        <v>83</v>
      </c>
      <c r="BK432" s="194">
        <f>ROUND(I432*H432,2)</f>
        <v>0</v>
      </c>
      <c r="BL432" s="19" t="s">
        <v>329</v>
      </c>
      <c r="BM432" s="193" t="s">
        <v>964</v>
      </c>
    </row>
    <row r="433" spans="1:47" s="2" customFormat="1" ht="19.5">
      <c r="A433" s="36"/>
      <c r="B433" s="37"/>
      <c r="C433" s="38"/>
      <c r="D433" s="195" t="s">
        <v>231</v>
      </c>
      <c r="E433" s="38"/>
      <c r="F433" s="196" t="s">
        <v>965</v>
      </c>
      <c r="G433" s="38"/>
      <c r="H433" s="38"/>
      <c r="I433" s="197"/>
      <c r="J433" s="38"/>
      <c r="K433" s="38"/>
      <c r="L433" s="41"/>
      <c r="M433" s="198"/>
      <c r="N433" s="199"/>
      <c r="O433" s="66"/>
      <c r="P433" s="66"/>
      <c r="Q433" s="66"/>
      <c r="R433" s="66"/>
      <c r="S433" s="66"/>
      <c r="T433" s="67"/>
      <c r="U433" s="36"/>
      <c r="V433" s="36"/>
      <c r="W433" s="36"/>
      <c r="X433" s="36"/>
      <c r="Y433" s="36"/>
      <c r="Z433" s="36"/>
      <c r="AA433" s="36"/>
      <c r="AB433" s="36"/>
      <c r="AC433" s="36"/>
      <c r="AD433" s="36"/>
      <c r="AE433" s="36"/>
      <c r="AT433" s="19" t="s">
        <v>231</v>
      </c>
      <c r="AU433" s="19" t="s">
        <v>85</v>
      </c>
    </row>
    <row r="434" spans="2:51" s="13" customFormat="1" ht="11.25">
      <c r="B434" s="200"/>
      <c r="C434" s="201"/>
      <c r="D434" s="195" t="s">
        <v>233</v>
      </c>
      <c r="E434" s="202" t="s">
        <v>74</v>
      </c>
      <c r="F434" s="203" t="s">
        <v>966</v>
      </c>
      <c r="G434" s="201"/>
      <c r="H434" s="204">
        <v>9.692</v>
      </c>
      <c r="I434" s="205"/>
      <c r="J434" s="201"/>
      <c r="K434" s="201"/>
      <c r="L434" s="206"/>
      <c r="M434" s="207"/>
      <c r="N434" s="208"/>
      <c r="O434" s="208"/>
      <c r="P434" s="208"/>
      <c r="Q434" s="208"/>
      <c r="R434" s="208"/>
      <c r="S434" s="208"/>
      <c r="T434" s="209"/>
      <c r="AT434" s="210" t="s">
        <v>233</v>
      </c>
      <c r="AU434" s="210" t="s">
        <v>85</v>
      </c>
      <c r="AV434" s="13" t="s">
        <v>85</v>
      </c>
      <c r="AW434" s="13" t="s">
        <v>37</v>
      </c>
      <c r="AX434" s="13" t="s">
        <v>76</v>
      </c>
      <c r="AY434" s="210" t="s">
        <v>223</v>
      </c>
    </row>
    <row r="435" spans="2:51" s="14" customFormat="1" ht="11.25">
      <c r="B435" s="211"/>
      <c r="C435" s="212"/>
      <c r="D435" s="195" t="s">
        <v>233</v>
      </c>
      <c r="E435" s="213" t="s">
        <v>74</v>
      </c>
      <c r="F435" s="214" t="s">
        <v>236</v>
      </c>
      <c r="G435" s="212"/>
      <c r="H435" s="215">
        <v>9.692</v>
      </c>
      <c r="I435" s="216"/>
      <c r="J435" s="212"/>
      <c r="K435" s="212"/>
      <c r="L435" s="217"/>
      <c r="M435" s="218"/>
      <c r="N435" s="219"/>
      <c r="O435" s="219"/>
      <c r="P435" s="219"/>
      <c r="Q435" s="219"/>
      <c r="R435" s="219"/>
      <c r="S435" s="219"/>
      <c r="T435" s="220"/>
      <c r="AT435" s="221" t="s">
        <v>233</v>
      </c>
      <c r="AU435" s="221" t="s">
        <v>85</v>
      </c>
      <c r="AV435" s="14" t="s">
        <v>237</v>
      </c>
      <c r="AW435" s="14" t="s">
        <v>37</v>
      </c>
      <c r="AX435" s="14" t="s">
        <v>76</v>
      </c>
      <c r="AY435" s="221" t="s">
        <v>223</v>
      </c>
    </row>
    <row r="436" spans="2:51" s="15" customFormat="1" ht="11.25">
      <c r="B436" s="222"/>
      <c r="C436" s="223"/>
      <c r="D436" s="195" t="s">
        <v>233</v>
      </c>
      <c r="E436" s="224" t="s">
        <v>612</v>
      </c>
      <c r="F436" s="225" t="s">
        <v>238</v>
      </c>
      <c r="G436" s="223"/>
      <c r="H436" s="226">
        <v>9.692</v>
      </c>
      <c r="I436" s="227"/>
      <c r="J436" s="223"/>
      <c r="K436" s="223"/>
      <c r="L436" s="228"/>
      <c r="M436" s="229"/>
      <c r="N436" s="230"/>
      <c r="O436" s="230"/>
      <c r="P436" s="230"/>
      <c r="Q436" s="230"/>
      <c r="R436" s="230"/>
      <c r="S436" s="230"/>
      <c r="T436" s="231"/>
      <c r="AT436" s="232" t="s">
        <v>233</v>
      </c>
      <c r="AU436" s="232" t="s">
        <v>85</v>
      </c>
      <c r="AV436" s="15" t="s">
        <v>229</v>
      </c>
      <c r="AW436" s="15" t="s">
        <v>37</v>
      </c>
      <c r="AX436" s="15" t="s">
        <v>83</v>
      </c>
      <c r="AY436" s="232" t="s">
        <v>223</v>
      </c>
    </row>
    <row r="437" spans="1:65" s="2" customFormat="1" ht="16.5" customHeight="1">
      <c r="A437" s="36"/>
      <c r="B437" s="37"/>
      <c r="C437" s="182" t="s">
        <v>967</v>
      </c>
      <c r="D437" s="182" t="s">
        <v>225</v>
      </c>
      <c r="E437" s="183" t="s">
        <v>968</v>
      </c>
      <c r="F437" s="184" t="s">
        <v>969</v>
      </c>
      <c r="G437" s="185" t="s">
        <v>117</v>
      </c>
      <c r="H437" s="186">
        <v>6.75</v>
      </c>
      <c r="I437" s="187"/>
      <c r="J437" s="188">
        <f>ROUND(I437*H437,2)</f>
        <v>0</v>
      </c>
      <c r="K437" s="184" t="s">
        <v>228</v>
      </c>
      <c r="L437" s="41"/>
      <c r="M437" s="189" t="s">
        <v>74</v>
      </c>
      <c r="N437" s="190" t="s">
        <v>46</v>
      </c>
      <c r="O437" s="66"/>
      <c r="P437" s="191">
        <f>O437*H437</f>
        <v>0</v>
      </c>
      <c r="Q437" s="191">
        <v>0.02855</v>
      </c>
      <c r="R437" s="191">
        <f>Q437*H437</f>
        <v>0.19271249999999998</v>
      </c>
      <c r="S437" s="191">
        <v>0</v>
      </c>
      <c r="T437" s="192">
        <f>S437*H437</f>
        <v>0</v>
      </c>
      <c r="U437" s="36"/>
      <c r="V437" s="36"/>
      <c r="W437" s="36"/>
      <c r="X437" s="36"/>
      <c r="Y437" s="36"/>
      <c r="Z437" s="36"/>
      <c r="AA437" s="36"/>
      <c r="AB437" s="36"/>
      <c r="AC437" s="36"/>
      <c r="AD437" s="36"/>
      <c r="AE437" s="36"/>
      <c r="AR437" s="193" t="s">
        <v>329</v>
      </c>
      <c r="AT437" s="193" t="s">
        <v>225</v>
      </c>
      <c r="AU437" s="193" t="s">
        <v>85</v>
      </c>
      <c r="AY437" s="19" t="s">
        <v>223</v>
      </c>
      <c r="BE437" s="194">
        <f>IF(N437="základní",J437,0)</f>
        <v>0</v>
      </c>
      <c r="BF437" s="194">
        <f>IF(N437="snížená",J437,0)</f>
        <v>0</v>
      </c>
      <c r="BG437" s="194">
        <f>IF(N437="zákl. přenesená",J437,0)</f>
        <v>0</v>
      </c>
      <c r="BH437" s="194">
        <f>IF(N437="sníž. přenesená",J437,0)</f>
        <v>0</v>
      </c>
      <c r="BI437" s="194">
        <f>IF(N437="nulová",J437,0)</f>
        <v>0</v>
      </c>
      <c r="BJ437" s="19" t="s">
        <v>83</v>
      </c>
      <c r="BK437" s="194">
        <f>ROUND(I437*H437,2)</f>
        <v>0</v>
      </c>
      <c r="BL437" s="19" t="s">
        <v>329</v>
      </c>
      <c r="BM437" s="193" t="s">
        <v>970</v>
      </c>
    </row>
    <row r="438" spans="1:47" s="2" customFormat="1" ht="19.5">
      <c r="A438" s="36"/>
      <c r="B438" s="37"/>
      <c r="C438" s="38"/>
      <c r="D438" s="195" t="s">
        <v>231</v>
      </c>
      <c r="E438" s="38"/>
      <c r="F438" s="196" t="s">
        <v>971</v>
      </c>
      <c r="G438" s="38"/>
      <c r="H438" s="38"/>
      <c r="I438" s="197"/>
      <c r="J438" s="38"/>
      <c r="K438" s="38"/>
      <c r="L438" s="41"/>
      <c r="M438" s="198"/>
      <c r="N438" s="199"/>
      <c r="O438" s="66"/>
      <c r="P438" s="66"/>
      <c r="Q438" s="66"/>
      <c r="R438" s="66"/>
      <c r="S438" s="66"/>
      <c r="T438" s="67"/>
      <c r="U438" s="36"/>
      <c r="V438" s="36"/>
      <c r="W438" s="36"/>
      <c r="X438" s="36"/>
      <c r="Y438" s="36"/>
      <c r="Z438" s="36"/>
      <c r="AA438" s="36"/>
      <c r="AB438" s="36"/>
      <c r="AC438" s="36"/>
      <c r="AD438" s="36"/>
      <c r="AE438" s="36"/>
      <c r="AT438" s="19" t="s">
        <v>231</v>
      </c>
      <c r="AU438" s="19" t="s">
        <v>85</v>
      </c>
    </row>
    <row r="439" spans="2:51" s="13" customFormat="1" ht="11.25">
      <c r="B439" s="200"/>
      <c r="C439" s="201"/>
      <c r="D439" s="195" t="s">
        <v>233</v>
      </c>
      <c r="E439" s="202" t="s">
        <v>74</v>
      </c>
      <c r="F439" s="203" t="s">
        <v>972</v>
      </c>
      <c r="G439" s="201"/>
      <c r="H439" s="204">
        <v>6.75</v>
      </c>
      <c r="I439" s="205"/>
      <c r="J439" s="201"/>
      <c r="K439" s="201"/>
      <c r="L439" s="206"/>
      <c r="M439" s="207"/>
      <c r="N439" s="208"/>
      <c r="O439" s="208"/>
      <c r="P439" s="208"/>
      <c r="Q439" s="208"/>
      <c r="R439" s="208"/>
      <c r="S439" s="208"/>
      <c r="T439" s="209"/>
      <c r="AT439" s="210" t="s">
        <v>233</v>
      </c>
      <c r="AU439" s="210" t="s">
        <v>85</v>
      </c>
      <c r="AV439" s="13" t="s">
        <v>85</v>
      </c>
      <c r="AW439" s="13" t="s">
        <v>37</v>
      </c>
      <c r="AX439" s="13" t="s">
        <v>76</v>
      </c>
      <c r="AY439" s="210" t="s">
        <v>223</v>
      </c>
    </row>
    <row r="440" spans="2:51" s="14" customFormat="1" ht="11.25">
      <c r="B440" s="211"/>
      <c r="C440" s="212"/>
      <c r="D440" s="195" t="s">
        <v>233</v>
      </c>
      <c r="E440" s="213" t="s">
        <v>74</v>
      </c>
      <c r="F440" s="214" t="s">
        <v>236</v>
      </c>
      <c r="G440" s="212"/>
      <c r="H440" s="215">
        <v>6.75</v>
      </c>
      <c r="I440" s="216"/>
      <c r="J440" s="212"/>
      <c r="K440" s="212"/>
      <c r="L440" s="217"/>
      <c r="M440" s="218"/>
      <c r="N440" s="219"/>
      <c r="O440" s="219"/>
      <c r="P440" s="219"/>
      <c r="Q440" s="219"/>
      <c r="R440" s="219"/>
      <c r="S440" s="219"/>
      <c r="T440" s="220"/>
      <c r="AT440" s="221" t="s">
        <v>233</v>
      </c>
      <c r="AU440" s="221" t="s">
        <v>85</v>
      </c>
      <c r="AV440" s="14" t="s">
        <v>237</v>
      </c>
      <c r="AW440" s="14" t="s">
        <v>37</v>
      </c>
      <c r="AX440" s="14" t="s">
        <v>76</v>
      </c>
      <c r="AY440" s="221" t="s">
        <v>223</v>
      </c>
    </row>
    <row r="441" spans="2:51" s="15" customFormat="1" ht="11.25">
      <c r="B441" s="222"/>
      <c r="C441" s="223"/>
      <c r="D441" s="195" t="s">
        <v>233</v>
      </c>
      <c r="E441" s="224" t="s">
        <v>596</v>
      </c>
      <c r="F441" s="225" t="s">
        <v>238</v>
      </c>
      <c r="G441" s="223"/>
      <c r="H441" s="226">
        <v>6.75</v>
      </c>
      <c r="I441" s="227"/>
      <c r="J441" s="223"/>
      <c r="K441" s="223"/>
      <c r="L441" s="228"/>
      <c r="M441" s="229"/>
      <c r="N441" s="230"/>
      <c r="O441" s="230"/>
      <c r="P441" s="230"/>
      <c r="Q441" s="230"/>
      <c r="R441" s="230"/>
      <c r="S441" s="230"/>
      <c r="T441" s="231"/>
      <c r="AT441" s="232" t="s">
        <v>233</v>
      </c>
      <c r="AU441" s="232" t="s">
        <v>85</v>
      </c>
      <c r="AV441" s="15" t="s">
        <v>229</v>
      </c>
      <c r="AW441" s="15" t="s">
        <v>37</v>
      </c>
      <c r="AX441" s="15" t="s">
        <v>83</v>
      </c>
      <c r="AY441" s="232" t="s">
        <v>223</v>
      </c>
    </row>
    <row r="442" spans="1:65" s="2" customFormat="1" ht="21.75" customHeight="1">
      <c r="A442" s="36"/>
      <c r="B442" s="37"/>
      <c r="C442" s="182" t="s">
        <v>973</v>
      </c>
      <c r="D442" s="182" t="s">
        <v>225</v>
      </c>
      <c r="E442" s="183" t="s">
        <v>974</v>
      </c>
      <c r="F442" s="184" t="s">
        <v>975</v>
      </c>
      <c r="G442" s="185" t="s">
        <v>117</v>
      </c>
      <c r="H442" s="186">
        <v>24.713</v>
      </c>
      <c r="I442" s="187"/>
      <c r="J442" s="188">
        <f>ROUND(I442*H442,2)</f>
        <v>0</v>
      </c>
      <c r="K442" s="184" t="s">
        <v>74</v>
      </c>
      <c r="L442" s="41"/>
      <c r="M442" s="189" t="s">
        <v>74</v>
      </c>
      <c r="N442" s="190" t="s">
        <v>46</v>
      </c>
      <c r="O442" s="66"/>
      <c r="P442" s="191">
        <f>O442*H442</f>
        <v>0</v>
      </c>
      <c r="Q442" s="191">
        <v>0.02788</v>
      </c>
      <c r="R442" s="191">
        <f>Q442*H442</f>
        <v>0.68899844</v>
      </c>
      <c r="S442" s="191">
        <v>0</v>
      </c>
      <c r="T442" s="192">
        <f>S442*H442</f>
        <v>0</v>
      </c>
      <c r="U442" s="36"/>
      <c r="V442" s="36"/>
      <c r="W442" s="36"/>
      <c r="X442" s="36"/>
      <c r="Y442" s="36"/>
      <c r="Z442" s="36"/>
      <c r="AA442" s="36"/>
      <c r="AB442" s="36"/>
      <c r="AC442" s="36"/>
      <c r="AD442" s="36"/>
      <c r="AE442" s="36"/>
      <c r="AR442" s="193" t="s">
        <v>329</v>
      </c>
      <c r="AT442" s="193" t="s">
        <v>225</v>
      </c>
      <c r="AU442" s="193" t="s">
        <v>85</v>
      </c>
      <c r="AY442" s="19" t="s">
        <v>223</v>
      </c>
      <c r="BE442" s="194">
        <f>IF(N442="základní",J442,0)</f>
        <v>0</v>
      </c>
      <c r="BF442" s="194">
        <f>IF(N442="snížená",J442,0)</f>
        <v>0</v>
      </c>
      <c r="BG442" s="194">
        <f>IF(N442="zákl. přenesená",J442,0)</f>
        <v>0</v>
      </c>
      <c r="BH442" s="194">
        <f>IF(N442="sníž. přenesená",J442,0)</f>
        <v>0</v>
      </c>
      <c r="BI442" s="194">
        <f>IF(N442="nulová",J442,0)</f>
        <v>0</v>
      </c>
      <c r="BJ442" s="19" t="s">
        <v>83</v>
      </c>
      <c r="BK442" s="194">
        <f>ROUND(I442*H442,2)</f>
        <v>0</v>
      </c>
      <c r="BL442" s="19" t="s">
        <v>329</v>
      </c>
      <c r="BM442" s="193" t="s">
        <v>976</v>
      </c>
    </row>
    <row r="443" spans="1:47" s="2" customFormat="1" ht="19.5">
      <c r="A443" s="36"/>
      <c r="B443" s="37"/>
      <c r="C443" s="38"/>
      <c r="D443" s="195" t="s">
        <v>231</v>
      </c>
      <c r="E443" s="38"/>
      <c r="F443" s="196" t="s">
        <v>977</v>
      </c>
      <c r="G443" s="38"/>
      <c r="H443" s="38"/>
      <c r="I443" s="197"/>
      <c r="J443" s="38"/>
      <c r="K443" s="38"/>
      <c r="L443" s="41"/>
      <c r="M443" s="198"/>
      <c r="N443" s="199"/>
      <c r="O443" s="66"/>
      <c r="P443" s="66"/>
      <c r="Q443" s="66"/>
      <c r="R443" s="66"/>
      <c r="S443" s="66"/>
      <c r="T443" s="67"/>
      <c r="U443" s="36"/>
      <c r="V443" s="36"/>
      <c r="W443" s="36"/>
      <c r="X443" s="36"/>
      <c r="Y443" s="36"/>
      <c r="Z443" s="36"/>
      <c r="AA443" s="36"/>
      <c r="AB443" s="36"/>
      <c r="AC443" s="36"/>
      <c r="AD443" s="36"/>
      <c r="AE443" s="36"/>
      <c r="AT443" s="19" t="s">
        <v>231</v>
      </c>
      <c r="AU443" s="19" t="s">
        <v>85</v>
      </c>
    </row>
    <row r="444" spans="2:51" s="13" customFormat="1" ht="11.25">
      <c r="B444" s="200"/>
      <c r="C444" s="201"/>
      <c r="D444" s="195" t="s">
        <v>233</v>
      </c>
      <c r="E444" s="202" t="s">
        <v>74</v>
      </c>
      <c r="F444" s="203" t="s">
        <v>978</v>
      </c>
      <c r="G444" s="201"/>
      <c r="H444" s="204">
        <v>24.713</v>
      </c>
      <c r="I444" s="205"/>
      <c r="J444" s="201"/>
      <c r="K444" s="201"/>
      <c r="L444" s="206"/>
      <c r="M444" s="207"/>
      <c r="N444" s="208"/>
      <c r="O444" s="208"/>
      <c r="P444" s="208"/>
      <c r="Q444" s="208"/>
      <c r="R444" s="208"/>
      <c r="S444" s="208"/>
      <c r="T444" s="209"/>
      <c r="AT444" s="210" t="s">
        <v>233</v>
      </c>
      <c r="AU444" s="210" t="s">
        <v>85</v>
      </c>
      <c r="AV444" s="13" t="s">
        <v>85</v>
      </c>
      <c r="AW444" s="13" t="s">
        <v>37</v>
      </c>
      <c r="AX444" s="13" t="s">
        <v>76</v>
      </c>
      <c r="AY444" s="210" t="s">
        <v>223</v>
      </c>
    </row>
    <row r="445" spans="2:51" s="14" customFormat="1" ht="11.25">
      <c r="B445" s="211"/>
      <c r="C445" s="212"/>
      <c r="D445" s="195" t="s">
        <v>233</v>
      </c>
      <c r="E445" s="213" t="s">
        <v>74</v>
      </c>
      <c r="F445" s="214" t="s">
        <v>236</v>
      </c>
      <c r="G445" s="212"/>
      <c r="H445" s="215">
        <v>24.713</v>
      </c>
      <c r="I445" s="216"/>
      <c r="J445" s="212"/>
      <c r="K445" s="212"/>
      <c r="L445" s="217"/>
      <c r="M445" s="218"/>
      <c r="N445" s="219"/>
      <c r="O445" s="219"/>
      <c r="P445" s="219"/>
      <c r="Q445" s="219"/>
      <c r="R445" s="219"/>
      <c r="S445" s="219"/>
      <c r="T445" s="220"/>
      <c r="AT445" s="221" t="s">
        <v>233</v>
      </c>
      <c r="AU445" s="221" t="s">
        <v>85</v>
      </c>
      <c r="AV445" s="14" t="s">
        <v>237</v>
      </c>
      <c r="AW445" s="14" t="s">
        <v>37</v>
      </c>
      <c r="AX445" s="14" t="s">
        <v>76</v>
      </c>
      <c r="AY445" s="221" t="s">
        <v>223</v>
      </c>
    </row>
    <row r="446" spans="2:51" s="15" customFormat="1" ht="11.25">
      <c r="B446" s="222"/>
      <c r="C446" s="223"/>
      <c r="D446" s="195" t="s">
        <v>233</v>
      </c>
      <c r="E446" s="224" t="s">
        <v>592</v>
      </c>
      <c r="F446" s="225" t="s">
        <v>238</v>
      </c>
      <c r="G446" s="223"/>
      <c r="H446" s="226">
        <v>24.713</v>
      </c>
      <c r="I446" s="227"/>
      <c r="J446" s="223"/>
      <c r="K446" s="223"/>
      <c r="L446" s="228"/>
      <c r="M446" s="229"/>
      <c r="N446" s="230"/>
      <c r="O446" s="230"/>
      <c r="P446" s="230"/>
      <c r="Q446" s="230"/>
      <c r="R446" s="230"/>
      <c r="S446" s="230"/>
      <c r="T446" s="231"/>
      <c r="AT446" s="232" t="s">
        <v>233</v>
      </c>
      <c r="AU446" s="232" t="s">
        <v>85</v>
      </c>
      <c r="AV446" s="15" t="s">
        <v>229</v>
      </c>
      <c r="AW446" s="15" t="s">
        <v>37</v>
      </c>
      <c r="AX446" s="15" t="s">
        <v>83</v>
      </c>
      <c r="AY446" s="232" t="s">
        <v>223</v>
      </c>
    </row>
    <row r="447" spans="1:65" s="2" customFormat="1" ht="16.5" customHeight="1">
      <c r="A447" s="36"/>
      <c r="B447" s="37"/>
      <c r="C447" s="182" t="s">
        <v>979</v>
      </c>
      <c r="D447" s="182" t="s">
        <v>225</v>
      </c>
      <c r="E447" s="183" t="s">
        <v>980</v>
      </c>
      <c r="F447" s="184" t="s">
        <v>981</v>
      </c>
      <c r="G447" s="185" t="s">
        <v>117</v>
      </c>
      <c r="H447" s="186">
        <v>69.077</v>
      </c>
      <c r="I447" s="187"/>
      <c r="J447" s="188">
        <f>ROUND(I447*H447,2)</f>
        <v>0</v>
      </c>
      <c r="K447" s="184" t="s">
        <v>228</v>
      </c>
      <c r="L447" s="41"/>
      <c r="M447" s="189" t="s">
        <v>74</v>
      </c>
      <c r="N447" s="190" t="s">
        <v>46</v>
      </c>
      <c r="O447" s="66"/>
      <c r="P447" s="191">
        <f>O447*H447</f>
        <v>0</v>
      </c>
      <c r="Q447" s="191">
        <v>0.0001</v>
      </c>
      <c r="R447" s="191">
        <f>Q447*H447</f>
        <v>0.0069077</v>
      </c>
      <c r="S447" s="191">
        <v>0</v>
      </c>
      <c r="T447" s="192">
        <f>S447*H447</f>
        <v>0</v>
      </c>
      <c r="U447" s="36"/>
      <c r="V447" s="36"/>
      <c r="W447" s="36"/>
      <c r="X447" s="36"/>
      <c r="Y447" s="36"/>
      <c r="Z447" s="36"/>
      <c r="AA447" s="36"/>
      <c r="AB447" s="36"/>
      <c r="AC447" s="36"/>
      <c r="AD447" s="36"/>
      <c r="AE447" s="36"/>
      <c r="AR447" s="193" t="s">
        <v>329</v>
      </c>
      <c r="AT447" s="193" t="s">
        <v>225</v>
      </c>
      <c r="AU447" s="193" t="s">
        <v>85</v>
      </c>
      <c r="AY447" s="19" t="s">
        <v>223</v>
      </c>
      <c r="BE447" s="194">
        <f>IF(N447="základní",J447,0)</f>
        <v>0</v>
      </c>
      <c r="BF447" s="194">
        <f>IF(N447="snížená",J447,0)</f>
        <v>0</v>
      </c>
      <c r="BG447" s="194">
        <f>IF(N447="zákl. přenesená",J447,0)</f>
        <v>0</v>
      </c>
      <c r="BH447" s="194">
        <f>IF(N447="sníž. přenesená",J447,0)</f>
        <v>0</v>
      </c>
      <c r="BI447" s="194">
        <f>IF(N447="nulová",J447,0)</f>
        <v>0</v>
      </c>
      <c r="BJ447" s="19" t="s">
        <v>83</v>
      </c>
      <c r="BK447" s="194">
        <f>ROUND(I447*H447,2)</f>
        <v>0</v>
      </c>
      <c r="BL447" s="19" t="s">
        <v>329</v>
      </c>
      <c r="BM447" s="193" t="s">
        <v>982</v>
      </c>
    </row>
    <row r="448" spans="1:47" s="2" customFormat="1" ht="19.5">
      <c r="A448" s="36"/>
      <c r="B448" s="37"/>
      <c r="C448" s="38"/>
      <c r="D448" s="195" t="s">
        <v>231</v>
      </c>
      <c r="E448" s="38"/>
      <c r="F448" s="196" t="s">
        <v>983</v>
      </c>
      <c r="G448" s="38"/>
      <c r="H448" s="38"/>
      <c r="I448" s="197"/>
      <c r="J448" s="38"/>
      <c r="K448" s="38"/>
      <c r="L448" s="41"/>
      <c r="M448" s="198"/>
      <c r="N448" s="199"/>
      <c r="O448" s="66"/>
      <c r="P448" s="66"/>
      <c r="Q448" s="66"/>
      <c r="R448" s="66"/>
      <c r="S448" s="66"/>
      <c r="T448" s="67"/>
      <c r="U448" s="36"/>
      <c r="V448" s="36"/>
      <c r="W448" s="36"/>
      <c r="X448" s="36"/>
      <c r="Y448" s="36"/>
      <c r="Z448" s="36"/>
      <c r="AA448" s="36"/>
      <c r="AB448" s="36"/>
      <c r="AC448" s="36"/>
      <c r="AD448" s="36"/>
      <c r="AE448" s="36"/>
      <c r="AT448" s="19" t="s">
        <v>231</v>
      </c>
      <c r="AU448" s="19" t="s">
        <v>85</v>
      </c>
    </row>
    <row r="449" spans="2:51" s="13" customFormat="1" ht="11.25">
      <c r="B449" s="200"/>
      <c r="C449" s="201"/>
      <c r="D449" s="195" t="s">
        <v>233</v>
      </c>
      <c r="E449" s="202" t="s">
        <v>74</v>
      </c>
      <c r="F449" s="203" t="s">
        <v>984</v>
      </c>
      <c r="G449" s="201"/>
      <c r="H449" s="204">
        <v>69.077</v>
      </c>
      <c r="I449" s="205"/>
      <c r="J449" s="201"/>
      <c r="K449" s="201"/>
      <c r="L449" s="206"/>
      <c r="M449" s="207"/>
      <c r="N449" s="208"/>
      <c r="O449" s="208"/>
      <c r="P449" s="208"/>
      <c r="Q449" s="208"/>
      <c r="R449" s="208"/>
      <c r="S449" s="208"/>
      <c r="T449" s="209"/>
      <c r="AT449" s="210" t="s">
        <v>233</v>
      </c>
      <c r="AU449" s="210" t="s">
        <v>85</v>
      </c>
      <c r="AV449" s="13" t="s">
        <v>85</v>
      </c>
      <c r="AW449" s="13" t="s">
        <v>37</v>
      </c>
      <c r="AX449" s="13" t="s">
        <v>83</v>
      </c>
      <c r="AY449" s="210" t="s">
        <v>223</v>
      </c>
    </row>
    <row r="450" spans="1:65" s="2" customFormat="1" ht="16.5" customHeight="1">
      <c r="A450" s="36"/>
      <c r="B450" s="37"/>
      <c r="C450" s="182" t="s">
        <v>985</v>
      </c>
      <c r="D450" s="182" t="s">
        <v>225</v>
      </c>
      <c r="E450" s="183" t="s">
        <v>986</v>
      </c>
      <c r="F450" s="184" t="s">
        <v>987</v>
      </c>
      <c r="G450" s="185" t="s">
        <v>123</v>
      </c>
      <c r="H450" s="186">
        <v>12.59</v>
      </c>
      <c r="I450" s="187"/>
      <c r="J450" s="188">
        <f>ROUND(I450*H450,2)</f>
        <v>0</v>
      </c>
      <c r="K450" s="184" t="s">
        <v>228</v>
      </c>
      <c r="L450" s="41"/>
      <c r="M450" s="189" t="s">
        <v>74</v>
      </c>
      <c r="N450" s="190" t="s">
        <v>46</v>
      </c>
      <c r="O450" s="66"/>
      <c r="P450" s="191">
        <f>O450*H450</f>
        <v>0</v>
      </c>
      <c r="Q450" s="191">
        <v>0.0001</v>
      </c>
      <c r="R450" s="191">
        <f>Q450*H450</f>
        <v>0.0012590000000000001</v>
      </c>
      <c r="S450" s="191">
        <v>0</v>
      </c>
      <c r="T450" s="192">
        <f>S450*H450</f>
        <v>0</v>
      </c>
      <c r="U450" s="36"/>
      <c r="V450" s="36"/>
      <c r="W450" s="36"/>
      <c r="X450" s="36"/>
      <c r="Y450" s="36"/>
      <c r="Z450" s="36"/>
      <c r="AA450" s="36"/>
      <c r="AB450" s="36"/>
      <c r="AC450" s="36"/>
      <c r="AD450" s="36"/>
      <c r="AE450" s="36"/>
      <c r="AR450" s="193" t="s">
        <v>329</v>
      </c>
      <c r="AT450" s="193" t="s">
        <v>225</v>
      </c>
      <c r="AU450" s="193" t="s">
        <v>85</v>
      </c>
      <c r="AY450" s="19" t="s">
        <v>223</v>
      </c>
      <c r="BE450" s="194">
        <f>IF(N450="základní",J450,0)</f>
        <v>0</v>
      </c>
      <c r="BF450" s="194">
        <f>IF(N450="snížená",J450,0)</f>
        <v>0</v>
      </c>
      <c r="BG450" s="194">
        <f>IF(N450="zákl. přenesená",J450,0)</f>
        <v>0</v>
      </c>
      <c r="BH450" s="194">
        <f>IF(N450="sníž. přenesená",J450,0)</f>
        <v>0</v>
      </c>
      <c r="BI450" s="194">
        <f>IF(N450="nulová",J450,0)</f>
        <v>0</v>
      </c>
      <c r="BJ450" s="19" t="s">
        <v>83</v>
      </c>
      <c r="BK450" s="194">
        <f>ROUND(I450*H450,2)</f>
        <v>0</v>
      </c>
      <c r="BL450" s="19" t="s">
        <v>329</v>
      </c>
      <c r="BM450" s="193" t="s">
        <v>988</v>
      </c>
    </row>
    <row r="451" spans="1:47" s="2" customFormat="1" ht="19.5">
      <c r="A451" s="36"/>
      <c r="B451" s="37"/>
      <c r="C451" s="38"/>
      <c r="D451" s="195" t="s">
        <v>231</v>
      </c>
      <c r="E451" s="38"/>
      <c r="F451" s="196" t="s">
        <v>989</v>
      </c>
      <c r="G451" s="38"/>
      <c r="H451" s="38"/>
      <c r="I451" s="197"/>
      <c r="J451" s="38"/>
      <c r="K451" s="38"/>
      <c r="L451" s="41"/>
      <c r="M451" s="198"/>
      <c r="N451" s="199"/>
      <c r="O451" s="66"/>
      <c r="P451" s="66"/>
      <c r="Q451" s="66"/>
      <c r="R451" s="66"/>
      <c r="S451" s="66"/>
      <c r="T451" s="67"/>
      <c r="U451" s="36"/>
      <c r="V451" s="36"/>
      <c r="W451" s="36"/>
      <c r="X451" s="36"/>
      <c r="Y451" s="36"/>
      <c r="Z451" s="36"/>
      <c r="AA451" s="36"/>
      <c r="AB451" s="36"/>
      <c r="AC451" s="36"/>
      <c r="AD451" s="36"/>
      <c r="AE451" s="36"/>
      <c r="AT451" s="19" t="s">
        <v>231</v>
      </c>
      <c r="AU451" s="19" t="s">
        <v>85</v>
      </c>
    </row>
    <row r="452" spans="2:51" s="13" customFormat="1" ht="11.25">
      <c r="B452" s="200"/>
      <c r="C452" s="201"/>
      <c r="D452" s="195" t="s">
        <v>233</v>
      </c>
      <c r="E452" s="202" t="s">
        <v>74</v>
      </c>
      <c r="F452" s="203" t="s">
        <v>990</v>
      </c>
      <c r="G452" s="201"/>
      <c r="H452" s="204">
        <v>12.59</v>
      </c>
      <c r="I452" s="205"/>
      <c r="J452" s="201"/>
      <c r="K452" s="201"/>
      <c r="L452" s="206"/>
      <c r="M452" s="207"/>
      <c r="N452" s="208"/>
      <c r="O452" s="208"/>
      <c r="P452" s="208"/>
      <c r="Q452" s="208"/>
      <c r="R452" s="208"/>
      <c r="S452" s="208"/>
      <c r="T452" s="209"/>
      <c r="AT452" s="210" t="s">
        <v>233</v>
      </c>
      <c r="AU452" s="210" t="s">
        <v>85</v>
      </c>
      <c r="AV452" s="13" t="s">
        <v>85</v>
      </c>
      <c r="AW452" s="13" t="s">
        <v>37</v>
      </c>
      <c r="AX452" s="13" t="s">
        <v>76</v>
      </c>
      <c r="AY452" s="210" t="s">
        <v>223</v>
      </c>
    </row>
    <row r="453" spans="2:51" s="14" customFormat="1" ht="11.25">
      <c r="B453" s="211"/>
      <c r="C453" s="212"/>
      <c r="D453" s="195" t="s">
        <v>233</v>
      </c>
      <c r="E453" s="213" t="s">
        <v>74</v>
      </c>
      <c r="F453" s="214" t="s">
        <v>236</v>
      </c>
      <c r="G453" s="212"/>
      <c r="H453" s="215">
        <v>12.59</v>
      </c>
      <c r="I453" s="216"/>
      <c r="J453" s="212"/>
      <c r="K453" s="212"/>
      <c r="L453" s="217"/>
      <c r="M453" s="218"/>
      <c r="N453" s="219"/>
      <c r="O453" s="219"/>
      <c r="P453" s="219"/>
      <c r="Q453" s="219"/>
      <c r="R453" s="219"/>
      <c r="S453" s="219"/>
      <c r="T453" s="220"/>
      <c r="AT453" s="221" t="s">
        <v>233</v>
      </c>
      <c r="AU453" s="221" t="s">
        <v>85</v>
      </c>
      <c r="AV453" s="14" t="s">
        <v>237</v>
      </c>
      <c r="AW453" s="14" t="s">
        <v>37</v>
      </c>
      <c r="AX453" s="14" t="s">
        <v>76</v>
      </c>
      <c r="AY453" s="221" t="s">
        <v>223</v>
      </c>
    </row>
    <row r="454" spans="2:51" s="15" customFormat="1" ht="11.25">
      <c r="B454" s="222"/>
      <c r="C454" s="223"/>
      <c r="D454" s="195" t="s">
        <v>233</v>
      </c>
      <c r="E454" s="224" t="s">
        <v>74</v>
      </c>
      <c r="F454" s="225" t="s">
        <v>238</v>
      </c>
      <c r="G454" s="223"/>
      <c r="H454" s="226">
        <v>12.59</v>
      </c>
      <c r="I454" s="227"/>
      <c r="J454" s="223"/>
      <c r="K454" s="223"/>
      <c r="L454" s="228"/>
      <c r="M454" s="229"/>
      <c r="N454" s="230"/>
      <c r="O454" s="230"/>
      <c r="P454" s="230"/>
      <c r="Q454" s="230"/>
      <c r="R454" s="230"/>
      <c r="S454" s="230"/>
      <c r="T454" s="231"/>
      <c r="AT454" s="232" t="s">
        <v>233</v>
      </c>
      <c r="AU454" s="232" t="s">
        <v>85</v>
      </c>
      <c r="AV454" s="15" t="s">
        <v>229</v>
      </c>
      <c r="AW454" s="15" t="s">
        <v>37</v>
      </c>
      <c r="AX454" s="15" t="s">
        <v>83</v>
      </c>
      <c r="AY454" s="232" t="s">
        <v>223</v>
      </c>
    </row>
    <row r="455" spans="1:65" s="2" customFormat="1" ht="21.75" customHeight="1">
      <c r="A455" s="36"/>
      <c r="B455" s="37"/>
      <c r="C455" s="182" t="s">
        <v>991</v>
      </c>
      <c r="D455" s="182" t="s">
        <v>225</v>
      </c>
      <c r="E455" s="183" t="s">
        <v>992</v>
      </c>
      <c r="F455" s="184" t="s">
        <v>993</v>
      </c>
      <c r="G455" s="185" t="s">
        <v>117</v>
      </c>
      <c r="H455" s="186">
        <v>6.272</v>
      </c>
      <c r="I455" s="187"/>
      <c r="J455" s="188">
        <f>ROUND(I455*H455,2)</f>
        <v>0</v>
      </c>
      <c r="K455" s="184" t="s">
        <v>228</v>
      </c>
      <c r="L455" s="41"/>
      <c r="M455" s="189" t="s">
        <v>74</v>
      </c>
      <c r="N455" s="190" t="s">
        <v>46</v>
      </c>
      <c r="O455" s="66"/>
      <c r="P455" s="191">
        <f>O455*H455</f>
        <v>0</v>
      </c>
      <c r="Q455" s="191">
        <v>0</v>
      </c>
      <c r="R455" s="191">
        <f>Q455*H455</f>
        <v>0</v>
      </c>
      <c r="S455" s="191">
        <v>0</v>
      </c>
      <c r="T455" s="192">
        <f>S455*H455</f>
        <v>0</v>
      </c>
      <c r="U455" s="36"/>
      <c r="V455" s="36"/>
      <c r="W455" s="36"/>
      <c r="X455" s="36"/>
      <c r="Y455" s="36"/>
      <c r="Z455" s="36"/>
      <c r="AA455" s="36"/>
      <c r="AB455" s="36"/>
      <c r="AC455" s="36"/>
      <c r="AD455" s="36"/>
      <c r="AE455" s="36"/>
      <c r="AR455" s="193" t="s">
        <v>329</v>
      </c>
      <c r="AT455" s="193" t="s">
        <v>225</v>
      </c>
      <c r="AU455" s="193" t="s">
        <v>85</v>
      </c>
      <c r="AY455" s="19" t="s">
        <v>223</v>
      </c>
      <c r="BE455" s="194">
        <f>IF(N455="základní",J455,0)</f>
        <v>0</v>
      </c>
      <c r="BF455" s="194">
        <f>IF(N455="snížená",J455,0)</f>
        <v>0</v>
      </c>
      <c r="BG455" s="194">
        <f>IF(N455="zákl. přenesená",J455,0)</f>
        <v>0</v>
      </c>
      <c r="BH455" s="194">
        <f>IF(N455="sníž. přenesená",J455,0)</f>
        <v>0</v>
      </c>
      <c r="BI455" s="194">
        <f>IF(N455="nulová",J455,0)</f>
        <v>0</v>
      </c>
      <c r="BJ455" s="19" t="s">
        <v>83</v>
      </c>
      <c r="BK455" s="194">
        <f>ROUND(I455*H455,2)</f>
        <v>0</v>
      </c>
      <c r="BL455" s="19" t="s">
        <v>329</v>
      </c>
      <c r="BM455" s="193" t="s">
        <v>994</v>
      </c>
    </row>
    <row r="456" spans="1:47" s="2" customFormat="1" ht="11.25">
      <c r="A456" s="36"/>
      <c r="B456" s="37"/>
      <c r="C456" s="38"/>
      <c r="D456" s="195" t="s">
        <v>231</v>
      </c>
      <c r="E456" s="38"/>
      <c r="F456" s="196" t="s">
        <v>995</v>
      </c>
      <c r="G456" s="38"/>
      <c r="H456" s="38"/>
      <c r="I456" s="197"/>
      <c r="J456" s="38"/>
      <c r="K456" s="38"/>
      <c r="L456" s="41"/>
      <c r="M456" s="198"/>
      <c r="N456" s="199"/>
      <c r="O456" s="66"/>
      <c r="P456" s="66"/>
      <c r="Q456" s="66"/>
      <c r="R456" s="66"/>
      <c r="S456" s="66"/>
      <c r="T456" s="67"/>
      <c r="U456" s="36"/>
      <c r="V456" s="36"/>
      <c r="W456" s="36"/>
      <c r="X456" s="36"/>
      <c r="Y456" s="36"/>
      <c r="Z456" s="36"/>
      <c r="AA456" s="36"/>
      <c r="AB456" s="36"/>
      <c r="AC456" s="36"/>
      <c r="AD456" s="36"/>
      <c r="AE456" s="36"/>
      <c r="AT456" s="19" t="s">
        <v>231</v>
      </c>
      <c r="AU456" s="19" t="s">
        <v>85</v>
      </c>
    </row>
    <row r="457" spans="2:51" s="13" customFormat="1" ht="11.25">
      <c r="B457" s="200"/>
      <c r="C457" s="201"/>
      <c r="D457" s="195" t="s">
        <v>233</v>
      </c>
      <c r="E457" s="202" t="s">
        <v>74</v>
      </c>
      <c r="F457" s="203" t="s">
        <v>996</v>
      </c>
      <c r="G457" s="201"/>
      <c r="H457" s="204">
        <v>6.272</v>
      </c>
      <c r="I457" s="205"/>
      <c r="J457" s="201"/>
      <c r="K457" s="201"/>
      <c r="L457" s="206"/>
      <c r="M457" s="207"/>
      <c r="N457" s="208"/>
      <c r="O457" s="208"/>
      <c r="P457" s="208"/>
      <c r="Q457" s="208"/>
      <c r="R457" s="208"/>
      <c r="S457" s="208"/>
      <c r="T457" s="209"/>
      <c r="AT457" s="210" t="s">
        <v>233</v>
      </c>
      <c r="AU457" s="210" t="s">
        <v>85</v>
      </c>
      <c r="AV457" s="13" t="s">
        <v>85</v>
      </c>
      <c r="AW457" s="13" t="s">
        <v>37</v>
      </c>
      <c r="AX457" s="13" t="s">
        <v>76</v>
      </c>
      <c r="AY457" s="210" t="s">
        <v>223</v>
      </c>
    </row>
    <row r="458" spans="2:51" s="14" customFormat="1" ht="11.25">
      <c r="B458" s="211"/>
      <c r="C458" s="212"/>
      <c r="D458" s="195" t="s">
        <v>233</v>
      </c>
      <c r="E458" s="213" t="s">
        <v>74</v>
      </c>
      <c r="F458" s="214" t="s">
        <v>236</v>
      </c>
      <c r="G458" s="212"/>
      <c r="H458" s="215">
        <v>6.272</v>
      </c>
      <c r="I458" s="216"/>
      <c r="J458" s="212"/>
      <c r="K458" s="212"/>
      <c r="L458" s="217"/>
      <c r="M458" s="218"/>
      <c r="N458" s="219"/>
      <c r="O458" s="219"/>
      <c r="P458" s="219"/>
      <c r="Q458" s="219"/>
      <c r="R458" s="219"/>
      <c r="S458" s="219"/>
      <c r="T458" s="220"/>
      <c r="AT458" s="221" t="s">
        <v>233</v>
      </c>
      <c r="AU458" s="221" t="s">
        <v>85</v>
      </c>
      <c r="AV458" s="14" t="s">
        <v>237</v>
      </c>
      <c r="AW458" s="14" t="s">
        <v>37</v>
      </c>
      <c r="AX458" s="14" t="s">
        <v>76</v>
      </c>
      <c r="AY458" s="221" t="s">
        <v>223</v>
      </c>
    </row>
    <row r="459" spans="2:51" s="15" customFormat="1" ht="11.25">
      <c r="B459" s="222"/>
      <c r="C459" s="223"/>
      <c r="D459" s="195" t="s">
        <v>233</v>
      </c>
      <c r="E459" s="224" t="s">
        <v>74</v>
      </c>
      <c r="F459" s="225" t="s">
        <v>238</v>
      </c>
      <c r="G459" s="223"/>
      <c r="H459" s="226">
        <v>6.272</v>
      </c>
      <c r="I459" s="227"/>
      <c r="J459" s="223"/>
      <c r="K459" s="223"/>
      <c r="L459" s="228"/>
      <c r="M459" s="229"/>
      <c r="N459" s="230"/>
      <c r="O459" s="230"/>
      <c r="P459" s="230"/>
      <c r="Q459" s="230"/>
      <c r="R459" s="230"/>
      <c r="S459" s="230"/>
      <c r="T459" s="231"/>
      <c r="AT459" s="232" t="s">
        <v>233</v>
      </c>
      <c r="AU459" s="232" t="s">
        <v>85</v>
      </c>
      <c r="AV459" s="15" t="s">
        <v>229</v>
      </c>
      <c r="AW459" s="15" t="s">
        <v>37</v>
      </c>
      <c r="AX459" s="15" t="s">
        <v>83</v>
      </c>
      <c r="AY459" s="232" t="s">
        <v>223</v>
      </c>
    </row>
    <row r="460" spans="1:65" s="2" customFormat="1" ht="16.5" customHeight="1">
      <c r="A460" s="36"/>
      <c r="B460" s="37"/>
      <c r="C460" s="182" t="s">
        <v>997</v>
      </c>
      <c r="D460" s="182" t="s">
        <v>225</v>
      </c>
      <c r="E460" s="183" t="s">
        <v>998</v>
      </c>
      <c r="F460" s="184" t="s">
        <v>999</v>
      </c>
      <c r="G460" s="185" t="s">
        <v>117</v>
      </c>
      <c r="H460" s="186">
        <v>69.077</v>
      </c>
      <c r="I460" s="187"/>
      <c r="J460" s="188">
        <f>ROUND(I460*H460,2)</f>
        <v>0</v>
      </c>
      <c r="K460" s="184" t="s">
        <v>228</v>
      </c>
      <c r="L460" s="41"/>
      <c r="M460" s="189" t="s">
        <v>74</v>
      </c>
      <c r="N460" s="190" t="s">
        <v>46</v>
      </c>
      <c r="O460" s="66"/>
      <c r="P460" s="191">
        <f>O460*H460</f>
        <v>0</v>
      </c>
      <c r="Q460" s="191">
        <v>0.0007</v>
      </c>
      <c r="R460" s="191">
        <f>Q460*H460</f>
        <v>0.0483539</v>
      </c>
      <c r="S460" s="191">
        <v>0</v>
      </c>
      <c r="T460" s="192">
        <f>S460*H460</f>
        <v>0</v>
      </c>
      <c r="U460" s="36"/>
      <c r="V460" s="36"/>
      <c r="W460" s="36"/>
      <c r="X460" s="36"/>
      <c r="Y460" s="36"/>
      <c r="Z460" s="36"/>
      <c r="AA460" s="36"/>
      <c r="AB460" s="36"/>
      <c r="AC460" s="36"/>
      <c r="AD460" s="36"/>
      <c r="AE460" s="36"/>
      <c r="AR460" s="193" t="s">
        <v>329</v>
      </c>
      <c r="AT460" s="193" t="s">
        <v>225</v>
      </c>
      <c r="AU460" s="193" t="s">
        <v>85</v>
      </c>
      <c r="AY460" s="19" t="s">
        <v>223</v>
      </c>
      <c r="BE460" s="194">
        <f>IF(N460="základní",J460,0)</f>
        <v>0</v>
      </c>
      <c r="BF460" s="194">
        <f>IF(N460="snížená",J460,0)</f>
        <v>0</v>
      </c>
      <c r="BG460" s="194">
        <f>IF(N460="zákl. přenesená",J460,0)</f>
        <v>0</v>
      </c>
      <c r="BH460" s="194">
        <f>IF(N460="sníž. přenesená",J460,0)</f>
        <v>0</v>
      </c>
      <c r="BI460" s="194">
        <f>IF(N460="nulová",J460,0)</f>
        <v>0</v>
      </c>
      <c r="BJ460" s="19" t="s">
        <v>83</v>
      </c>
      <c r="BK460" s="194">
        <f>ROUND(I460*H460,2)</f>
        <v>0</v>
      </c>
      <c r="BL460" s="19" t="s">
        <v>329</v>
      </c>
      <c r="BM460" s="193" t="s">
        <v>1000</v>
      </c>
    </row>
    <row r="461" spans="1:47" s="2" customFormat="1" ht="11.25">
      <c r="A461" s="36"/>
      <c r="B461" s="37"/>
      <c r="C461" s="38"/>
      <c r="D461" s="195" t="s">
        <v>231</v>
      </c>
      <c r="E461" s="38"/>
      <c r="F461" s="196" t="s">
        <v>1001</v>
      </c>
      <c r="G461" s="38"/>
      <c r="H461" s="38"/>
      <c r="I461" s="197"/>
      <c r="J461" s="38"/>
      <c r="K461" s="38"/>
      <c r="L461" s="41"/>
      <c r="M461" s="198"/>
      <c r="N461" s="199"/>
      <c r="O461" s="66"/>
      <c r="P461" s="66"/>
      <c r="Q461" s="66"/>
      <c r="R461" s="66"/>
      <c r="S461" s="66"/>
      <c r="T461" s="67"/>
      <c r="U461" s="36"/>
      <c r="V461" s="36"/>
      <c r="W461" s="36"/>
      <c r="X461" s="36"/>
      <c r="Y461" s="36"/>
      <c r="Z461" s="36"/>
      <c r="AA461" s="36"/>
      <c r="AB461" s="36"/>
      <c r="AC461" s="36"/>
      <c r="AD461" s="36"/>
      <c r="AE461" s="36"/>
      <c r="AT461" s="19" t="s">
        <v>231</v>
      </c>
      <c r="AU461" s="19" t="s">
        <v>85</v>
      </c>
    </row>
    <row r="462" spans="2:51" s="13" customFormat="1" ht="11.25">
      <c r="B462" s="200"/>
      <c r="C462" s="201"/>
      <c r="D462" s="195" t="s">
        <v>233</v>
      </c>
      <c r="E462" s="202" t="s">
        <v>74</v>
      </c>
      <c r="F462" s="203" t="s">
        <v>984</v>
      </c>
      <c r="G462" s="201"/>
      <c r="H462" s="204">
        <v>69.077</v>
      </c>
      <c r="I462" s="205"/>
      <c r="J462" s="201"/>
      <c r="K462" s="201"/>
      <c r="L462" s="206"/>
      <c r="M462" s="207"/>
      <c r="N462" s="208"/>
      <c r="O462" s="208"/>
      <c r="P462" s="208"/>
      <c r="Q462" s="208"/>
      <c r="R462" s="208"/>
      <c r="S462" s="208"/>
      <c r="T462" s="209"/>
      <c r="AT462" s="210" t="s">
        <v>233</v>
      </c>
      <c r="AU462" s="210" t="s">
        <v>85</v>
      </c>
      <c r="AV462" s="13" t="s">
        <v>85</v>
      </c>
      <c r="AW462" s="13" t="s">
        <v>37</v>
      </c>
      <c r="AX462" s="13" t="s">
        <v>83</v>
      </c>
      <c r="AY462" s="210" t="s">
        <v>223</v>
      </c>
    </row>
    <row r="463" spans="1:65" s="2" customFormat="1" ht="16.5" customHeight="1">
      <c r="A463" s="36"/>
      <c r="B463" s="37"/>
      <c r="C463" s="182" t="s">
        <v>1002</v>
      </c>
      <c r="D463" s="182" t="s">
        <v>225</v>
      </c>
      <c r="E463" s="183" t="s">
        <v>1003</v>
      </c>
      <c r="F463" s="184" t="s">
        <v>1004</v>
      </c>
      <c r="G463" s="185" t="s">
        <v>117</v>
      </c>
      <c r="H463" s="186">
        <v>97.66</v>
      </c>
      <c r="I463" s="187"/>
      <c r="J463" s="188">
        <f>ROUND(I463*H463,2)</f>
        <v>0</v>
      </c>
      <c r="K463" s="184" t="s">
        <v>228</v>
      </c>
      <c r="L463" s="41"/>
      <c r="M463" s="189" t="s">
        <v>74</v>
      </c>
      <c r="N463" s="190" t="s">
        <v>46</v>
      </c>
      <c r="O463" s="66"/>
      <c r="P463" s="191">
        <f>O463*H463</f>
        <v>0</v>
      </c>
      <c r="Q463" s="191">
        <v>0.0122</v>
      </c>
      <c r="R463" s="191">
        <f>Q463*H463</f>
        <v>1.191452</v>
      </c>
      <c r="S463" s="191">
        <v>0</v>
      </c>
      <c r="T463" s="192">
        <f>S463*H463</f>
        <v>0</v>
      </c>
      <c r="U463" s="36"/>
      <c r="V463" s="36"/>
      <c r="W463" s="36"/>
      <c r="X463" s="36"/>
      <c r="Y463" s="36"/>
      <c r="Z463" s="36"/>
      <c r="AA463" s="36"/>
      <c r="AB463" s="36"/>
      <c r="AC463" s="36"/>
      <c r="AD463" s="36"/>
      <c r="AE463" s="36"/>
      <c r="AR463" s="193" t="s">
        <v>329</v>
      </c>
      <c r="AT463" s="193" t="s">
        <v>225</v>
      </c>
      <c r="AU463" s="193" t="s">
        <v>85</v>
      </c>
      <c r="AY463" s="19" t="s">
        <v>223</v>
      </c>
      <c r="BE463" s="194">
        <f>IF(N463="základní",J463,0)</f>
        <v>0</v>
      </c>
      <c r="BF463" s="194">
        <f>IF(N463="snížená",J463,0)</f>
        <v>0</v>
      </c>
      <c r="BG463" s="194">
        <f>IF(N463="zákl. přenesená",J463,0)</f>
        <v>0</v>
      </c>
      <c r="BH463" s="194">
        <f>IF(N463="sníž. přenesená",J463,0)</f>
        <v>0</v>
      </c>
      <c r="BI463" s="194">
        <f>IF(N463="nulová",J463,0)</f>
        <v>0</v>
      </c>
      <c r="BJ463" s="19" t="s">
        <v>83</v>
      </c>
      <c r="BK463" s="194">
        <f>ROUND(I463*H463,2)</f>
        <v>0</v>
      </c>
      <c r="BL463" s="19" t="s">
        <v>329</v>
      </c>
      <c r="BM463" s="193" t="s">
        <v>1005</v>
      </c>
    </row>
    <row r="464" spans="1:47" s="2" customFormat="1" ht="19.5">
      <c r="A464" s="36"/>
      <c r="B464" s="37"/>
      <c r="C464" s="38"/>
      <c r="D464" s="195" t="s">
        <v>231</v>
      </c>
      <c r="E464" s="38"/>
      <c r="F464" s="196" t="s">
        <v>1006</v>
      </c>
      <c r="G464" s="38"/>
      <c r="H464" s="38"/>
      <c r="I464" s="197"/>
      <c r="J464" s="38"/>
      <c r="K464" s="38"/>
      <c r="L464" s="41"/>
      <c r="M464" s="198"/>
      <c r="N464" s="199"/>
      <c r="O464" s="66"/>
      <c r="P464" s="66"/>
      <c r="Q464" s="66"/>
      <c r="R464" s="66"/>
      <c r="S464" s="66"/>
      <c r="T464" s="67"/>
      <c r="U464" s="36"/>
      <c r="V464" s="36"/>
      <c r="W464" s="36"/>
      <c r="X464" s="36"/>
      <c r="Y464" s="36"/>
      <c r="Z464" s="36"/>
      <c r="AA464" s="36"/>
      <c r="AB464" s="36"/>
      <c r="AC464" s="36"/>
      <c r="AD464" s="36"/>
      <c r="AE464" s="36"/>
      <c r="AT464" s="19" t="s">
        <v>231</v>
      </c>
      <c r="AU464" s="19" t="s">
        <v>85</v>
      </c>
    </row>
    <row r="465" spans="1:47" s="2" customFormat="1" ht="19.5">
      <c r="A465" s="36"/>
      <c r="B465" s="37"/>
      <c r="C465" s="38"/>
      <c r="D465" s="195" t="s">
        <v>468</v>
      </c>
      <c r="E465" s="38"/>
      <c r="F465" s="243" t="s">
        <v>1007</v>
      </c>
      <c r="G465" s="38"/>
      <c r="H465" s="38"/>
      <c r="I465" s="197"/>
      <c r="J465" s="38"/>
      <c r="K465" s="38"/>
      <c r="L465" s="41"/>
      <c r="M465" s="198"/>
      <c r="N465" s="199"/>
      <c r="O465" s="66"/>
      <c r="P465" s="66"/>
      <c r="Q465" s="66"/>
      <c r="R465" s="66"/>
      <c r="S465" s="66"/>
      <c r="T465" s="67"/>
      <c r="U465" s="36"/>
      <c r="V465" s="36"/>
      <c r="W465" s="36"/>
      <c r="X465" s="36"/>
      <c r="Y465" s="36"/>
      <c r="Z465" s="36"/>
      <c r="AA465" s="36"/>
      <c r="AB465" s="36"/>
      <c r="AC465" s="36"/>
      <c r="AD465" s="36"/>
      <c r="AE465" s="36"/>
      <c r="AT465" s="19" t="s">
        <v>468</v>
      </c>
      <c r="AU465" s="19" t="s">
        <v>85</v>
      </c>
    </row>
    <row r="466" spans="2:51" s="16" customFormat="1" ht="11.25">
      <c r="B466" s="233"/>
      <c r="C466" s="234"/>
      <c r="D466" s="195" t="s">
        <v>233</v>
      </c>
      <c r="E466" s="235" t="s">
        <v>74</v>
      </c>
      <c r="F466" s="236" t="s">
        <v>262</v>
      </c>
      <c r="G466" s="234"/>
      <c r="H466" s="235" t="s">
        <v>74</v>
      </c>
      <c r="I466" s="237"/>
      <c r="J466" s="234"/>
      <c r="K466" s="234"/>
      <c r="L466" s="238"/>
      <c r="M466" s="239"/>
      <c r="N466" s="240"/>
      <c r="O466" s="240"/>
      <c r="P466" s="240"/>
      <c r="Q466" s="240"/>
      <c r="R466" s="240"/>
      <c r="S466" s="240"/>
      <c r="T466" s="241"/>
      <c r="AT466" s="242" t="s">
        <v>233</v>
      </c>
      <c r="AU466" s="242" t="s">
        <v>85</v>
      </c>
      <c r="AV466" s="16" t="s">
        <v>83</v>
      </c>
      <c r="AW466" s="16" t="s">
        <v>37</v>
      </c>
      <c r="AX466" s="16" t="s">
        <v>76</v>
      </c>
      <c r="AY466" s="242" t="s">
        <v>223</v>
      </c>
    </row>
    <row r="467" spans="2:51" s="13" customFormat="1" ht="11.25">
      <c r="B467" s="200"/>
      <c r="C467" s="201"/>
      <c r="D467" s="195" t="s">
        <v>233</v>
      </c>
      <c r="E467" s="202" t="s">
        <v>74</v>
      </c>
      <c r="F467" s="203" t="s">
        <v>1008</v>
      </c>
      <c r="G467" s="201"/>
      <c r="H467" s="204">
        <v>97.66</v>
      </c>
      <c r="I467" s="205"/>
      <c r="J467" s="201"/>
      <c r="K467" s="201"/>
      <c r="L467" s="206"/>
      <c r="M467" s="207"/>
      <c r="N467" s="208"/>
      <c r="O467" s="208"/>
      <c r="P467" s="208"/>
      <c r="Q467" s="208"/>
      <c r="R467" s="208"/>
      <c r="S467" s="208"/>
      <c r="T467" s="209"/>
      <c r="AT467" s="210" t="s">
        <v>233</v>
      </c>
      <c r="AU467" s="210" t="s">
        <v>85</v>
      </c>
      <c r="AV467" s="13" t="s">
        <v>85</v>
      </c>
      <c r="AW467" s="13" t="s">
        <v>37</v>
      </c>
      <c r="AX467" s="13" t="s">
        <v>76</v>
      </c>
      <c r="AY467" s="210" t="s">
        <v>223</v>
      </c>
    </row>
    <row r="468" spans="2:51" s="14" customFormat="1" ht="11.25">
      <c r="B468" s="211"/>
      <c r="C468" s="212"/>
      <c r="D468" s="195" t="s">
        <v>233</v>
      </c>
      <c r="E468" s="213" t="s">
        <v>74</v>
      </c>
      <c r="F468" s="214" t="s">
        <v>236</v>
      </c>
      <c r="G468" s="212"/>
      <c r="H468" s="215">
        <v>97.66</v>
      </c>
      <c r="I468" s="216"/>
      <c r="J468" s="212"/>
      <c r="K468" s="212"/>
      <c r="L468" s="217"/>
      <c r="M468" s="218"/>
      <c r="N468" s="219"/>
      <c r="O468" s="219"/>
      <c r="P468" s="219"/>
      <c r="Q468" s="219"/>
      <c r="R468" s="219"/>
      <c r="S468" s="219"/>
      <c r="T468" s="220"/>
      <c r="AT468" s="221" t="s">
        <v>233</v>
      </c>
      <c r="AU468" s="221" t="s">
        <v>85</v>
      </c>
      <c r="AV468" s="14" t="s">
        <v>237</v>
      </c>
      <c r="AW468" s="14" t="s">
        <v>37</v>
      </c>
      <c r="AX468" s="14" t="s">
        <v>76</v>
      </c>
      <c r="AY468" s="221" t="s">
        <v>223</v>
      </c>
    </row>
    <row r="469" spans="2:51" s="15" customFormat="1" ht="11.25">
      <c r="B469" s="222"/>
      <c r="C469" s="223"/>
      <c r="D469" s="195" t="s">
        <v>233</v>
      </c>
      <c r="E469" s="224" t="s">
        <v>608</v>
      </c>
      <c r="F469" s="225" t="s">
        <v>238</v>
      </c>
      <c r="G469" s="223"/>
      <c r="H469" s="226">
        <v>97.66</v>
      </c>
      <c r="I469" s="227"/>
      <c r="J469" s="223"/>
      <c r="K469" s="223"/>
      <c r="L469" s="228"/>
      <c r="M469" s="229"/>
      <c r="N469" s="230"/>
      <c r="O469" s="230"/>
      <c r="P469" s="230"/>
      <c r="Q469" s="230"/>
      <c r="R469" s="230"/>
      <c r="S469" s="230"/>
      <c r="T469" s="231"/>
      <c r="AT469" s="232" t="s">
        <v>233</v>
      </c>
      <c r="AU469" s="232" t="s">
        <v>85</v>
      </c>
      <c r="AV469" s="15" t="s">
        <v>229</v>
      </c>
      <c r="AW469" s="15" t="s">
        <v>37</v>
      </c>
      <c r="AX469" s="15" t="s">
        <v>83</v>
      </c>
      <c r="AY469" s="232" t="s">
        <v>223</v>
      </c>
    </row>
    <row r="470" spans="1:65" s="2" customFormat="1" ht="16.5" customHeight="1">
      <c r="A470" s="36"/>
      <c r="B470" s="37"/>
      <c r="C470" s="182" t="s">
        <v>1009</v>
      </c>
      <c r="D470" s="182" t="s">
        <v>225</v>
      </c>
      <c r="E470" s="183" t="s">
        <v>1010</v>
      </c>
      <c r="F470" s="184" t="s">
        <v>1011</v>
      </c>
      <c r="G470" s="185" t="s">
        <v>117</v>
      </c>
      <c r="H470" s="186">
        <v>194.5</v>
      </c>
      <c r="I470" s="187"/>
      <c r="J470" s="188">
        <f>ROUND(I470*H470,2)</f>
        <v>0</v>
      </c>
      <c r="K470" s="184" t="s">
        <v>74</v>
      </c>
      <c r="L470" s="41"/>
      <c r="M470" s="189" t="s">
        <v>74</v>
      </c>
      <c r="N470" s="190" t="s">
        <v>46</v>
      </c>
      <c r="O470" s="66"/>
      <c r="P470" s="191">
        <f>O470*H470</f>
        <v>0</v>
      </c>
      <c r="Q470" s="191">
        <v>0.01608</v>
      </c>
      <c r="R470" s="191">
        <f>Q470*H470</f>
        <v>3.12756</v>
      </c>
      <c r="S470" s="191">
        <v>0</v>
      </c>
      <c r="T470" s="192">
        <f>S470*H470</f>
        <v>0</v>
      </c>
      <c r="U470" s="36"/>
      <c r="V470" s="36"/>
      <c r="W470" s="36"/>
      <c r="X470" s="36"/>
      <c r="Y470" s="36"/>
      <c r="Z470" s="36"/>
      <c r="AA470" s="36"/>
      <c r="AB470" s="36"/>
      <c r="AC470" s="36"/>
      <c r="AD470" s="36"/>
      <c r="AE470" s="36"/>
      <c r="AR470" s="193" t="s">
        <v>329</v>
      </c>
      <c r="AT470" s="193" t="s">
        <v>225</v>
      </c>
      <c r="AU470" s="193" t="s">
        <v>85</v>
      </c>
      <c r="AY470" s="19" t="s">
        <v>223</v>
      </c>
      <c r="BE470" s="194">
        <f>IF(N470="základní",J470,0)</f>
        <v>0</v>
      </c>
      <c r="BF470" s="194">
        <f>IF(N470="snížená",J470,0)</f>
        <v>0</v>
      </c>
      <c r="BG470" s="194">
        <f>IF(N470="zákl. přenesená",J470,0)</f>
        <v>0</v>
      </c>
      <c r="BH470" s="194">
        <f>IF(N470="sníž. přenesená",J470,0)</f>
        <v>0</v>
      </c>
      <c r="BI470" s="194">
        <f>IF(N470="nulová",J470,0)</f>
        <v>0</v>
      </c>
      <c r="BJ470" s="19" t="s">
        <v>83</v>
      </c>
      <c r="BK470" s="194">
        <f>ROUND(I470*H470,2)</f>
        <v>0</v>
      </c>
      <c r="BL470" s="19" t="s">
        <v>329</v>
      </c>
      <c r="BM470" s="193" t="s">
        <v>1012</v>
      </c>
    </row>
    <row r="471" spans="1:47" s="2" customFormat="1" ht="19.5">
      <c r="A471" s="36"/>
      <c r="B471" s="37"/>
      <c r="C471" s="38"/>
      <c r="D471" s="195" t="s">
        <v>231</v>
      </c>
      <c r="E471" s="38"/>
      <c r="F471" s="196" t="s">
        <v>1013</v>
      </c>
      <c r="G471" s="38"/>
      <c r="H471" s="38"/>
      <c r="I471" s="197"/>
      <c r="J471" s="38"/>
      <c r="K471" s="38"/>
      <c r="L471" s="41"/>
      <c r="M471" s="198"/>
      <c r="N471" s="199"/>
      <c r="O471" s="66"/>
      <c r="P471" s="66"/>
      <c r="Q471" s="66"/>
      <c r="R471" s="66"/>
      <c r="S471" s="66"/>
      <c r="T471" s="67"/>
      <c r="U471" s="36"/>
      <c r="V471" s="36"/>
      <c r="W471" s="36"/>
      <c r="X471" s="36"/>
      <c r="Y471" s="36"/>
      <c r="Z471" s="36"/>
      <c r="AA471" s="36"/>
      <c r="AB471" s="36"/>
      <c r="AC471" s="36"/>
      <c r="AD471" s="36"/>
      <c r="AE471" s="36"/>
      <c r="AT471" s="19" t="s">
        <v>231</v>
      </c>
      <c r="AU471" s="19" t="s">
        <v>85</v>
      </c>
    </row>
    <row r="472" spans="1:47" s="2" customFormat="1" ht="19.5">
      <c r="A472" s="36"/>
      <c r="B472" s="37"/>
      <c r="C472" s="38"/>
      <c r="D472" s="195" t="s">
        <v>468</v>
      </c>
      <c r="E472" s="38"/>
      <c r="F472" s="243" t="s">
        <v>1014</v>
      </c>
      <c r="G472" s="38"/>
      <c r="H472" s="38"/>
      <c r="I472" s="197"/>
      <c r="J472" s="38"/>
      <c r="K472" s="38"/>
      <c r="L472" s="41"/>
      <c r="M472" s="198"/>
      <c r="N472" s="199"/>
      <c r="O472" s="66"/>
      <c r="P472" s="66"/>
      <c r="Q472" s="66"/>
      <c r="R472" s="66"/>
      <c r="S472" s="66"/>
      <c r="T472" s="67"/>
      <c r="U472" s="36"/>
      <c r="V472" s="36"/>
      <c r="W472" s="36"/>
      <c r="X472" s="36"/>
      <c r="Y472" s="36"/>
      <c r="Z472" s="36"/>
      <c r="AA472" s="36"/>
      <c r="AB472" s="36"/>
      <c r="AC472" s="36"/>
      <c r="AD472" s="36"/>
      <c r="AE472" s="36"/>
      <c r="AT472" s="19" t="s">
        <v>468</v>
      </c>
      <c r="AU472" s="19" t="s">
        <v>85</v>
      </c>
    </row>
    <row r="473" spans="2:51" s="16" customFormat="1" ht="11.25">
      <c r="B473" s="233"/>
      <c r="C473" s="234"/>
      <c r="D473" s="195" t="s">
        <v>233</v>
      </c>
      <c r="E473" s="235" t="s">
        <v>74</v>
      </c>
      <c r="F473" s="236" t="s">
        <v>262</v>
      </c>
      <c r="G473" s="234"/>
      <c r="H473" s="235" t="s">
        <v>74</v>
      </c>
      <c r="I473" s="237"/>
      <c r="J473" s="234"/>
      <c r="K473" s="234"/>
      <c r="L473" s="238"/>
      <c r="M473" s="239"/>
      <c r="N473" s="240"/>
      <c r="O473" s="240"/>
      <c r="P473" s="240"/>
      <c r="Q473" s="240"/>
      <c r="R473" s="240"/>
      <c r="S473" s="240"/>
      <c r="T473" s="241"/>
      <c r="AT473" s="242" t="s">
        <v>233</v>
      </c>
      <c r="AU473" s="242" t="s">
        <v>85</v>
      </c>
      <c r="AV473" s="16" t="s">
        <v>83</v>
      </c>
      <c r="AW473" s="16" t="s">
        <v>37</v>
      </c>
      <c r="AX473" s="16" t="s">
        <v>76</v>
      </c>
      <c r="AY473" s="242" t="s">
        <v>223</v>
      </c>
    </row>
    <row r="474" spans="2:51" s="13" customFormat="1" ht="11.25">
      <c r="B474" s="200"/>
      <c r="C474" s="201"/>
      <c r="D474" s="195" t="s">
        <v>233</v>
      </c>
      <c r="E474" s="202" t="s">
        <v>74</v>
      </c>
      <c r="F474" s="203" t="s">
        <v>826</v>
      </c>
      <c r="G474" s="201"/>
      <c r="H474" s="204">
        <v>63.7</v>
      </c>
      <c r="I474" s="205"/>
      <c r="J474" s="201"/>
      <c r="K474" s="201"/>
      <c r="L474" s="206"/>
      <c r="M474" s="207"/>
      <c r="N474" s="208"/>
      <c r="O474" s="208"/>
      <c r="P474" s="208"/>
      <c r="Q474" s="208"/>
      <c r="R474" s="208"/>
      <c r="S474" s="208"/>
      <c r="T474" s="209"/>
      <c r="AT474" s="210" t="s">
        <v>233</v>
      </c>
      <c r="AU474" s="210" t="s">
        <v>85</v>
      </c>
      <c r="AV474" s="13" t="s">
        <v>85</v>
      </c>
      <c r="AW474" s="13" t="s">
        <v>37</v>
      </c>
      <c r="AX474" s="13" t="s">
        <v>76</v>
      </c>
      <c r="AY474" s="210" t="s">
        <v>223</v>
      </c>
    </row>
    <row r="475" spans="2:51" s="13" customFormat="1" ht="11.25">
      <c r="B475" s="200"/>
      <c r="C475" s="201"/>
      <c r="D475" s="195" t="s">
        <v>233</v>
      </c>
      <c r="E475" s="202" t="s">
        <v>74</v>
      </c>
      <c r="F475" s="203" t="s">
        <v>827</v>
      </c>
      <c r="G475" s="201"/>
      <c r="H475" s="204">
        <v>65</v>
      </c>
      <c r="I475" s="205"/>
      <c r="J475" s="201"/>
      <c r="K475" s="201"/>
      <c r="L475" s="206"/>
      <c r="M475" s="207"/>
      <c r="N475" s="208"/>
      <c r="O475" s="208"/>
      <c r="P475" s="208"/>
      <c r="Q475" s="208"/>
      <c r="R475" s="208"/>
      <c r="S475" s="208"/>
      <c r="T475" s="209"/>
      <c r="AT475" s="210" t="s">
        <v>233</v>
      </c>
      <c r="AU475" s="210" t="s">
        <v>85</v>
      </c>
      <c r="AV475" s="13" t="s">
        <v>85</v>
      </c>
      <c r="AW475" s="13" t="s">
        <v>37</v>
      </c>
      <c r="AX475" s="13" t="s">
        <v>76</v>
      </c>
      <c r="AY475" s="210" t="s">
        <v>223</v>
      </c>
    </row>
    <row r="476" spans="2:51" s="13" customFormat="1" ht="11.25">
      <c r="B476" s="200"/>
      <c r="C476" s="201"/>
      <c r="D476" s="195" t="s">
        <v>233</v>
      </c>
      <c r="E476" s="202" t="s">
        <v>74</v>
      </c>
      <c r="F476" s="203" t="s">
        <v>828</v>
      </c>
      <c r="G476" s="201"/>
      <c r="H476" s="204">
        <v>65.8</v>
      </c>
      <c r="I476" s="205"/>
      <c r="J476" s="201"/>
      <c r="K476" s="201"/>
      <c r="L476" s="206"/>
      <c r="M476" s="207"/>
      <c r="N476" s="208"/>
      <c r="O476" s="208"/>
      <c r="P476" s="208"/>
      <c r="Q476" s="208"/>
      <c r="R476" s="208"/>
      <c r="S476" s="208"/>
      <c r="T476" s="209"/>
      <c r="AT476" s="210" t="s">
        <v>233</v>
      </c>
      <c r="AU476" s="210" t="s">
        <v>85</v>
      </c>
      <c r="AV476" s="13" t="s">
        <v>85</v>
      </c>
      <c r="AW476" s="13" t="s">
        <v>37</v>
      </c>
      <c r="AX476" s="13" t="s">
        <v>76</v>
      </c>
      <c r="AY476" s="210" t="s">
        <v>223</v>
      </c>
    </row>
    <row r="477" spans="2:51" s="14" customFormat="1" ht="11.25">
      <c r="B477" s="211"/>
      <c r="C477" s="212"/>
      <c r="D477" s="195" t="s">
        <v>233</v>
      </c>
      <c r="E477" s="213" t="s">
        <v>74</v>
      </c>
      <c r="F477" s="214" t="s">
        <v>236</v>
      </c>
      <c r="G477" s="212"/>
      <c r="H477" s="215">
        <v>194.5</v>
      </c>
      <c r="I477" s="216"/>
      <c r="J477" s="212"/>
      <c r="K477" s="212"/>
      <c r="L477" s="217"/>
      <c r="M477" s="218"/>
      <c r="N477" s="219"/>
      <c r="O477" s="219"/>
      <c r="P477" s="219"/>
      <c r="Q477" s="219"/>
      <c r="R477" s="219"/>
      <c r="S477" s="219"/>
      <c r="T477" s="220"/>
      <c r="AT477" s="221" t="s">
        <v>233</v>
      </c>
      <c r="AU477" s="221" t="s">
        <v>85</v>
      </c>
      <c r="AV477" s="14" t="s">
        <v>237</v>
      </c>
      <c r="AW477" s="14" t="s">
        <v>37</v>
      </c>
      <c r="AX477" s="14" t="s">
        <v>76</v>
      </c>
      <c r="AY477" s="221" t="s">
        <v>223</v>
      </c>
    </row>
    <row r="478" spans="2:51" s="15" customFormat="1" ht="11.25">
      <c r="B478" s="222"/>
      <c r="C478" s="223"/>
      <c r="D478" s="195" t="s">
        <v>233</v>
      </c>
      <c r="E478" s="224" t="s">
        <v>622</v>
      </c>
      <c r="F478" s="225" t="s">
        <v>238</v>
      </c>
      <c r="G478" s="223"/>
      <c r="H478" s="226">
        <v>194.5</v>
      </c>
      <c r="I478" s="227"/>
      <c r="J478" s="223"/>
      <c r="K478" s="223"/>
      <c r="L478" s="228"/>
      <c r="M478" s="229"/>
      <c r="N478" s="230"/>
      <c r="O478" s="230"/>
      <c r="P478" s="230"/>
      <c r="Q478" s="230"/>
      <c r="R478" s="230"/>
      <c r="S478" s="230"/>
      <c r="T478" s="231"/>
      <c r="AT478" s="232" t="s">
        <v>233</v>
      </c>
      <c r="AU478" s="232" t="s">
        <v>85</v>
      </c>
      <c r="AV478" s="15" t="s">
        <v>229</v>
      </c>
      <c r="AW478" s="15" t="s">
        <v>37</v>
      </c>
      <c r="AX478" s="15" t="s">
        <v>83</v>
      </c>
      <c r="AY478" s="232" t="s">
        <v>223</v>
      </c>
    </row>
    <row r="479" spans="1:65" s="2" customFormat="1" ht="16.5" customHeight="1">
      <c r="A479" s="36"/>
      <c r="B479" s="37"/>
      <c r="C479" s="182" t="s">
        <v>1015</v>
      </c>
      <c r="D479" s="182" t="s">
        <v>225</v>
      </c>
      <c r="E479" s="183" t="s">
        <v>1016</v>
      </c>
      <c r="F479" s="184" t="s">
        <v>1017</v>
      </c>
      <c r="G479" s="185" t="s">
        <v>123</v>
      </c>
      <c r="H479" s="186">
        <v>9.6</v>
      </c>
      <c r="I479" s="187"/>
      <c r="J479" s="188">
        <f>ROUND(I479*H479,2)</f>
        <v>0</v>
      </c>
      <c r="K479" s="184" t="s">
        <v>228</v>
      </c>
      <c r="L479" s="41"/>
      <c r="M479" s="189" t="s">
        <v>74</v>
      </c>
      <c r="N479" s="190" t="s">
        <v>46</v>
      </c>
      <c r="O479" s="66"/>
      <c r="P479" s="191">
        <f>O479*H479</f>
        <v>0</v>
      </c>
      <c r="Q479" s="191">
        <v>0.00052</v>
      </c>
      <c r="R479" s="191">
        <f>Q479*H479</f>
        <v>0.004991999999999999</v>
      </c>
      <c r="S479" s="191">
        <v>0</v>
      </c>
      <c r="T479" s="192">
        <f>S479*H479</f>
        <v>0</v>
      </c>
      <c r="U479" s="36"/>
      <c r="V479" s="36"/>
      <c r="W479" s="36"/>
      <c r="X479" s="36"/>
      <c r="Y479" s="36"/>
      <c r="Z479" s="36"/>
      <c r="AA479" s="36"/>
      <c r="AB479" s="36"/>
      <c r="AC479" s="36"/>
      <c r="AD479" s="36"/>
      <c r="AE479" s="36"/>
      <c r="AR479" s="193" t="s">
        <v>329</v>
      </c>
      <c r="AT479" s="193" t="s">
        <v>225</v>
      </c>
      <c r="AU479" s="193" t="s">
        <v>85</v>
      </c>
      <c r="AY479" s="19" t="s">
        <v>223</v>
      </c>
      <c r="BE479" s="194">
        <f>IF(N479="základní",J479,0)</f>
        <v>0</v>
      </c>
      <c r="BF479" s="194">
        <f>IF(N479="snížená",J479,0)</f>
        <v>0</v>
      </c>
      <c r="BG479" s="194">
        <f>IF(N479="zákl. přenesená",J479,0)</f>
        <v>0</v>
      </c>
      <c r="BH479" s="194">
        <f>IF(N479="sníž. přenesená",J479,0)</f>
        <v>0</v>
      </c>
      <c r="BI479" s="194">
        <f>IF(N479="nulová",J479,0)</f>
        <v>0</v>
      </c>
      <c r="BJ479" s="19" t="s">
        <v>83</v>
      </c>
      <c r="BK479" s="194">
        <f>ROUND(I479*H479,2)</f>
        <v>0</v>
      </c>
      <c r="BL479" s="19" t="s">
        <v>329</v>
      </c>
      <c r="BM479" s="193" t="s">
        <v>1018</v>
      </c>
    </row>
    <row r="480" spans="1:47" s="2" customFormat="1" ht="11.25">
      <c r="A480" s="36"/>
      <c r="B480" s="37"/>
      <c r="C480" s="38"/>
      <c r="D480" s="195" t="s">
        <v>231</v>
      </c>
      <c r="E480" s="38"/>
      <c r="F480" s="196" t="s">
        <v>1019</v>
      </c>
      <c r="G480" s="38"/>
      <c r="H480" s="38"/>
      <c r="I480" s="197"/>
      <c r="J480" s="38"/>
      <c r="K480" s="38"/>
      <c r="L480" s="41"/>
      <c r="M480" s="198"/>
      <c r="N480" s="199"/>
      <c r="O480" s="66"/>
      <c r="P480" s="66"/>
      <c r="Q480" s="66"/>
      <c r="R480" s="66"/>
      <c r="S480" s="66"/>
      <c r="T480" s="67"/>
      <c r="U480" s="36"/>
      <c r="V480" s="36"/>
      <c r="W480" s="36"/>
      <c r="X480" s="36"/>
      <c r="Y480" s="36"/>
      <c r="Z480" s="36"/>
      <c r="AA480" s="36"/>
      <c r="AB480" s="36"/>
      <c r="AC480" s="36"/>
      <c r="AD480" s="36"/>
      <c r="AE480" s="36"/>
      <c r="AT480" s="19" t="s">
        <v>231</v>
      </c>
      <c r="AU480" s="19" t="s">
        <v>85</v>
      </c>
    </row>
    <row r="481" spans="2:51" s="16" customFormat="1" ht="11.25">
      <c r="B481" s="233"/>
      <c r="C481" s="234"/>
      <c r="D481" s="195" t="s">
        <v>233</v>
      </c>
      <c r="E481" s="235" t="s">
        <v>74</v>
      </c>
      <c r="F481" s="236" t="s">
        <v>262</v>
      </c>
      <c r="G481" s="234"/>
      <c r="H481" s="235" t="s">
        <v>74</v>
      </c>
      <c r="I481" s="237"/>
      <c r="J481" s="234"/>
      <c r="K481" s="234"/>
      <c r="L481" s="238"/>
      <c r="M481" s="239"/>
      <c r="N481" s="240"/>
      <c r="O481" s="240"/>
      <c r="P481" s="240"/>
      <c r="Q481" s="240"/>
      <c r="R481" s="240"/>
      <c r="S481" s="240"/>
      <c r="T481" s="241"/>
      <c r="AT481" s="242" t="s">
        <v>233</v>
      </c>
      <c r="AU481" s="242" t="s">
        <v>85</v>
      </c>
      <c r="AV481" s="16" t="s">
        <v>83</v>
      </c>
      <c r="AW481" s="16" t="s">
        <v>37</v>
      </c>
      <c r="AX481" s="16" t="s">
        <v>76</v>
      </c>
      <c r="AY481" s="242" t="s">
        <v>223</v>
      </c>
    </row>
    <row r="482" spans="2:51" s="13" customFormat="1" ht="11.25">
      <c r="B482" s="200"/>
      <c r="C482" s="201"/>
      <c r="D482" s="195" t="s">
        <v>233</v>
      </c>
      <c r="E482" s="202" t="s">
        <v>74</v>
      </c>
      <c r="F482" s="203" t="s">
        <v>1020</v>
      </c>
      <c r="G482" s="201"/>
      <c r="H482" s="204">
        <v>3</v>
      </c>
      <c r="I482" s="205"/>
      <c r="J482" s="201"/>
      <c r="K482" s="201"/>
      <c r="L482" s="206"/>
      <c r="M482" s="207"/>
      <c r="N482" s="208"/>
      <c r="O482" s="208"/>
      <c r="P482" s="208"/>
      <c r="Q482" s="208"/>
      <c r="R482" s="208"/>
      <c r="S482" s="208"/>
      <c r="T482" s="209"/>
      <c r="AT482" s="210" t="s">
        <v>233</v>
      </c>
      <c r="AU482" s="210" t="s">
        <v>85</v>
      </c>
      <c r="AV482" s="13" t="s">
        <v>85</v>
      </c>
      <c r="AW482" s="13" t="s">
        <v>37</v>
      </c>
      <c r="AX482" s="13" t="s">
        <v>76</v>
      </c>
      <c r="AY482" s="210" t="s">
        <v>223</v>
      </c>
    </row>
    <row r="483" spans="2:51" s="13" customFormat="1" ht="11.25">
      <c r="B483" s="200"/>
      <c r="C483" s="201"/>
      <c r="D483" s="195" t="s">
        <v>233</v>
      </c>
      <c r="E483" s="202" t="s">
        <v>74</v>
      </c>
      <c r="F483" s="203" t="s">
        <v>1021</v>
      </c>
      <c r="G483" s="201"/>
      <c r="H483" s="204">
        <v>6.6</v>
      </c>
      <c r="I483" s="205"/>
      <c r="J483" s="201"/>
      <c r="K483" s="201"/>
      <c r="L483" s="206"/>
      <c r="M483" s="207"/>
      <c r="N483" s="208"/>
      <c r="O483" s="208"/>
      <c r="P483" s="208"/>
      <c r="Q483" s="208"/>
      <c r="R483" s="208"/>
      <c r="S483" s="208"/>
      <c r="T483" s="209"/>
      <c r="AT483" s="210" t="s">
        <v>233</v>
      </c>
      <c r="AU483" s="210" t="s">
        <v>85</v>
      </c>
      <c r="AV483" s="13" t="s">
        <v>85</v>
      </c>
      <c r="AW483" s="13" t="s">
        <v>37</v>
      </c>
      <c r="AX483" s="13" t="s">
        <v>76</v>
      </c>
      <c r="AY483" s="210" t="s">
        <v>223</v>
      </c>
    </row>
    <row r="484" spans="2:51" s="14" customFormat="1" ht="11.25">
      <c r="B484" s="211"/>
      <c r="C484" s="212"/>
      <c r="D484" s="195" t="s">
        <v>233</v>
      </c>
      <c r="E484" s="213" t="s">
        <v>74</v>
      </c>
      <c r="F484" s="214" t="s">
        <v>236</v>
      </c>
      <c r="G484" s="212"/>
      <c r="H484" s="215">
        <v>9.6</v>
      </c>
      <c r="I484" s="216"/>
      <c r="J484" s="212"/>
      <c r="K484" s="212"/>
      <c r="L484" s="217"/>
      <c r="M484" s="218"/>
      <c r="N484" s="219"/>
      <c r="O484" s="219"/>
      <c r="P484" s="219"/>
      <c r="Q484" s="219"/>
      <c r="R484" s="219"/>
      <c r="S484" s="219"/>
      <c r="T484" s="220"/>
      <c r="AT484" s="221" t="s">
        <v>233</v>
      </c>
      <c r="AU484" s="221" t="s">
        <v>85</v>
      </c>
      <c r="AV484" s="14" t="s">
        <v>237</v>
      </c>
      <c r="AW484" s="14" t="s">
        <v>37</v>
      </c>
      <c r="AX484" s="14" t="s">
        <v>76</v>
      </c>
      <c r="AY484" s="221" t="s">
        <v>223</v>
      </c>
    </row>
    <row r="485" spans="2:51" s="15" customFormat="1" ht="11.25">
      <c r="B485" s="222"/>
      <c r="C485" s="223"/>
      <c r="D485" s="195" t="s">
        <v>233</v>
      </c>
      <c r="E485" s="224" t="s">
        <v>74</v>
      </c>
      <c r="F485" s="225" t="s">
        <v>238</v>
      </c>
      <c r="G485" s="223"/>
      <c r="H485" s="226">
        <v>9.6</v>
      </c>
      <c r="I485" s="227"/>
      <c r="J485" s="223"/>
      <c r="K485" s="223"/>
      <c r="L485" s="228"/>
      <c r="M485" s="229"/>
      <c r="N485" s="230"/>
      <c r="O485" s="230"/>
      <c r="P485" s="230"/>
      <c r="Q485" s="230"/>
      <c r="R485" s="230"/>
      <c r="S485" s="230"/>
      <c r="T485" s="231"/>
      <c r="AT485" s="232" t="s">
        <v>233</v>
      </c>
      <c r="AU485" s="232" t="s">
        <v>85</v>
      </c>
      <c r="AV485" s="15" t="s">
        <v>229</v>
      </c>
      <c r="AW485" s="15" t="s">
        <v>37</v>
      </c>
      <c r="AX485" s="15" t="s">
        <v>83</v>
      </c>
      <c r="AY485" s="232" t="s">
        <v>223</v>
      </c>
    </row>
    <row r="486" spans="1:65" s="2" customFormat="1" ht="16.5" customHeight="1">
      <c r="A486" s="36"/>
      <c r="B486" s="37"/>
      <c r="C486" s="182" t="s">
        <v>621</v>
      </c>
      <c r="D486" s="182" t="s">
        <v>225</v>
      </c>
      <c r="E486" s="183" t="s">
        <v>1022</v>
      </c>
      <c r="F486" s="184" t="s">
        <v>1023</v>
      </c>
      <c r="G486" s="185" t="s">
        <v>117</v>
      </c>
      <c r="H486" s="186">
        <v>292.16</v>
      </c>
      <c r="I486" s="187"/>
      <c r="J486" s="188">
        <f>ROUND(I486*H486,2)</f>
        <v>0</v>
      </c>
      <c r="K486" s="184" t="s">
        <v>228</v>
      </c>
      <c r="L486" s="41"/>
      <c r="M486" s="189" t="s">
        <v>74</v>
      </c>
      <c r="N486" s="190" t="s">
        <v>46</v>
      </c>
      <c r="O486" s="66"/>
      <c r="P486" s="191">
        <f>O486*H486</f>
        <v>0</v>
      </c>
      <c r="Q486" s="191">
        <v>0.0001</v>
      </c>
      <c r="R486" s="191">
        <f>Q486*H486</f>
        <v>0.029216000000000002</v>
      </c>
      <c r="S486" s="191">
        <v>0</v>
      </c>
      <c r="T486" s="192">
        <f>S486*H486</f>
        <v>0</v>
      </c>
      <c r="U486" s="36"/>
      <c r="V486" s="36"/>
      <c r="W486" s="36"/>
      <c r="X486" s="36"/>
      <c r="Y486" s="36"/>
      <c r="Z486" s="36"/>
      <c r="AA486" s="36"/>
      <c r="AB486" s="36"/>
      <c r="AC486" s="36"/>
      <c r="AD486" s="36"/>
      <c r="AE486" s="36"/>
      <c r="AR486" s="193" t="s">
        <v>329</v>
      </c>
      <c r="AT486" s="193" t="s">
        <v>225</v>
      </c>
      <c r="AU486" s="193" t="s">
        <v>85</v>
      </c>
      <c r="AY486" s="19" t="s">
        <v>223</v>
      </c>
      <c r="BE486" s="194">
        <f>IF(N486="základní",J486,0)</f>
        <v>0</v>
      </c>
      <c r="BF486" s="194">
        <f>IF(N486="snížená",J486,0)</f>
        <v>0</v>
      </c>
      <c r="BG486" s="194">
        <f>IF(N486="zákl. přenesená",J486,0)</f>
        <v>0</v>
      </c>
      <c r="BH486" s="194">
        <f>IF(N486="sníž. přenesená",J486,0)</f>
        <v>0</v>
      </c>
      <c r="BI486" s="194">
        <f>IF(N486="nulová",J486,0)</f>
        <v>0</v>
      </c>
      <c r="BJ486" s="19" t="s">
        <v>83</v>
      </c>
      <c r="BK486" s="194">
        <f>ROUND(I486*H486,2)</f>
        <v>0</v>
      </c>
      <c r="BL486" s="19" t="s">
        <v>329</v>
      </c>
      <c r="BM486" s="193" t="s">
        <v>1024</v>
      </c>
    </row>
    <row r="487" spans="1:47" s="2" customFormat="1" ht="11.25">
      <c r="A487" s="36"/>
      <c r="B487" s="37"/>
      <c r="C487" s="38"/>
      <c r="D487" s="195" t="s">
        <v>231</v>
      </c>
      <c r="E487" s="38"/>
      <c r="F487" s="196" t="s">
        <v>1025</v>
      </c>
      <c r="G487" s="38"/>
      <c r="H487" s="38"/>
      <c r="I487" s="197"/>
      <c r="J487" s="38"/>
      <c r="K487" s="38"/>
      <c r="L487" s="41"/>
      <c r="M487" s="198"/>
      <c r="N487" s="199"/>
      <c r="O487" s="66"/>
      <c r="P487" s="66"/>
      <c r="Q487" s="66"/>
      <c r="R487" s="66"/>
      <c r="S487" s="66"/>
      <c r="T487" s="67"/>
      <c r="U487" s="36"/>
      <c r="V487" s="36"/>
      <c r="W487" s="36"/>
      <c r="X487" s="36"/>
      <c r="Y487" s="36"/>
      <c r="Z487" s="36"/>
      <c r="AA487" s="36"/>
      <c r="AB487" s="36"/>
      <c r="AC487" s="36"/>
      <c r="AD487" s="36"/>
      <c r="AE487" s="36"/>
      <c r="AT487" s="19" t="s">
        <v>231</v>
      </c>
      <c r="AU487" s="19" t="s">
        <v>85</v>
      </c>
    </row>
    <row r="488" spans="2:51" s="13" customFormat="1" ht="11.25">
      <c r="B488" s="200"/>
      <c r="C488" s="201"/>
      <c r="D488" s="195" t="s">
        <v>233</v>
      </c>
      <c r="E488" s="202" t="s">
        <v>74</v>
      </c>
      <c r="F488" s="203" t="s">
        <v>1026</v>
      </c>
      <c r="G488" s="201"/>
      <c r="H488" s="204">
        <v>292.16</v>
      </c>
      <c r="I488" s="205"/>
      <c r="J488" s="201"/>
      <c r="K488" s="201"/>
      <c r="L488" s="206"/>
      <c r="M488" s="207"/>
      <c r="N488" s="208"/>
      <c r="O488" s="208"/>
      <c r="P488" s="208"/>
      <c r="Q488" s="208"/>
      <c r="R488" s="208"/>
      <c r="S488" s="208"/>
      <c r="T488" s="209"/>
      <c r="AT488" s="210" t="s">
        <v>233</v>
      </c>
      <c r="AU488" s="210" t="s">
        <v>85</v>
      </c>
      <c r="AV488" s="13" t="s">
        <v>85</v>
      </c>
      <c r="AW488" s="13" t="s">
        <v>37</v>
      </c>
      <c r="AX488" s="13" t="s">
        <v>83</v>
      </c>
      <c r="AY488" s="210" t="s">
        <v>223</v>
      </c>
    </row>
    <row r="489" spans="1:65" s="2" customFormat="1" ht="16.5" customHeight="1">
      <c r="A489" s="36"/>
      <c r="B489" s="37"/>
      <c r="C489" s="182" t="s">
        <v>1027</v>
      </c>
      <c r="D489" s="182" t="s">
        <v>225</v>
      </c>
      <c r="E489" s="183" t="s">
        <v>1028</v>
      </c>
      <c r="F489" s="184" t="s">
        <v>1029</v>
      </c>
      <c r="G489" s="185" t="s">
        <v>117</v>
      </c>
      <c r="H489" s="186">
        <v>292.16</v>
      </c>
      <c r="I489" s="187"/>
      <c r="J489" s="188">
        <f>ROUND(I489*H489,2)</f>
        <v>0</v>
      </c>
      <c r="K489" s="184" t="s">
        <v>228</v>
      </c>
      <c r="L489" s="41"/>
      <c r="M489" s="189" t="s">
        <v>74</v>
      </c>
      <c r="N489" s="190" t="s">
        <v>46</v>
      </c>
      <c r="O489" s="66"/>
      <c r="P489" s="191">
        <f>O489*H489</f>
        <v>0</v>
      </c>
      <c r="Q489" s="191">
        <v>0</v>
      </c>
      <c r="R489" s="191">
        <f>Q489*H489</f>
        <v>0</v>
      </c>
      <c r="S489" s="191">
        <v>0</v>
      </c>
      <c r="T489" s="192">
        <f>S489*H489</f>
        <v>0</v>
      </c>
      <c r="U489" s="36"/>
      <c r="V489" s="36"/>
      <c r="W489" s="36"/>
      <c r="X489" s="36"/>
      <c r="Y489" s="36"/>
      <c r="Z489" s="36"/>
      <c r="AA489" s="36"/>
      <c r="AB489" s="36"/>
      <c r="AC489" s="36"/>
      <c r="AD489" s="36"/>
      <c r="AE489" s="36"/>
      <c r="AR489" s="193" t="s">
        <v>329</v>
      </c>
      <c r="AT489" s="193" t="s">
        <v>225</v>
      </c>
      <c r="AU489" s="193" t="s">
        <v>85</v>
      </c>
      <c r="AY489" s="19" t="s">
        <v>223</v>
      </c>
      <c r="BE489" s="194">
        <f>IF(N489="základní",J489,0)</f>
        <v>0</v>
      </c>
      <c r="BF489" s="194">
        <f>IF(N489="snížená",J489,0)</f>
        <v>0</v>
      </c>
      <c r="BG489" s="194">
        <f>IF(N489="zákl. přenesená",J489,0)</f>
        <v>0</v>
      </c>
      <c r="BH489" s="194">
        <f>IF(N489="sníž. přenesená",J489,0)</f>
        <v>0</v>
      </c>
      <c r="BI489" s="194">
        <f>IF(N489="nulová",J489,0)</f>
        <v>0</v>
      </c>
      <c r="BJ489" s="19" t="s">
        <v>83</v>
      </c>
      <c r="BK489" s="194">
        <f>ROUND(I489*H489,2)</f>
        <v>0</v>
      </c>
      <c r="BL489" s="19" t="s">
        <v>329</v>
      </c>
      <c r="BM489" s="193" t="s">
        <v>1030</v>
      </c>
    </row>
    <row r="490" spans="1:47" s="2" customFormat="1" ht="19.5">
      <c r="A490" s="36"/>
      <c r="B490" s="37"/>
      <c r="C490" s="38"/>
      <c r="D490" s="195" t="s">
        <v>231</v>
      </c>
      <c r="E490" s="38"/>
      <c r="F490" s="196" t="s">
        <v>1031</v>
      </c>
      <c r="G490" s="38"/>
      <c r="H490" s="38"/>
      <c r="I490" s="197"/>
      <c r="J490" s="38"/>
      <c r="K490" s="38"/>
      <c r="L490" s="41"/>
      <c r="M490" s="198"/>
      <c r="N490" s="199"/>
      <c r="O490" s="66"/>
      <c r="P490" s="66"/>
      <c r="Q490" s="66"/>
      <c r="R490" s="66"/>
      <c r="S490" s="66"/>
      <c r="T490" s="67"/>
      <c r="U490" s="36"/>
      <c r="V490" s="36"/>
      <c r="W490" s="36"/>
      <c r="X490" s="36"/>
      <c r="Y490" s="36"/>
      <c r="Z490" s="36"/>
      <c r="AA490" s="36"/>
      <c r="AB490" s="36"/>
      <c r="AC490" s="36"/>
      <c r="AD490" s="36"/>
      <c r="AE490" s="36"/>
      <c r="AT490" s="19" t="s">
        <v>231</v>
      </c>
      <c r="AU490" s="19" t="s">
        <v>85</v>
      </c>
    </row>
    <row r="491" spans="2:51" s="13" customFormat="1" ht="11.25">
      <c r="B491" s="200"/>
      <c r="C491" s="201"/>
      <c r="D491" s="195" t="s">
        <v>233</v>
      </c>
      <c r="E491" s="202" t="s">
        <v>74</v>
      </c>
      <c r="F491" s="203" t="s">
        <v>1032</v>
      </c>
      <c r="G491" s="201"/>
      <c r="H491" s="204">
        <v>292.16</v>
      </c>
      <c r="I491" s="205"/>
      <c r="J491" s="201"/>
      <c r="K491" s="201"/>
      <c r="L491" s="206"/>
      <c r="M491" s="207"/>
      <c r="N491" s="208"/>
      <c r="O491" s="208"/>
      <c r="P491" s="208"/>
      <c r="Q491" s="208"/>
      <c r="R491" s="208"/>
      <c r="S491" s="208"/>
      <c r="T491" s="209"/>
      <c r="AT491" s="210" t="s">
        <v>233</v>
      </c>
      <c r="AU491" s="210" t="s">
        <v>85</v>
      </c>
      <c r="AV491" s="13" t="s">
        <v>85</v>
      </c>
      <c r="AW491" s="13" t="s">
        <v>37</v>
      </c>
      <c r="AX491" s="13" t="s">
        <v>83</v>
      </c>
      <c r="AY491" s="210" t="s">
        <v>223</v>
      </c>
    </row>
    <row r="492" spans="1:65" s="2" customFormat="1" ht="16.5" customHeight="1">
      <c r="A492" s="36"/>
      <c r="B492" s="37"/>
      <c r="C492" s="247" t="s">
        <v>1033</v>
      </c>
      <c r="D492" s="247" t="s">
        <v>804</v>
      </c>
      <c r="E492" s="248" t="s">
        <v>1034</v>
      </c>
      <c r="F492" s="249" t="s">
        <v>1035</v>
      </c>
      <c r="G492" s="250" t="s">
        <v>117</v>
      </c>
      <c r="H492" s="251">
        <v>306.768</v>
      </c>
      <c r="I492" s="252"/>
      <c r="J492" s="253">
        <f>ROUND(I492*H492,2)</f>
        <v>0</v>
      </c>
      <c r="K492" s="249" t="s">
        <v>228</v>
      </c>
      <c r="L492" s="254"/>
      <c r="M492" s="255" t="s">
        <v>74</v>
      </c>
      <c r="N492" s="256" t="s">
        <v>46</v>
      </c>
      <c r="O492" s="66"/>
      <c r="P492" s="191">
        <f>O492*H492</f>
        <v>0</v>
      </c>
      <c r="Q492" s="191">
        <v>0</v>
      </c>
      <c r="R492" s="191">
        <f>Q492*H492</f>
        <v>0</v>
      </c>
      <c r="S492" s="191">
        <v>0</v>
      </c>
      <c r="T492" s="192">
        <f>S492*H492</f>
        <v>0</v>
      </c>
      <c r="U492" s="36"/>
      <c r="V492" s="36"/>
      <c r="W492" s="36"/>
      <c r="X492" s="36"/>
      <c r="Y492" s="36"/>
      <c r="Z492" s="36"/>
      <c r="AA492" s="36"/>
      <c r="AB492" s="36"/>
      <c r="AC492" s="36"/>
      <c r="AD492" s="36"/>
      <c r="AE492" s="36"/>
      <c r="AR492" s="193" t="s">
        <v>450</v>
      </c>
      <c r="AT492" s="193" t="s">
        <v>804</v>
      </c>
      <c r="AU492" s="193" t="s">
        <v>85</v>
      </c>
      <c r="AY492" s="19" t="s">
        <v>223</v>
      </c>
      <c r="BE492" s="194">
        <f>IF(N492="základní",J492,0)</f>
        <v>0</v>
      </c>
      <c r="BF492" s="194">
        <f>IF(N492="snížená",J492,0)</f>
        <v>0</v>
      </c>
      <c r="BG492" s="194">
        <f>IF(N492="zákl. přenesená",J492,0)</f>
        <v>0</v>
      </c>
      <c r="BH492" s="194">
        <f>IF(N492="sníž. přenesená",J492,0)</f>
        <v>0</v>
      </c>
      <c r="BI492" s="194">
        <f>IF(N492="nulová",J492,0)</f>
        <v>0</v>
      </c>
      <c r="BJ492" s="19" t="s">
        <v>83</v>
      </c>
      <c r="BK492" s="194">
        <f>ROUND(I492*H492,2)</f>
        <v>0</v>
      </c>
      <c r="BL492" s="19" t="s">
        <v>329</v>
      </c>
      <c r="BM492" s="193" t="s">
        <v>1036</v>
      </c>
    </row>
    <row r="493" spans="1:47" s="2" customFormat="1" ht="11.25">
      <c r="A493" s="36"/>
      <c r="B493" s="37"/>
      <c r="C493" s="38"/>
      <c r="D493" s="195" t="s">
        <v>231</v>
      </c>
      <c r="E493" s="38"/>
      <c r="F493" s="196" t="s">
        <v>1035</v>
      </c>
      <c r="G493" s="38"/>
      <c r="H493" s="38"/>
      <c r="I493" s="197"/>
      <c r="J493" s="38"/>
      <c r="K493" s="38"/>
      <c r="L493" s="41"/>
      <c r="M493" s="198"/>
      <c r="N493" s="199"/>
      <c r="O493" s="66"/>
      <c r="P493" s="66"/>
      <c r="Q493" s="66"/>
      <c r="R493" s="66"/>
      <c r="S493" s="66"/>
      <c r="T493" s="67"/>
      <c r="U493" s="36"/>
      <c r="V493" s="36"/>
      <c r="W493" s="36"/>
      <c r="X493" s="36"/>
      <c r="Y493" s="36"/>
      <c r="Z493" s="36"/>
      <c r="AA493" s="36"/>
      <c r="AB493" s="36"/>
      <c r="AC493" s="36"/>
      <c r="AD493" s="36"/>
      <c r="AE493" s="36"/>
      <c r="AT493" s="19" t="s">
        <v>231</v>
      </c>
      <c r="AU493" s="19" t="s">
        <v>85</v>
      </c>
    </row>
    <row r="494" spans="2:51" s="13" customFormat="1" ht="11.25">
      <c r="B494" s="200"/>
      <c r="C494" s="201"/>
      <c r="D494" s="195" t="s">
        <v>233</v>
      </c>
      <c r="E494" s="202" t="s">
        <v>74</v>
      </c>
      <c r="F494" s="203" t="s">
        <v>1032</v>
      </c>
      <c r="G494" s="201"/>
      <c r="H494" s="204">
        <v>292.16</v>
      </c>
      <c r="I494" s="205"/>
      <c r="J494" s="201"/>
      <c r="K494" s="201"/>
      <c r="L494" s="206"/>
      <c r="M494" s="207"/>
      <c r="N494" s="208"/>
      <c r="O494" s="208"/>
      <c r="P494" s="208"/>
      <c r="Q494" s="208"/>
      <c r="R494" s="208"/>
      <c r="S494" s="208"/>
      <c r="T494" s="209"/>
      <c r="AT494" s="210" t="s">
        <v>233</v>
      </c>
      <c r="AU494" s="210" t="s">
        <v>85</v>
      </c>
      <c r="AV494" s="13" t="s">
        <v>85</v>
      </c>
      <c r="AW494" s="13" t="s">
        <v>37</v>
      </c>
      <c r="AX494" s="13" t="s">
        <v>83</v>
      </c>
      <c r="AY494" s="210" t="s">
        <v>223</v>
      </c>
    </row>
    <row r="495" spans="2:51" s="13" customFormat="1" ht="11.25">
      <c r="B495" s="200"/>
      <c r="C495" s="201"/>
      <c r="D495" s="195" t="s">
        <v>233</v>
      </c>
      <c r="E495" s="201"/>
      <c r="F495" s="203" t="s">
        <v>1037</v>
      </c>
      <c r="G495" s="201"/>
      <c r="H495" s="204">
        <v>306.768</v>
      </c>
      <c r="I495" s="205"/>
      <c r="J495" s="201"/>
      <c r="K495" s="201"/>
      <c r="L495" s="206"/>
      <c r="M495" s="207"/>
      <c r="N495" s="208"/>
      <c r="O495" s="208"/>
      <c r="P495" s="208"/>
      <c r="Q495" s="208"/>
      <c r="R495" s="208"/>
      <c r="S495" s="208"/>
      <c r="T495" s="209"/>
      <c r="AT495" s="210" t="s">
        <v>233</v>
      </c>
      <c r="AU495" s="210" t="s">
        <v>85</v>
      </c>
      <c r="AV495" s="13" t="s">
        <v>85</v>
      </c>
      <c r="AW495" s="13" t="s">
        <v>4</v>
      </c>
      <c r="AX495" s="13" t="s">
        <v>83</v>
      </c>
      <c r="AY495" s="210" t="s">
        <v>223</v>
      </c>
    </row>
    <row r="496" spans="1:65" s="2" customFormat="1" ht="16.5" customHeight="1">
      <c r="A496" s="36"/>
      <c r="B496" s="37"/>
      <c r="C496" s="182" t="s">
        <v>1038</v>
      </c>
      <c r="D496" s="182" t="s">
        <v>225</v>
      </c>
      <c r="E496" s="183" t="s">
        <v>1039</v>
      </c>
      <c r="F496" s="184" t="s">
        <v>1040</v>
      </c>
      <c r="G496" s="185" t="s">
        <v>123</v>
      </c>
      <c r="H496" s="186">
        <v>1.9</v>
      </c>
      <c r="I496" s="187"/>
      <c r="J496" s="188">
        <f>ROUND(I496*H496,2)</f>
        <v>0</v>
      </c>
      <c r="K496" s="184" t="s">
        <v>228</v>
      </c>
      <c r="L496" s="41"/>
      <c r="M496" s="189" t="s">
        <v>74</v>
      </c>
      <c r="N496" s="190" t="s">
        <v>46</v>
      </c>
      <c r="O496" s="66"/>
      <c r="P496" s="191">
        <f>O496*H496</f>
        <v>0</v>
      </c>
      <c r="Q496" s="191">
        <v>0.00882</v>
      </c>
      <c r="R496" s="191">
        <f>Q496*H496</f>
        <v>0.016758</v>
      </c>
      <c r="S496" s="191">
        <v>0</v>
      </c>
      <c r="T496" s="192">
        <f>S496*H496</f>
        <v>0</v>
      </c>
      <c r="U496" s="36"/>
      <c r="V496" s="36"/>
      <c r="W496" s="36"/>
      <c r="X496" s="36"/>
      <c r="Y496" s="36"/>
      <c r="Z496" s="36"/>
      <c r="AA496" s="36"/>
      <c r="AB496" s="36"/>
      <c r="AC496" s="36"/>
      <c r="AD496" s="36"/>
      <c r="AE496" s="36"/>
      <c r="AR496" s="193" t="s">
        <v>329</v>
      </c>
      <c r="AT496" s="193" t="s">
        <v>225</v>
      </c>
      <c r="AU496" s="193" t="s">
        <v>85</v>
      </c>
      <c r="AY496" s="19" t="s">
        <v>223</v>
      </c>
      <c r="BE496" s="194">
        <f>IF(N496="základní",J496,0)</f>
        <v>0</v>
      </c>
      <c r="BF496" s="194">
        <f>IF(N496="snížená",J496,0)</f>
        <v>0</v>
      </c>
      <c r="BG496" s="194">
        <f>IF(N496="zákl. přenesená",J496,0)</f>
        <v>0</v>
      </c>
      <c r="BH496" s="194">
        <f>IF(N496="sníž. přenesená",J496,0)</f>
        <v>0</v>
      </c>
      <c r="BI496" s="194">
        <f>IF(N496="nulová",J496,0)</f>
        <v>0</v>
      </c>
      <c r="BJ496" s="19" t="s">
        <v>83</v>
      </c>
      <c r="BK496" s="194">
        <f>ROUND(I496*H496,2)</f>
        <v>0</v>
      </c>
      <c r="BL496" s="19" t="s">
        <v>329</v>
      </c>
      <c r="BM496" s="193" t="s">
        <v>1041</v>
      </c>
    </row>
    <row r="497" spans="1:47" s="2" customFormat="1" ht="19.5">
      <c r="A497" s="36"/>
      <c r="B497" s="37"/>
      <c r="C497" s="38"/>
      <c r="D497" s="195" t="s">
        <v>231</v>
      </c>
      <c r="E497" s="38"/>
      <c r="F497" s="196" t="s">
        <v>1042</v>
      </c>
      <c r="G497" s="38"/>
      <c r="H497" s="38"/>
      <c r="I497" s="197"/>
      <c r="J497" s="38"/>
      <c r="K497" s="38"/>
      <c r="L497" s="41"/>
      <c r="M497" s="198"/>
      <c r="N497" s="199"/>
      <c r="O497" s="66"/>
      <c r="P497" s="66"/>
      <c r="Q497" s="66"/>
      <c r="R497" s="66"/>
      <c r="S497" s="66"/>
      <c r="T497" s="67"/>
      <c r="U497" s="36"/>
      <c r="V497" s="36"/>
      <c r="W497" s="36"/>
      <c r="X497" s="36"/>
      <c r="Y497" s="36"/>
      <c r="Z497" s="36"/>
      <c r="AA497" s="36"/>
      <c r="AB497" s="36"/>
      <c r="AC497" s="36"/>
      <c r="AD497" s="36"/>
      <c r="AE497" s="36"/>
      <c r="AT497" s="19" t="s">
        <v>231</v>
      </c>
      <c r="AU497" s="19" t="s">
        <v>85</v>
      </c>
    </row>
    <row r="498" spans="2:51" s="16" customFormat="1" ht="11.25">
      <c r="B498" s="233"/>
      <c r="C498" s="234"/>
      <c r="D498" s="195" t="s">
        <v>233</v>
      </c>
      <c r="E498" s="235" t="s">
        <v>74</v>
      </c>
      <c r="F498" s="236" t="s">
        <v>262</v>
      </c>
      <c r="G498" s="234"/>
      <c r="H498" s="235" t="s">
        <v>74</v>
      </c>
      <c r="I498" s="237"/>
      <c r="J498" s="234"/>
      <c r="K498" s="234"/>
      <c r="L498" s="238"/>
      <c r="M498" s="239"/>
      <c r="N498" s="240"/>
      <c r="O498" s="240"/>
      <c r="P498" s="240"/>
      <c r="Q498" s="240"/>
      <c r="R498" s="240"/>
      <c r="S498" s="240"/>
      <c r="T498" s="241"/>
      <c r="AT498" s="242" t="s">
        <v>233</v>
      </c>
      <c r="AU498" s="242" t="s">
        <v>85</v>
      </c>
      <c r="AV498" s="16" t="s">
        <v>83</v>
      </c>
      <c r="AW498" s="16" t="s">
        <v>37</v>
      </c>
      <c r="AX498" s="16" t="s">
        <v>76</v>
      </c>
      <c r="AY498" s="242" t="s">
        <v>223</v>
      </c>
    </row>
    <row r="499" spans="2:51" s="13" customFormat="1" ht="11.25">
      <c r="B499" s="200"/>
      <c r="C499" s="201"/>
      <c r="D499" s="195" t="s">
        <v>233</v>
      </c>
      <c r="E499" s="202" t="s">
        <v>74</v>
      </c>
      <c r="F499" s="203" t="s">
        <v>1043</v>
      </c>
      <c r="G499" s="201"/>
      <c r="H499" s="204">
        <v>1.9</v>
      </c>
      <c r="I499" s="205"/>
      <c r="J499" s="201"/>
      <c r="K499" s="201"/>
      <c r="L499" s="206"/>
      <c r="M499" s="207"/>
      <c r="N499" s="208"/>
      <c r="O499" s="208"/>
      <c r="P499" s="208"/>
      <c r="Q499" s="208"/>
      <c r="R499" s="208"/>
      <c r="S499" s="208"/>
      <c r="T499" s="209"/>
      <c r="AT499" s="210" t="s">
        <v>233</v>
      </c>
      <c r="AU499" s="210" t="s">
        <v>85</v>
      </c>
      <c r="AV499" s="13" t="s">
        <v>85</v>
      </c>
      <c r="AW499" s="13" t="s">
        <v>37</v>
      </c>
      <c r="AX499" s="13" t="s">
        <v>76</v>
      </c>
      <c r="AY499" s="210" t="s">
        <v>223</v>
      </c>
    </row>
    <row r="500" spans="2:51" s="14" customFormat="1" ht="11.25">
      <c r="B500" s="211"/>
      <c r="C500" s="212"/>
      <c r="D500" s="195" t="s">
        <v>233</v>
      </c>
      <c r="E500" s="213" t="s">
        <v>74</v>
      </c>
      <c r="F500" s="214" t="s">
        <v>236</v>
      </c>
      <c r="G500" s="212"/>
      <c r="H500" s="215">
        <v>1.9</v>
      </c>
      <c r="I500" s="216"/>
      <c r="J500" s="212"/>
      <c r="K500" s="212"/>
      <c r="L500" s="217"/>
      <c r="M500" s="218"/>
      <c r="N500" s="219"/>
      <c r="O500" s="219"/>
      <c r="P500" s="219"/>
      <c r="Q500" s="219"/>
      <c r="R500" s="219"/>
      <c r="S500" s="219"/>
      <c r="T500" s="220"/>
      <c r="AT500" s="221" t="s">
        <v>233</v>
      </c>
      <c r="AU500" s="221" t="s">
        <v>85</v>
      </c>
      <c r="AV500" s="14" t="s">
        <v>237</v>
      </c>
      <c r="AW500" s="14" t="s">
        <v>37</v>
      </c>
      <c r="AX500" s="14" t="s">
        <v>76</v>
      </c>
      <c r="AY500" s="221" t="s">
        <v>223</v>
      </c>
    </row>
    <row r="501" spans="2:51" s="15" customFormat="1" ht="11.25">
      <c r="B501" s="222"/>
      <c r="C501" s="223"/>
      <c r="D501" s="195" t="s">
        <v>233</v>
      </c>
      <c r="E501" s="224" t="s">
        <v>74</v>
      </c>
      <c r="F501" s="225" t="s">
        <v>238</v>
      </c>
      <c r="G501" s="223"/>
      <c r="H501" s="226">
        <v>1.9</v>
      </c>
      <c r="I501" s="227"/>
      <c r="J501" s="223"/>
      <c r="K501" s="223"/>
      <c r="L501" s="228"/>
      <c r="M501" s="229"/>
      <c r="N501" s="230"/>
      <c r="O501" s="230"/>
      <c r="P501" s="230"/>
      <c r="Q501" s="230"/>
      <c r="R501" s="230"/>
      <c r="S501" s="230"/>
      <c r="T501" s="231"/>
      <c r="AT501" s="232" t="s">
        <v>233</v>
      </c>
      <c r="AU501" s="232" t="s">
        <v>85</v>
      </c>
      <c r="AV501" s="15" t="s">
        <v>229</v>
      </c>
      <c r="AW501" s="15" t="s">
        <v>37</v>
      </c>
      <c r="AX501" s="15" t="s">
        <v>83</v>
      </c>
      <c r="AY501" s="232" t="s">
        <v>223</v>
      </c>
    </row>
    <row r="502" spans="1:65" s="2" customFormat="1" ht="16.5" customHeight="1">
      <c r="A502" s="36"/>
      <c r="B502" s="37"/>
      <c r="C502" s="182" t="s">
        <v>1044</v>
      </c>
      <c r="D502" s="182" t="s">
        <v>225</v>
      </c>
      <c r="E502" s="183" t="s">
        <v>1045</v>
      </c>
      <c r="F502" s="184" t="s">
        <v>1046</v>
      </c>
      <c r="G502" s="185" t="s">
        <v>128</v>
      </c>
      <c r="H502" s="186">
        <v>1</v>
      </c>
      <c r="I502" s="187"/>
      <c r="J502" s="188">
        <f>ROUND(I502*H502,2)</f>
        <v>0</v>
      </c>
      <c r="K502" s="184" t="s">
        <v>228</v>
      </c>
      <c r="L502" s="41"/>
      <c r="M502" s="189" t="s">
        <v>74</v>
      </c>
      <c r="N502" s="190" t="s">
        <v>46</v>
      </c>
      <c r="O502" s="66"/>
      <c r="P502" s="191">
        <f>O502*H502</f>
        <v>0</v>
      </c>
      <c r="Q502" s="191">
        <v>3E-05</v>
      </c>
      <c r="R502" s="191">
        <f>Q502*H502</f>
        <v>3E-05</v>
      </c>
      <c r="S502" s="191">
        <v>0</v>
      </c>
      <c r="T502" s="192">
        <f>S502*H502</f>
        <v>0</v>
      </c>
      <c r="U502" s="36"/>
      <c r="V502" s="36"/>
      <c r="W502" s="36"/>
      <c r="X502" s="36"/>
      <c r="Y502" s="36"/>
      <c r="Z502" s="36"/>
      <c r="AA502" s="36"/>
      <c r="AB502" s="36"/>
      <c r="AC502" s="36"/>
      <c r="AD502" s="36"/>
      <c r="AE502" s="36"/>
      <c r="AR502" s="193" t="s">
        <v>329</v>
      </c>
      <c r="AT502" s="193" t="s">
        <v>225</v>
      </c>
      <c r="AU502" s="193" t="s">
        <v>85</v>
      </c>
      <c r="AY502" s="19" t="s">
        <v>223</v>
      </c>
      <c r="BE502" s="194">
        <f>IF(N502="základní",J502,0)</f>
        <v>0</v>
      </c>
      <c r="BF502" s="194">
        <f>IF(N502="snížená",J502,0)</f>
        <v>0</v>
      </c>
      <c r="BG502" s="194">
        <f>IF(N502="zákl. přenesená",J502,0)</f>
        <v>0</v>
      </c>
      <c r="BH502" s="194">
        <f>IF(N502="sníž. přenesená",J502,0)</f>
        <v>0</v>
      </c>
      <c r="BI502" s="194">
        <f>IF(N502="nulová",J502,0)</f>
        <v>0</v>
      </c>
      <c r="BJ502" s="19" t="s">
        <v>83</v>
      </c>
      <c r="BK502" s="194">
        <f>ROUND(I502*H502,2)</f>
        <v>0</v>
      </c>
      <c r="BL502" s="19" t="s">
        <v>329</v>
      </c>
      <c r="BM502" s="193" t="s">
        <v>1047</v>
      </c>
    </row>
    <row r="503" spans="1:47" s="2" customFormat="1" ht="11.25">
      <c r="A503" s="36"/>
      <c r="B503" s="37"/>
      <c r="C503" s="38"/>
      <c r="D503" s="195" t="s">
        <v>231</v>
      </c>
      <c r="E503" s="38"/>
      <c r="F503" s="196" t="s">
        <v>1048</v>
      </c>
      <c r="G503" s="38"/>
      <c r="H503" s="38"/>
      <c r="I503" s="197"/>
      <c r="J503" s="38"/>
      <c r="K503" s="38"/>
      <c r="L503" s="41"/>
      <c r="M503" s="198"/>
      <c r="N503" s="199"/>
      <c r="O503" s="66"/>
      <c r="P503" s="66"/>
      <c r="Q503" s="66"/>
      <c r="R503" s="66"/>
      <c r="S503" s="66"/>
      <c r="T503" s="67"/>
      <c r="U503" s="36"/>
      <c r="V503" s="36"/>
      <c r="W503" s="36"/>
      <c r="X503" s="36"/>
      <c r="Y503" s="36"/>
      <c r="Z503" s="36"/>
      <c r="AA503" s="36"/>
      <c r="AB503" s="36"/>
      <c r="AC503" s="36"/>
      <c r="AD503" s="36"/>
      <c r="AE503" s="36"/>
      <c r="AT503" s="19" t="s">
        <v>231</v>
      </c>
      <c r="AU503" s="19" t="s">
        <v>85</v>
      </c>
    </row>
    <row r="504" spans="1:65" s="2" customFormat="1" ht="16.5" customHeight="1">
      <c r="A504" s="36"/>
      <c r="B504" s="37"/>
      <c r="C504" s="247" t="s">
        <v>1049</v>
      </c>
      <c r="D504" s="247" t="s">
        <v>804</v>
      </c>
      <c r="E504" s="248" t="s">
        <v>1050</v>
      </c>
      <c r="F504" s="249" t="s">
        <v>1051</v>
      </c>
      <c r="G504" s="250" t="s">
        <v>128</v>
      </c>
      <c r="H504" s="251">
        <v>1</v>
      </c>
      <c r="I504" s="252"/>
      <c r="J504" s="253">
        <f>ROUND(I504*H504,2)</f>
        <v>0</v>
      </c>
      <c r="K504" s="249" t="s">
        <v>228</v>
      </c>
      <c r="L504" s="254"/>
      <c r="M504" s="255" t="s">
        <v>74</v>
      </c>
      <c r="N504" s="256" t="s">
        <v>46</v>
      </c>
      <c r="O504" s="66"/>
      <c r="P504" s="191">
        <f>O504*H504</f>
        <v>0</v>
      </c>
      <c r="Q504" s="191">
        <v>0.0014</v>
      </c>
      <c r="R504" s="191">
        <f>Q504*H504</f>
        <v>0.0014</v>
      </c>
      <c r="S504" s="191">
        <v>0</v>
      </c>
      <c r="T504" s="192">
        <f>S504*H504</f>
        <v>0</v>
      </c>
      <c r="U504" s="36"/>
      <c r="V504" s="36"/>
      <c r="W504" s="36"/>
      <c r="X504" s="36"/>
      <c r="Y504" s="36"/>
      <c r="Z504" s="36"/>
      <c r="AA504" s="36"/>
      <c r="AB504" s="36"/>
      <c r="AC504" s="36"/>
      <c r="AD504" s="36"/>
      <c r="AE504" s="36"/>
      <c r="AR504" s="193" t="s">
        <v>450</v>
      </c>
      <c r="AT504" s="193" t="s">
        <v>804</v>
      </c>
      <c r="AU504" s="193" t="s">
        <v>85</v>
      </c>
      <c r="AY504" s="19" t="s">
        <v>223</v>
      </c>
      <c r="BE504" s="194">
        <f>IF(N504="základní",J504,0)</f>
        <v>0</v>
      </c>
      <c r="BF504" s="194">
        <f>IF(N504="snížená",J504,0)</f>
        <v>0</v>
      </c>
      <c r="BG504" s="194">
        <f>IF(N504="zákl. přenesená",J504,0)</f>
        <v>0</v>
      </c>
      <c r="BH504" s="194">
        <f>IF(N504="sníž. přenesená",J504,0)</f>
        <v>0</v>
      </c>
      <c r="BI504" s="194">
        <f>IF(N504="nulová",J504,0)</f>
        <v>0</v>
      </c>
      <c r="BJ504" s="19" t="s">
        <v>83</v>
      </c>
      <c r="BK504" s="194">
        <f>ROUND(I504*H504,2)</f>
        <v>0</v>
      </c>
      <c r="BL504" s="19" t="s">
        <v>329</v>
      </c>
      <c r="BM504" s="193" t="s">
        <v>1052</v>
      </c>
    </row>
    <row r="505" spans="1:47" s="2" customFormat="1" ht="11.25">
      <c r="A505" s="36"/>
      <c r="B505" s="37"/>
      <c r="C505" s="38"/>
      <c r="D505" s="195" t="s">
        <v>231</v>
      </c>
      <c r="E505" s="38"/>
      <c r="F505" s="196" t="s">
        <v>1051</v>
      </c>
      <c r="G505" s="38"/>
      <c r="H505" s="38"/>
      <c r="I505" s="197"/>
      <c r="J505" s="38"/>
      <c r="K505" s="38"/>
      <c r="L505" s="41"/>
      <c r="M505" s="198"/>
      <c r="N505" s="199"/>
      <c r="O505" s="66"/>
      <c r="P505" s="66"/>
      <c r="Q505" s="66"/>
      <c r="R505" s="66"/>
      <c r="S505" s="66"/>
      <c r="T505" s="67"/>
      <c r="U505" s="36"/>
      <c r="V505" s="36"/>
      <c r="W505" s="36"/>
      <c r="X505" s="36"/>
      <c r="Y505" s="36"/>
      <c r="Z505" s="36"/>
      <c r="AA505" s="36"/>
      <c r="AB505" s="36"/>
      <c r="AC505" s="36"/>
      <c r="AD505" s="36"/>
      <c r="AE505" s="36"/>
      <c r="AT505" s="19" t="s">
        <v>231</v>
      </c>
      <c r="AU505" s="19" t="s">
        <v>85</v>
      </c>
    </row>
    <row r="506" spans="1:65" s="2" customFormat="1" ht="16.5" customHeight="1">
      <c r="A506" s="36"/>
      <c r="B506" s="37"/>
      <c r="C506" s="182" t="s">
        <v>1053</v>
      </c>
      <c r="D506" s="182" t="s">
        <v>225</v>
      </c>
      <c r="E506" s="183" t="s">
        <v>1054</v>
      </c>
      <c r="F506" s="184" t="s">
        <v>1055</v>
      </c>
      <c r="G506" s="185" t="s">
        <v>128</v>
      </c>
      <c r="H506" s="186">
        <v>1</v>
      </c>
      <c r="I506" s="187"/>
      <c r="J506" s="188">
        <f>ROUND(I506*H506,2)</f>
        <v>0</v>
      </c>
      <c r="K506" s="184" t="s">
        <v>228</v>
      </c>
      <c r="L506" s="41"/>
      <c r="M506" s="189" t="s">
        <v>74</v>
      </c>
      <c r="N506" s="190" t="s">
        <v>46</v>
      </c>
      <c r="O506" s="66"/>
      <c r="P506" s="191">
        <f>O506*H506</f>
        <v>0</v>
      </c>
      <c r="Q506" s="191">
        <v>3E-05</v>
      </c>
      <c r="R506" s="191">
        <f>Q506*H506</f>
        <v>3E-05</v>
      </c>
      <c r="S506" s="191">
        <v>0</v>
      </c>
      <c r="T506" s="192">
        <f>S506*H506</f>
        <v>0</v>
      </c>
      <c r="U506" s="36"/>
      <c r="V506" s="36"/>
      <c r="W506" s="36"/>
      <c r="X506" s="36"/>
      <c r="Y506" s="36"/>
      <c r="Z506" s="36"/>
      <c r="AA506" s="36"/>
      <c r="AB506" s="36"/>
      <c r="AC506" s="36"/>
      <c r="AD506" s="36"/>
      <c r="AE506" s="36"/>
      <c r="AR506" s="193" t="s">
        <v>329</v>
      </c>
      <c r="AT506" s="193" t="s">
        <v>225</v>
      </c>
      <c r="AU506" s="193" t="s">
        <v>85</v>
      </c>
      <c r="AY506" s="19" t="s">
        <v>223</v>
      </c>
      <c r="BE506" s="194">
        <f>IF(N506="základní",J506,0)</f>
        <v>0</v>
      </c>
      <c r="BF506" s="194">
        <f>IF(N506="snížená",J506,0)</f>
        <v>0</v>
      </c>
      <c r="BG506" s="194">
        <f>IF(N506="zákl. přenesená",J506,0)</f>
        <v>0</v>
      </c>
      <c r="BH506" s="194">
        <f>IF(N506="sníž. přenesená",J506,0)</f>
        <v>0</v>
      </c>
      <c r="BI506" s="194">
        <f>IF(N506="nulová",J506,0)</f>
        <v>0</v>
      </c>
      <c r="BJ506" s="19" t="s">
        <v>83</v>
      </c>
      <c r="BK506" s="194">
        <f>ROUND(I506*H506,2)</f>
        <v>0</v>
      </c>
      <c r="BL506" s="19" t="s">
        <v>329</v>
      </c>
      <c r="BM506" s="193" t="s">
        <v>1056</v>
      </c>
    </row>
    <row r="507" spans="1:47" s="2" customFormat="1" ht="11.25">
      <c r="A507" s="36"/>
      <c r="B507" s="37"/>
      <c r="C507" s="38"/>
      <c r="D507" s="195" t="s">
        <v>231</v>
      </c>
      <c r="E507" s="38"/>
      <c r="F507" s="196" t="s">
        <v>1057</v>
      </c>
      <c r="G507" s="38"/>
      <c r="H507" s="38"/>
      <c r="I507" s="197"/>
      <c r="J507" s="38"/>
      <c r="K507" s="38"/>
      <c r="L507" s="41"/>
      <c r="M507" s="198"/>
      <c r="N507" s="199"/>
      <c r="O507" s="66"/>
      <c r="P507" s="66"/>
      <c r="Q507" s="66"/>
      <c r="R507" s="66"/>
      <c r="S507" s="66"/>
      <c r="T507" s="67"/>
      <c r="U507" s="36"/>
      <c r="V507" s="36"/>
      <c r="W507" s="36"/>
      <c r="X507" s="36"/>
      <c r="Y507" s="36"/>
      <c r="Z507" s="36"/>
      <c r="AA507" s="36"/>
      <c r="AB507" s="36"/>
      <c r="AC507" s="36"/>
      <c r="AD507" s="36"/>
      <c r="AE507" s="36"/>
      <c r="AT507" s="19" t="s">
        <v>231</v>
      </c>
      <c r="AU507" s="19" t="s">
        <v>85</v>
      </c>
    </row>
    <row r="508" spans="1:65" s="2" customFormat="1" ht="16.5" customHeight="1">
      <c r="A508" s="36"/>
      <c r="B508" s="37"/>
      <c r="C508" s="247" t="s">
        <v>1058</v>
      </c>
      <c r="D508" s="247" t="s">
        <v>804</v>
      </c>
      <c r="E508" s="248" t="s">
        <v>1059</v>
      </c>
      <c r="F508" s="249" t="s">
        <v>1060</v>
      </c>
      <c r="G508" s="250" t="s">
        <v>128</v>
      </c>
      <c r="H508" s="251">
        <v>1</v>
      </c>
      <c r="I508" s="252"/>
      <c r="J508" s="253">
        <f>ROUND(I508*H508,2)</f>
        <v>0</v>
      </c>
      <c r="K508" s="249" t="s">
        <v>228</v>
      </c>
      <c r="L508" s="254"/>
      <c r="M508" s="255" t="s">
        <v>74</v>
      </c>
      <c r="N508" s="256" t="s">
        <v>46</v>
      </c>
      <c r="O508" s="66"/>
      <c r="P508" s="191">
        <f>O508*H508</f>
        <v>0</v>
      </c>
      <c r="Q508" s="191">
        <v>0.0042</v>
      </c>
      <c r="R508" s="191">
        <f>Q508*H508</f>
        <v>0.0042</v>
      </c>
      <c r="S508" s="191">
        <v>0</v>
      </c>
      <c r="T508" s="192">
        <f>S508*H508</f>
        <v>0</v>
      </c>
      <c r="U508" s="36"/>
      <c r="V508" s="36"/>
      <c r="W508" s="36"/>
      <c r="X508" s="36"/>
      <c r="Y508" s="36"/>
      <c r="Z508" s="36"/>
      <c r="AA508" s="36"/>
      <c r="AB508" s="36"/>
      <c r="AC508" s="36"/>
      <c r="AD508" s="36"/>
      <c r="AE508" s="36"/>
      <c r="AR508" s="193" t="s">
        <v>450</v>
      </c>
      <c r="AT508" s="193" t="s">
        <v>804</v>
      </c>
      <c r="AU508" s="193" t="s">
        <v>85</v>
      </c>
      <c r="AY508" s="19" t="s">
        <v>223</v>
      </c>
      <c r="BE508" s="194">
        <f>IF(N508="základní",J508,0)</f>
        <v>0</v>
      </c>
      <c r="BF508" s="194">
        <f>IF(N508="snížená",J508,0)</f>
        <v>0</v>
      </c>
      <c r="BG508" s="194">
        <f>IF(N508="zákl. přenesená",J508,0)</f>
        <v>0</v>
      </c>
      <c r="BH508" s="194">
        <f>IF(N508="sníž. přenesená",J508,0)</f>
        <v>0</v>
      </c>
      <c r="BI508" s="194">
        <f>IF(N508="nulová",J508,0)</f>
        <v>0</v>
      </c>
      <c r="BJ508" s="19" t="s">
        <v>83</v>
      </c>
      <c r="BK508" s="194">
        <f>ROUND(I508*H508,2)</f>
        <v>0</v>
      </c>
      <c r="BL508" s="19" t="s">
        <v>329</v>
      </c>
      <c r="BM508" s="193" t="s">
        <v>1061</v>
      </c>
    </row>
    <row r="509" spans="1:47" s="2" customFormat="1" ht="11.25">
      <c r="A509" s="36"/>
      <c r="B509" s="37"/>
      <c r="C509" s="38"/>
      <c r="D509" s="195" t="s">
        <v>231</v>
      </c>
      <c r="E509" s="38"/>
      <c r="F509" s="196" t="s">
        <v>1060</v>
      </c>
      <c r="G509" s="38"/>
      <c r="H509" s="38"/>
      <c r="I509" s="197"/>
      <c r="J509" s="38"/>
      <c r="K509" s="38"/>
      <c r="L509" s="41"/>
      <c r="M509" s="198"/>
      <c r="N509" s="199"/>
      <c r="O509" s="66"/>
      <c r="P509" s="66"/>
      <c r="Q509" s="66"/>
      <c r="R509" s="66"/>
      <c r="S509" s="66"/>
      <c r="T509" s="67"/>
      <c r="U509" s="36"/>
      <c r="V509" s="36"/>
      <c r="W509" s="36"/>
      <c r="X509" s="36"/>
      <c r="Y509" s="36"/>
      <c r="Z509" s="36"/>
      <c r="AA509" s="36"/>
      <c r="AB509" s="36"/>
      <c r="AC509" s="36"/>
      <c r="AD509" s="36"/>
      <c r="AE509" s="36"/>
      <c r="AT509" s="19" t="s">
        <v>231</v>
      </c>
      <c r="AU509" s="19" t="s">
        <v>85</v>
      </c>
    </row>
    <row r="510" spans="1:65" s="2" customFormat="1" ht="16.5" customHeight="1">
      <c r="A510" s="36"/>
      <c r="B510" s="37"/>
      <c r="C510" s="182" t="s">
        <v>1062</v>
      </c>
      <c r="D510" s="182" t="s">
        <v>225</v>
      </c>
      <c r="E510" s="183" t="s">
        <v>1063</v>
      </c>
      <c r="F510" s="184" t="s">
        <v>1064</v>
      </c>
      <c r="G510" s="185" t="s">
        <v>128</v>
      </c>
      <c r="H510" s="186">
        <v>4</v>
      </c>
      <c r="I510" s="187"/>
      <c r="J510" s="188">
        <f>ROUND(I510*H510,2)</f>
        <v>0</v>
      </c>
      <c r="K510" s="184" t="s">
        <v>228</v>
      </c>
      <c r="L510" s="41"/>
      <c r="M510" s="189" t="s">
        <v>74</v>
      </c>
      <c r="N510" s="190" t="s">
        <v>46</v>
      </c>
      <c r="O510" s="66"/>
      <c r="P510" s="191">
        <f>O510*H510</f>
        <v>0</v>
      </c>
      <c r="Q510" s="191">
        <v>0.00022</v>
      </c>
      <c r="R510" s="191">
        <f>Q510*H510</f>
        <v>0.00088</v>
      </c>
      <c r="S510" s="191">
        <v>0</v>
      </c>
      <c r="T510" s="192">
        <f>S510*H510</f>
        <v>0</v>
      </c>
      <c r="U510" s="36"/>
      <c r="V510" s="36"/>
      <c r="W510" s="36"/>
      <c r="X510" s="36"/>
      <c r="Y510" s="36"/>
      <c r="Z510" s="36"/>
      <c r="AA510" s="36"/>
      <c r="AB510" s="36"/>
      <c r="AC510" s="36"/>
      <c r="AD510" s="36"/>
      <c r="AE510" s="36"/>
      <c r="AR510" s="193" t="s">
        <v>329</v>
      </c>
      <c r="AT510" s="193" t="s">
        <v>225</v>
      </c>
      <c r="AU510" s="193" t="s">
        <v>85</v>
      </c>
      <c r="AY510" s="19" t="s">
        <v>223</v>
      </c>
      <c r="BE510" s="194">
        <f>IF(N510="základní",J510,0)</f>
        <v>0</v>
      </c>
      <c r="BF510" s="194">
        <f>IF(N510="snížená",J510,0)</f>
        <v>0</v>
      </c>
      <c r="BG510" s="194">
        <f>IF(N510="zákl. přenesená",J510,0)</f>
        <v>0</v>
      </c>
      <c r="BH510" s="194">
        <f>IF(N510="sníž. přenesená",J510,0)</f>
        <v>0</v>
      </c>
      <c r="BI510" s="194">
        <f>IF(N510="nulová",J510,0)</f>
        <v>0</v>
      </c>
      <c r="BJ510" s="19" t="s">
        <v>83</v>
      </c>
      <c r="BK510" s="194">
        <f>ROUND(I510*H510,2)</f>
        <v>0</v>
      </c>
      <c r="BL510" s="19" t="s">
        <v>329</v>
      </c>
      <c r="BM510" s="193" t="s">
        <v>1065</v>
      </c>
    </row>
    <row r="511" spans="1:47" s="2" customFormat="1" ht="11.25">
      <c r="A511" s="36"/>
      <c r="B511" s="37"/>
      <c r="C511" s="38"/>
      <c r="D511" s="195" t="s">
        <v>231</v>
      </c>
      <c r="E511" s="38"/>
      <c r="F511" s="196" t="s">
        <v>1066</v>
      </c>
      <c r="G511" s="38"/>
      <c r="H511" s="38"/>
      <c r="I511" s="197"/>
      <c r="J511" s="38"/>
      <c r="K511" s="38"/>
      <c r="L511" s="41"/>
      <c r="M511" s="198"/>
      <c r="N511" s="199"/>
      <c r="O511" s="66"/>
      <c r="P511" s="66"/>
      <c r="Q511" s="66"/>
      <c r="R511" s="66"/>
      <c r="S511" s="66"/>
      <c r="T511" s="67"/>
      <c r="U511" s="36"/>
      <c r="V511" s="36"/>
      <c r="W511" s="36"/>
      <c r="X511" s="36"/>
      <c r="Y511" s="36"/>
      <c r="Z511" s="36"/>
      <c r="AA511" s="36"/>
      <c r="AB511" s="36"/>
      <c r="AC511" s="36"/>
      <c r="AD511" s="36"/>
      <c r="AE511" s="36"/>
      <c r="AT511" s="19" t="s">
        <v>231</v>
      </c>
      <c r="AU511" s="19" t="s">
        <v>85</v>
      </c>
    </row>
    <row r="512" spans="2:51" s="13" customFormat="1" ht="11.25">
      <c r="B512" s="200"/>
      <c r="C512" s="201"/>
      <c r="D512" s="195" t="s">
        <v>233</v>
      </c>
      <c r="E512" s="202" t="s">
        <v>74</v>
      </c>
      <c r="F512" s="203" t="s">
        <v>587</v>
      </c>
      <c r="G512" s="201"/>
      <c r="H512" s="204">
        <v>4</v>
      </c>
      <c r="I512" s="205"/>
      <c r="J512" s="201"/>
      <c r="K512" s="201"/>
      <c r="L512" s="206"/>
      <c r="M512" s="207"/>
      <c r="N512" s="208"/>
      <c r="O512" s="208"/>
      <c r="P512" s="208"/>
      <c r="Q512" s="208"/>
      <c r="R512" s="208"/>
      <c r="S512" s="208"/>
      <c r="T512" s="209"/>
      <c r="AT512" s="210" t="s">
        <v>233</v>
      </c>
      <c r="AU512" s="210" t="s">
        <v>85</v>
      </c>
      <c r="AV512" s="13" t="s">
        <v>85</v>
      </c>
      <c r="AW512" s="13" t="s">
        <v>37</v>
      </c>
      <c r="AX512" s="13" t="s">
        <v>83</v>
      </c>
      <c r="AY512" s="210" t="s">
        <v>223</v>
      </c>
    </row>
    <row r="513" spans="1:65" s="2" customFormat="1" ht="21.75" customHeight="1">
      <c r="A513" s="36"/>
      <c r="B513" s="37"/>
      <c r="C513" s="247" t="s">
        <v>1067</v>
      </c>
      <c r="D513" s="247" t="s">
        <v>804</v>
      </c>
      <c r="E513" s="248" t="s">
        <v>1068</v>
      </c>
      <c r="F513" s="249" t="s">
        <v>1069</v>
      </c>
      <c r="G513" s="250" t="s">
        <v>128</v>
      </c>
      <c r="H513" s="251">
        <v>4</v>
      </c>
      <c r="I513" s="252"/>
      <c r="J513" s="253">
        <f>ROUND(I513*H513,2)</f>
        <v>0</v>
      </c>
      <c r="K513" s="249" t="s">
        <v>228</v>
      </c>
      <c r="L513" s="254"/>
      <c r="M513" s="255" t="s">
        <v>74</v>
      </c>
      <c r="N513" s="256" t="s">
        <v>46</v>
      </c>
      <c r="O513" s="66"/>
      <c r="P513" s="191">
        <f>O513*H513</f>
        <v>0</v>
      </c>
      <c r="Q513" s="191">
        <v>0.01489</v>
      </c>
      <c r="R513" s="191">
        <f>Q513*H513</f>
        <v>0.05956</v>
      </c>
      <c r="S513" s="191">
        <v>0</v>
      </c>
      <c r="T513" s="192">
        <f>S513*H513</f>
        <v>0</v>
      </c>
      <c r="U513" s="36"/>
      <c r="V513" s="36"/>
      <c r="W513" s="36"/>
      <c r="X513" s="36"/>
      <c r="Y513" s="36"/>
      <c r="Z513" s="36"/>
      <c r="AA513" s="36"/>
      <c r="AB513" s="36"/>
      <c r="AC513" s="36"/>
      <c r="AD513" s="36"/>
      <c r="AE513" s="36"/>
      <c r="AR513" s="193" t="s">
        <v>450</v>
      </c>
      <c r="AT513" s="193" t="s">
        <v>804</v>
      </c>
      <c r="AU513" s="193" t="s">
        <v>85</v>
      </c>
      <c r="AY513" s="19" t="s">
        <v>223</v>
      </c>
      <c r="BE513" s="194">
        <f>IF(N513="základní",J513,0)</f>
        <v>0</v>
      </c>
      <c r="BF513" s="194">
        <f>IF(N513="snížená",J513,0)</f>
        <v>0</v>
      </c>
      <c r="BG513" s="194">
        <f>IF(N513="zákl. přenesená",J513,0)</f>
        <v>0</v>
      </c>
      <c r="BH513" s="194">
        <f>IF(N513="sníž. přenesená",J513,0)</f>
        <v>0</v>
      </c>
      <c r="BI513" s="194">
        <f>IF(N513="nulová",J513,0)</f>
        <v>0</v>
      </c>
      <c r="BJ513" s="19" t="s">
        <v>83</v>
      </c>
      <c r="BK513" s="194">
        <f>ROUND(I513*H513,2)</f>
        <v>0</v>
      </c>
      <c r="BL513" s="19" t="s">
        <v>329</v>
      </c>
      <c r="BM513" s="193" t="s">
        <v>1070</v>
      </c>
    </row>
    <row r="514" spans="1:47" s="2" customFormat="1" ht="11.25">
      <c r="A514" s="36"/>
      <c r="B514" s="37"/>
      <c r="C514" s="38"/>
      <c r="D514" s="195" t="s">
        <v>231</v>
      </c>
      <c r="E514" s="38"/>
      <c r="F514" s="196" t="s">
        <v>1069</v>
      </c>
      <c r="G514" s="38"/>
      <c r="H514" s="38"/>
      <c r="I514" s="197"/>
      <c r="J514" s="38"/>
      <c r="K514" s="38"/>
      <c r="L514" s="41"/>
      <c r="M514" s="198"/>
      <c r="N514" s="199"/>
      <c r="O514" s="66"/>
      <c r="P514" s="66"/>
      <c r="Q514" s="66"/>
      <c r="R514" s="66"/>
      <c r="S514" s="66"/>
      <c r="T514" s="67"/>
      <c r="U514" s="36"/>
      <c r="V514" s="36"/>
      <c r="W514" s="36"/>
      <c r="X514" s="36"/>
      <c r="Y514" s="36"/>
      <c r="Z514" s="36"/>
      <c r="AA514" s="36"/>
      <c r="AB514" s="36"/>
      <c r="AC514" s="36"/>
      <c r="AD514" s="36"/>
      <c r="AE514" s="36"/>
      <c r="AT514" s="19" t="s">
        <v>231</v>
      </c>
      <c r="AU514" s="19" t="s">
        <v>85</v>
      </c>
    </row>
    <row r="515" spans="1:47" s="2" customFormat="1" ht="19.5">
      <c r="A515" s="36"/>
      <c r="B515" s="37"/>
      <c r="C515" s="38"/>
      <c r="D515" s="195" t="s">
        <v>468</v>
      </c>
      <c r="E515" s="38"/>
      <c r="F515" s="243" t="s">
        <v>808</v>
      </c>
      <c r="G515" s="38"/>
      <c r="H515" s="38"/>
      <c r="I515" s="197"/>
      <c r="J515" s="38"/>
      <c r="K515" s="38"/>
      <c r="L515" s="41"/>
      <c r="M515" s="198"/>
      <c r="N515" s="199"/>
      <c r="O515" s="66"/>
      <c r="P515" s="66"/>
      <c r="Q515" s="66"/>
      <c r="R515" s="66"/>
      <c r="S515" s="66"/>
      <c r="T515" s="67"/>
      <c r="U515" s="36"/>
      <c r="V515" s="36"/>
      <c r="W515" s="36"/>
      <c r="X515" s="36"/>
      <c r="Y515" s="36"/>
      <c r="Z515" s="36"/>
      <c r="AA515" s="36"/>
      <c r="AB515" s="36"/>
      <c r="AC515" s="36"/>
      <c r="AD515" s="36"/>
      <c r="AE515" s="36"/>
      <c r="AT515" s="19" t="s">
        <v>468</v>
      </c>
      <c r="AU515" s="19" t="s">
        <v>85</v>
      </c>
    </row>
    <row r="516" spans="2:51" s="16" customFormat="1" ht="11.25">
      <c r="B516" s="233"/>
      <c r="C516" s="234"/>
      <c r="D516" s="195" t="s">
        <v>233</v>
      </c>
      <c r="E516" s="235" t="s">
        <v>74</v>
      </c>
      <c r="F516" s="236" t="s">
        <v>262</v>
      </c>
      <c r="G516" s="234"/>
      <c r="H516" s="235" t="s">
        <v>74</v>
      </c>
      <c r="I516" s="237"/>
      <c r="J516" s="234"/>
      <c r="K516" s="234"/>
      <c r="L516" s="238"/>
      <c r="M516" s="239"/>
      <c r="N516" s="240"/>
      <c r="O516" s="240"/>
      <c r="P516" s="240"/>
      <c r="Q516" s="240"/>
      <c r="R516" s="240"/>
      <c r="S516" s="240"/>
      <c r="T516" s="241"/>
      <c r="AT516" s="242" t="s">
        <v>233</v>
      </c>
      <c r="AU516" s="242" t="s">
        <v>85</v>
      </c>
      <c r="AV516" s="16" t="s">
        <v>83</v>
      </c>
      <c r="AW516" s="16" t="s">
        <v>37</v>
      </c>
      <c r="AX516" s="16" t="s">
        <v>76</v>
      </c>
      <c r="AY516" s="242" t="s">
        <v>223</v>
      </c>
    </row>
    <row r="517" spans="2:51" s="13" customFormat="1" ht="11.25">
      <c r="B517" s="200"/>
      <c r="C517" s="201"/>
      <c r="D517" s="195" t="s">
        <v>233</v>
      </c>
      <c r="E517" s="202" t="s">
        <v>74</v>
      </c>
      <c r="F517" s="203" t="s">
        <v>1071</v>
      </c>
      <c r="G517" s="201"/>
      <c r="H517" s="204">
        <v>4</v>
      </c>
      <c r="I517" s="205"/>
      <c r="J517" s="201"/>
      <c r="K517" s="201"/>
      <c r="L517" s="206"/>
      <c r="M517" s="207"/>
      <c r="N517" s="208"/>
      <c r="O517" s="208"/>
      <c r="P517" s="208"/>
      <c r="Q517" s="208"/>
      <c r="R517" s="208"/>
      <c r="S517" s="208"/>
      <c r="T517" s="209"/>
      <c r="AT517" s="210" t="s">
        <v>233</v>
      </c>
      <c r="AU517" s="210" t="s">
        <v>85</v>
      </c>
      <c r="AV517" s="13" t="s">
        <v>85</v>
      </c>
      <c r="AW517" s="13" t="s">
        <v>37</v>
      </c>
      <c r="AX517" s="13" t="s">
        <v>76</v>
      </c>
      <c r="AY517" s="210" t="s">
        <v>223</v>
      </c>
    </row>
    <row r="518" spans="2:51" s="14" customFormat="1" ht="11.25">
      <c r="B518" s="211"/>
      <c r="C518" s="212"/>
      <c r="D518" s="195" t="s">
        <v>233</v>
      </c>
      <c r="E518" s="213" t="s">
        <v>587</v>
      </c>
      <c r="F518" s="214" t="s">
        <v>236</v>
      </c>
      <c r="G518" s="212"/>
      <c r="H518" s="215">
        <v>4</v>
      </c>
      <c r="I518" s="216"/>
      <c r="J518" s="212"/>
      <c r="K518" s="212"/>
      <c r="L518" s="217"/>
      <c r="M518" s="218"/>
      <c r="N518" s="219"/>
      <c r="O518" s="219"/>
      <c r="P518" s="219"/>
      <c r="Q518" s="219"/>
      <c r="R518" s="219"/>
      <c r="S518" s="219"/>
      <c r="T518" s="220"/>
      <c r="AT518" s="221" t="s">
        <v>233</v>
      </c>
      <c r="AU518" s="221" t="s">
        <v>85</v>
      </c>
      <c r="AV518" s="14" t="s">
        <v>237</v>
      </c>
      <c r="AW518" s="14" t="s">
        <v>37</v>
      </c>
      <c r="AX518" s="14" t="s">
        <v>76</v>
      </c>
      <c r="AY518" s="221" t="s">
        <v>223</v>
      </c>
    </row>
    <row r="519" spans="2:51" s="15" customFormat="1" ht="11.25">
      <c r="B519" s="222"/>
      <c r="C519" s="223"/>
      <c r="D519" s="195" t="s">
        <v>233</v>
      </c>
      <c r="E519" s="224" t="s">
        <v>74</v>
      </c>
      <c r="F519" s="225" t="s">
        <v>238</v>
      </c>
      <c r="G519" s="223"/>
      <c r="H519" s="226">
        <v>4</v>
      </c>
      <c r="I519" s="227"/>
      <c r="J519" s="223"/>
      <c r="K519" s="223"/>
      <c r="L519" s="228"/>
      <c r="M519" s="229"/>
      <c r="N519" s="230"/>
      <c r="O519" s="230"/>
      <c r="P519" s="230"/>
      <c r="Q519" s="230"/>
      <c r="R519" s="230"/>
      <c r="S519" s="230"/>
      <c r="T519" s="231"/>
      <c r="AT519" s="232" t="s">
        <v>233</v>
      </c>
      <c r="AU519" s="232" t="s">
        <v>85</v>
      </c>
      <c r="AV519" s="15" t="s">
        <v>229</v>
      </c>
      <c r="AW519" s="15" t="s">
        <v>37</v>
      </c>
      <c r="AX519" s="15" t="s">
        <v>83</v>
      </c>
      <c r="AY519" s="232" t="s">
        <v>223</v>
      </c>
    </row>
    <row r="520" spans="1:65" s="2" customFormat="1" ht="16.5" customHeight="1">
      <c r="A520" s="36"/>
      <c r="B520" s="37"/>
      <c r="C520" s="182" t="s">
        <v>1072</v>
      </c>
      <c r="D520" s="182" t="s">
        <v>225</v>
      </c>
      <c r="E520" s="183" t="s">
        <v>1073</v>
      </c>
      <c r="F520" s="184" t="s">
        <v>1074</v>
      </c>
      <c r="G520" s="185" t="s">
        <v>128</v>
      </c>
      <c r="H520" s="186">
        <v>4</v>
      </c>
      <c r="I520" s="187"/>
      <c r="J520" s="188">
        <f>ROUND(I520*H520,2)</f>
        <v>0</v>
      </c>
      <c r="K520" s="184" t="s">
        <v>228</v>
      </c>
      <c r="L520" s="41"/>
      <c r="M520" s="189" t="s">
        <v>74</v>
      </c>
      <c r="N520" s="190" t="s">
        <v>46</v>
      </c>
      <c r="O520" s="66"/>
      <c r="P520" s="191">
        <f>O520*H520</f>
        <v>0</v>
      </c>
      <c r="Q520" s="191">
        <v>0.01805</v>
      </c>
      <c r="R520" s="191">
        <f>Q520*H520</f>
        <v>0.0722</v>
      </c>
      <c r="S520" s="191">
        <v>0</v>
      </c>
      <c r="T520" s="192">
        <f>S520*H520</f>
        <v>0</v>
      </c>
      <c r="U520" s="36"/>
      <c r="V520" s="36"/>
      <c r="W520" s="36"/>
      <c r="X520" s="36"/>
      <c r="Y520" s="36"/>
      <c r="Z520" s="36"/>
      <c r="AA520" s="36"/>
      <c r="AB520" s="36"/>
      <c r="AC520" s="36"/>
      <c r="AD520" s="36"/>
      <c r="AE520" s="36"/>
      <c r="AR520" s="193" t="s">
        <v>329</v>
      </c>
      <c r="AT520" s="193" t="s">
        <v>225</v>
      </c>
      <c r="AU520" s="193" t="s">
        <v>85</v>
      </c>
      <c r="AY520" s="19" t="s">
        <v>223</v>
      </c>
      <c r="BE520" s="194">
        <f>IF(N520="základní",J520,0)</f>
        <v>0</v>
      </c>
      <c r="BF520" s="194">
        <f>IF(N520="snížená",J520,0)</f>
        <v>0</v>
      </c>
      <c r="BG520" s="194">
        <f>IF(N520="zákl. přenesená",J520,0)</f>
        <v>0</v>
      </c>
      <c r="BH520" s="194">
        <f>IF(N520="sníž. přenesená",J520,0)</f>
        <v>0</v>
      </c>
      <c r="BI520" s="194">
        <f>IF(N520="nulová",J520,0)</f>
        <v>0</v>
      </c>
      <c r="BJ520" s="19" t="s">
        <v>83</v>
      </c>
      <c r="BK520" s="194">
        <f>ROUND(I520*H520,2)</f>
        <v>0</v>
      </c>
      <c r="BL520" s="19" t="s">
        <v>329</v>
      </c>
      <c r="BM520" s="193" t="s">
        <v>1075</v>
      </c>
    </row>
    <row r="521" spans="1:47" s="2" customFormat="1" ht="19.5">
      <c r="A521" s="36"/>
      <c r="B521" s="37"/>
      <c r="C521" s="38"/>
      <c r="D521" s="195" t="s">
        <v>231</v>
      </c>
      <c r="E521" s="38"/>
      <c r="F521" s="196" t="s">
        <v>1076</v>
      </c>
      <c r="G521" s="38"/>
      <c r="H521" s="38"/>
      <c r="I521" s="197"/>
      <c r="J521" s="38"/>
      <c r="K521" s="38"/>
      <c r="L521" s="41"/>
      <c r="M521" s="198"/>
      <c r="N521" s="199"/>
      <c r="O521" s="66"/>
      <c r="P521" s="66"/>
      <c r="Q521" s="66"/>
      <c r="R521" s="66"/>
      <c r="S521" s="66"/>
      <c r="T521" s="67"/>
      <c r="U521" s="36"/>
      <c r="V521" s="36"/>
      <c r="W521" s="36"/>
      <c r="X521" s="36"/>
      <c r="Y521" s="36"/>
      <c r="Z521" s="36"/>
      <c r="AA521" s="36"/>
      <c r="AB521" s="36"/>
      <c r="AC521" s="36"/>
      <c r="AD521" s="36"/>
      <c r="AE521" s="36"/>
      <c r="AT521" s="19" t="s">
        <v>231</v>
      </c>
      <c r="AU521" s="19" t="s">
        <v>85</v>
      </c>
    </row>
    <row r="522" spans="2:51" s="13" customFormat="1" ht="11.25">
      <c r="B522" s="200"/>
      <c r="C522" s="201"/>
      <c r="D522" s="195" t="s">
        <v>233</v>
      </c>
      <c r="E522" s="202" t="s">
        <v>74</v>
      </c>
      <c r="F522" s="203" t="s">
        <v>485</v>
      </c>
      <c r="G522" s="201"/>
      <c r="H522" s="204">
        <v>4</v>
      </c>
      <c r="I522" s="205"/>
      <c r="J522" s="201"/>
      <c r="K522" s="201"/>
      <c r="L522" s="206"/>
      <c r="M522" s="207"/>
      <c r="N522" s="208"/>
      <c r="O522" s="208"/>
      <c r="P522" s="208"/>
      <c r="Q522" s="208"/>
      <c r="R522" s="208"/>
      <c r="S522" s="208"/>
      <c r="T522" s="209"/>
      <c r="AT522" s="210" t="s">
        <v>233</v>
      </c>
      <c r="AU522" s="210" t="s">
        <v>85</v>
      </c>
      <c r="AV522" s="13" t="s">
        <v>85</v>
      </c>
      <c r="AW522" s="13" t="s">
        <v>37</v>
      </c>
      <c r="AX522" s="13" t="s">
        <v>76</v>
      </c>
      <c r="AY522" s="210" t="s">
        <v>223</v>
      </c>
    </row>
    <row r="523" spans="2:51" s="14" customFormat="1" ht="11.25">
      <c r="B523" s="211"/>
      <c r="C523" s="212"/>
      <c r="D523" s="195" t="s">
        <v>233</v>
      </c>
      <c r="E523" s="213" t="s">
        <v>74</v>
      </c>
      <c r="F523" s="214" t="s">
        <v>236</v>
      </c>
      <c r="G523" s="212"/>
      <c r="H523" s="215">
        <v>4</v>
      </c>
      <c r="I523" s="216"/>
      <c r="J523" s="212"/>
      <c r="K523" s="212"/>
      <c r="L523" s="217"/>
      <c r="M523" s="218"/>
      <c r="N523" s="219"/>
      <c r="O523" s="219"/>
      <c r="P523" s="219"/>
      <c r="Q523" s="219"/>
      <c r="R523" s="219"/>
      <c r="S523" s="219"/>
      <c r="T523" s="220"/>
      <c r="AT523" s="221" t="s">
        <v>233</v>
      </c>
      <c r="AU523" s="221" t="s">
        <v>85</v>
      </c>
      <c r="AV523" s="14" t="s">
        <v>237</v>
      </c>
      <c r="AW523" s="14" t="s">
        <v>37</v>
      </c>
      <c r="AX523" s="14" t="s">
        <v>76</v>
      </c>
      <c r="AY523" s="221" t="s">
        <v>223</v>
      </c>
    </row>
    <row r="524" spans="2:51" s="15" customFormat="1" ht="11.25">
      <c r="B524" s="222"/>
      <c r="C524" s="223"/>
      <c r="D524" s="195" t="s">
        <v>233</v>
      </c>
      <c r="E524" s="224" t="s">
        <v>74</v>
      </c>
      <c r="F524" s="225" t="s">
        <v>238</v>
      </c>
      <c r="G524" s="223"/>
      <c r="H524" s="226">
        <v>4</v>
      </c>
      <c r="I524" s="227"/>
      <c r="J524" s="223"/>
      <c r="K524" s="223"/>
      <c r="L524" s="228"/>
      <c r="M524" s="229"/>
      <c r="N524" s="230"/>
      <c r="O524" s="230"/>
      <c r="P524" s="230"/>
      <c r="Q524" s="230"/>
      <c r="R524" s="230"/>
      <c r="S524" s="230"/>
      <c r="T524" s="231"/>
      <c r="AT524" s="232" t="s">
        <v>233</v>
      </c>
      <c r="AU524" s="232" t="s">
        <v>85</v>
      </c>
      <c r="AV524" s="15" t="s">
        <v>229</v>
      </c>
      <c r="AW524" s="15" t="s">
        <v>37</v>
      </c>
      <c r="AX524" s="15" t="s">
        <v>83</v>
      </c>
      <c r="AY524" s="232" t="s">
        <v>223</v>
      </c>
    </row>
    <row r="525" spans="1:65" s="2" customFormat="1" ht="16.5" customHeight="1">
      <c r="A525" s="36"/>
      <c r="B525" s="37"/>
      <c r="C525" s="182" t="s">
        <v>1077</v>
      </c>
      <c r="D525" s="182" t="s">
        <v>225</v>
      </c>
      <c r="E525" s="183" t="s">
        <v>1078</v>
      </c>
      <c r="F525" s="184" t="s">
        <v>1079</v>
      </c>
      <c r="G525" s="185" t="s">
        <v>117</v>
      </c>
      <c r="H525" s="186">
        <v>2.59</v>
      </c>
      <c r="I525" s="187"/>
      <c r="J525" s="188">
        <f>ROUND(I525*H525,2)</f>
        <v>0</v>
      </c>
      <c r="K525" s="184" t="s">
        <v>228</v>
      </c>
      <c r="L525" s="41"/>
      <c r="M525" s="189" t="s">
        <v>74</v>
      </c>
      <c r="N525" s="190" t="s">
        <v>46</v>
      </c>
      <c r="O525" s="66"/>
      <c r="P525" s="191">
        <f>O525*H525</f>
        <v>0</v>
      </c>
      <c r="Q525" s="191">
        <v>0.0171</v>
      </c>
      <c r="R525" s="191">
        <f>Q525*H525</f>
        <v>0.044289</v>
      </c>
      <c r="S525" s="191">
        <v>0</v>
      </c>
      <c r="T525" s="192">
        <f>S525*H525</f>
        <v>0</v>
      </c>
      <c r="U525" s="36"/>
      <c r="V525" s="36"/>
      <c r="W525" s="36"/>
      <c r="X525" s="36"/>
      <c r="Y525" s="36"/>
      <c r="Z525" s="36"/>
      <c r="AA525" s="36"/>
      <c r="AB525" s="36"/>
      <c r="AC525" s="36"/>
      <c r="AD525" s="36"/>
      <c r="AE525" s="36"/>
      <c r="AR525" s="193" t="s">
        <v>329</v>
      </c>
      <c r="AT525" s="193" t="s">
        <v>225</v>
      </c>
      <c r="AU525" s="193" t="s">
        <v>85</v>
      </c>
      <c r="AY525" s="19" t="s">
        <v>223</v>
      </c>
      <c r="BE525" s="194">
        <f>IF(N525="základní",J525,0)</f>
        <v>0</v>
      </c>
      <c r="BF525" s="194">
        <f>IF(N525="snížená",J525,0)</f>
        <v>0</v>
      </c>
      <c r="BG525" s="194">
        <f>IF(N525="zákl. přenesená",J525,0)</f>
        <v>0</v>
      </c>
      <c r="BH525" s="194">
        <f>IF(N525="sníž. přenesená",J525,0)</f>
        <v>0</v>
      </c>
      <c r="BI525" s="194">
        <f>IF(N525="nulová",J525,0)</f>
        <v>0</v>
      </c>
      <c r="BJ525" s="19" t="s">
        <v>83</v>
      </c>
      <c r="BK525" s="194">
        <f>ROUND(I525*H525,2)</f>
        <v>0</v>
      </c>
      <c r="BL525" s="19" t="s">
        <v>329</v>
      </c>
      <c r="BM525" s="193" t="s">
        <v>1080</v>
      </c>
    </row>
    <row r="526" spans="1:47" s="2" customFormat="1" ht="11.25">
      <c r="A526" s="36"/>
      <c r="B526" s="37"/>
      <c r="C526" s="38"/>
      <c r="D526" s="195" t="s">
        <v>231</v>
      </c>
      <c r="E526" s="38"/>
      <c r="F526" s="196" t="s">
        <v>1081</v>
      </c>
      <c r="G526" s="38"/>
      <c r="H526" s="38"/>
      <c r="I526" s="197"/>
      <c r="J526" s="38"/>
      <c r="K526" s="38"/>
      <c r="L526" s="41"/>
      <c r="M526" s="198"/>
      <c r="N526" s="199"/>
      <c r="O526" s="66"/>
      <c r="P526" s="66"/>
      <c r="Q526" s="66"/>
      <c r="R526" s="66"/>
      <c r="S526" s="66"/>
      <c r="T526" s="67"/>
      <c r="U526" s="36"/>
      <c r="V526" s="36"/>
      <c r="W526" s="36"/>
      <c r="X526" s="36"/>
      <c r="Y526" s="36"/>
      <c r="Z526" s="36"/>
      <c r="AA526" s="36"/>
      <c r="AB526" s="36"/>
      <c r="AC526" s="36"/>
      <c r="AD526" s="36"/>
      <c r="AE526" s="36"/>
      <c r="AT526" s="19" t="s">
        <v>231</v>
      </c>
      <c r="AU526" s="19" t="s">
        <v>85</v>
      </c>
    </row>
    <row r="527" spans="1:47" s="2" customFormat="1" ht="48.75">
      <c r="A527" s="36"/>
      <c r="B527" s="37"/>
      <c r="C527" s="38"/>
      <c r="D527" s="195" t="s">
        <v>468</v>
      </c>
      <c r="E527" s="38"/>
      <c r="F527" s="243" t="s">
        <v>1082</v>
      </c>
      <c r="G527" s="38"/>
      <c r="H527" s="38"/>
      <c r="I527" s="197"/>
      <c r="J527" s="38"/>
      <c r="K527" s="38"/>
      <c r="L527" s="41"/>
      <c r="M527" s="198"/>
      <c r="N527" s="199"/>
      <c r="O527" s="66"/>
      <c r="P527" s="66"/>
      <c r="Q527" s="66"/>
      <c r="R527" s="66"/>
      <c r="S527" s="66"/>
      <c r="T527" s="67"/>
      <c r="U527" s="36"/>
      <c r="V527" s="36"/>
      <c r="W527" s="36"/>
      <c r="X527" s="36"/>
      <c r="Y527" s="36"/>
      <c r="Z527" s="36"/>
      <c r="AA527" s="36"/>
      <c r="AB527" s="36"/>
      <c r="AC527" s="36"/>
      <c r="AD527" s="36"/>
      <c r="AE527" s="36"/>
      <c r="AT527" s="19" t="s">
        <v>468</v>
      </c>
      <c r="AU527" s="19" t="s">
        <v>85</v>
      </c>
    </row>
    <row r="528" spans="2:51" s="16" customFormat="1" ht="11.25">
      <c r="B528" s="233"/>
      <c r="C528" s="234"/>
      <c r="D528" s="195" t="s">
        <v>233</v>
      </c>
      <c r="E528" s="235" t="s">
        <v>74</v>
      </c>
      <c r="F528" s="236" t="s">
        <v>262</v>
      </c>
      <c r="G528" s="234"/>
      <c r="H528" s="235" t="s">
        <v>74</v>
      </c>
      <c r="I528" s="237"/>
      <c r="J528" s="234"/>
      <c r="K528" s="234"/>
      <c r="L528" s="238"/>
      <c r="M528" s="239"/>
      <c r="N528" s="240"/>
      <c r="O528" s="240"/>
      <c r="P528" s="240"/>
      <c r="Q528" s="240"/>
      <c r="R528" s="240"/>
      <c r="S528" s="240"/>
      <c r="T528" s="241"/>
      <c r="AT528" s="242" t="s">
        <v>233</v>
      </c>
      <c r="AU528" s="242" t="s">
        <v>85</v>
      </c>
      <c r="AV528" s="16" t="s">
        <v>83</v>
      </c>
      <c r="AW528" s="16" t="s">
        <v>37</v>
      </c>
      <c r="AX528" s="16" t="s">
        <v>76</v>
      </c>
      <c r="AY528" s="242" t="s">
        <v>223</v>
      </c>
    </row>
    <row r="529" spans="2:51" s="13" customFormat="1" ht="11.25">
      <c r="B529" s="200"/>
      <c r="C529" s="201"/>
      <c r="D529" s="195" t="s">
        <v>233</v>
      </c>
      <c r="E529" s="202" t="s">
        <v>74</v>
      </c>
      <c r="F529" s="203" t="s">
        <v>1083</v>
      </c>
      <c r="G529" s="201"/>
      <c r="H529" s="204">
        <v>3.99</v>
      </c>
      <c r="I529" s="205"/>
      <c r="J529" s="201"/>
      <c r="K529" s="201"/>
      <c r="L529" s="206"/>
      <c r="M529" s="207"/>
      <c r="N529" s="208"/>
      <c r="O529" s="208"/>
      <c r="P529" s="208"/>
      <c r="Q529" s="208"/>
      <c r="R529" s="208"/>
      <c r="S529" s="208"/>
      <c r="T529" s="209"/>
      <c r="AT529" s="210" t="s">
        <v>233</v>
      </c>
      <c r="AU529" s="210" t="s">
        <v>85</v>
      </c>
      <c r="AV529" s="13" t="s">
        <v>85</v>
      </c>
      <c r="AW529" s="13" t="s">
        <v>37</v>
      </c>
      <c r="AX529" s="13" t="s">
        <v>76</v>
      </c>
      <c r="AY529" s="210" t="s">
        <v>223</v>
      </c>
    </row>
    <row r="530" spans="2:51" s="13" customFormat="1" ht="11.25">
      <c r="B530" s="200"/>
      <c r="C530" s="201"/>
      <c r="D530" s="195" t="s">
        <v>233</v>
      </c>
      <c r="E530" s="202" t="s">
        <v>74</v>
      </c>
      <c r="F530" s="203" t="s">
        <v>1084</v>
      </c>
      <c r="G530" s="201"/>
      <c r="H530" s="204">
        <v>-1.4</v>
      </c>
      <c r="I530" s="205"/>
      <c r="J530" s="201"/>
      <c r="K530" s="201"/>
      <c r="L530" s="206"/>
      <c r="M530" s="207"/>
      <c r="N530" s="208"/>
      <c r="O530" s="208"/>
      <c r="P530" s="208"/>
      <c r="Q530" s="208"/>
      <c r="R530" s="208"/>
      <c r="S530" s="208"/>
      <c r="T530" s="209"/>
      <c r="AT530" s="210" t="s">
        <v>233</v>
      </c>
      <c r="AU530" s="210" t="s">
        <v>85</v>
      </c>
      <c r="AV530" s="13" t="s">
        <v>85</v>
      </c>
      <c r="AW530" s="13" t="s">
        <v>37</v>
      </c>
      <c r="AX530" s="13" t="s">
        <v>76</v>
      </c>
      <c r="AY530" s="210" t="s">
        <v>223</v>
      </c>
    </row>
    <row r="531" spans="2:51" s="14" customFormat="1" ht="11.25">
      <c r="B531" s="211"/>
      <c r="C531" s="212"/>
      <c r="D531" s="195" t="s">
        <v>233</v>
      </c>
      <c r="E531" s="213" t="s">
        <v>74</v>
      </c>
      <c r="F531" s="214" t="s">
        <v>236</v>
      </c>
      <c r="G531" s="212"/>
      <c r="H531" s="215">
        <v>2.59</v>
      </c>
      <c r="I531" s="216"/>
      <c r="J531" s="212"/>
      <c r="K531" s="212"/>
      <c r="L531" s="217"/>
      <c r="M531" s="218"/>
      <c r="N531" s="219"/>
      <c r="O531" s="219"/>
      <c r="P531" s="219"/>
      <c r="Q531" s="219"/>
      <c r="R531" s="219"/>
      <c r="S531" s="219"/>
      <c r="T531" s="220"/>
      <c r="AT531" s="221" t="s">
        <v>233</v>
      </c>
      <c r="AU531" s="221" t="s">
        <v>85</v>
      </c>
      <c r="AV531" s="14" t="s">
        <v>237</v>
      </c>
      <c r="AW531" s="14" t="s">
        <v>37</v>
      </c>
      <c r="AX531" s="14" t="s">
        <v>76</v>
      </c>
      <c r="AY531" s="221" t="s">
        <v>223</v>
      </c>
    </row>
    <row r="532" spans="2:51" s="15" customFormat="1" ht="11.25">
      <c r="B532" s="222"/>
      <c r="C532" s="223"/>
      <c r="D532" s="195" t="s">
        <v>233</v>
      </c>
      <c r="E532" s="224" t="s">
        <v>74</v>
      </c>
      <c r="F532" s="225" t="s">
        <v>238</v>
      </c>
      <c r="G532" s="223"/>
      <c r="H532" s="226">
        <v>2.59</v>
      </c>
      <c r="I532" s="227"/>
      <c r="J532" s="223"/>
      <c r="K532" s="223"/>
      <c r="L532" s="228"/>
      <c r="M532" s="229"/>
      <c r="N532" s="230"/>
      <c r="O532" s="230"/>
      <c r="P532" s="230"/>
      <c r="Q532" s="230"/>
      <c r="R532" s="230"/>
      <c r="S532" s="230"/>
      <c r="T532" s="231"/>
      <c r="AT532" s="232" t="s">
        <v>233</v>
      </c>
      <c r="AU532" s="232" t="s">
        <v>85</v>
      </c>
      <c r="AV532" s="15" t="s">
        <v>229</v>
      </c>
      <c r="AW532" s="15" t="s">
        <v>37</v>
      </c>
      <c r="AX532" s="15" t="s">
        <v>83</v>
      </c>
      <c r="AY532" s="232" t="s">
        <v>223</v>
      </c>
    </row>
    <row r="533" spans="1:65" s="2" customFormat="1" ht="21.75" customHeight="1">
      <c r="A533" s="36"/>
      <c r="B533" s="37"/>
      <c r="C533" s="182" t="s">
        <v>1085</v>
      </c>
      <c r="D533" s="182" t="s">
        <v>225</v>
      </c>
      <c r="E533" s="183" t="s">
        <v>1086</v>
      </c>
      <c r="F533" s="184" t="s">
        <v>1087</v>
      </c>
      <c r="G533" s="185" t="s">
        <v>128</v>
      </c>
      <c r="H533" s="186">
        <v>1</v>
      </c>
      <c r="I533" s="187"/>
      <c r="J533" s="188">
        <f>ROUND(I533*H533,2)</f>
        <v>0</v>
      </c>
      <c r="K533" s="184" t="s">
        <v>228</v>
      </c>
      <c r="L533" s="41"/>
      <c r="M533" s="189" t="s">
        <v>74</v>
      </c>
      <c r="N533" s="190" t="s">
        <v>46</v>
      </c>
      <c r="O533" s="66"/>
      <c r="P533" s="191">
        <f>O533*H533</f>
        <v>0</v>
      </c>
      <c r="Q533" s="191">
        <v>0.02574</v>
      </c>
      <c r="R533" s="191">
        <f>Q533*H533</f>
        <v>0.02574</v>
      </c>
      <c r="S533" s="191">
        <v>0</v>
      </c>
      <c r="T533" s="192">
        <f>S533*H533</f>
        <v>0</v>
      </c>
      <c r="U533" s="36"/>
      <c r="V533" s="36"/>
      <c r="W533" s="36"/>
      <c r="X533" s="36"/>
      <c r="Y533" s="36"/>
      <c r="Z533" s="36"/>
      <c r="AA533" s="36"/>
      <c r="AB533" s="36"/>
      <c r="AC533" s="36"/>
      <c r="AD533" s="36"/>
      <c r="AE533" s="36"/>
      <c r="AR533" s="193" t="s">
        <v>329</v>
      </c>
      <c r="AT533" s="193" t="s">
        <v>225</v>
      </c>
      <c r="AU533" s="193" t="s">
        <v>85</v>
      </c>
      <c r="AY533" s="19" t="s">
        <v>223</v>
      </c>
      <c r="BE533" s="194">
        <f>IF(N533="základní",J533,0)</f>
        <v>0</v>
      </c>
      <c r="BF533" s="194">
        <f>IF(N533="snížená",J533,0)</f>
        <v>0</v>
      </c>
      <c r="BG533" s="194">
        <f>IF(N533="zákl. přenesená",J533,0)</f>
        <v>0</v>
      </c>
      <c r="BH533" s="194">
        <f>IF(N533="sníž. přenesená",J533,0)</f>
        <v>0</v>
      </c>
      <c r="BI533" s="194">
        <f>IF(N533="nulová",J533,0)</f>
        <v>0</v>
      </c>
      <c r="BJ533" s="19" t="s">
        <v>83</v>
      </c>
      <c r="BK533" s="194">
        <f>ROUND(I533*H533,2)</f>
        <v>0</v>
      </c>
      <c r="BL533" s="19" t="s">
        <v>329</v>
      </c>
      <c r="BM533" s="193" t="s">
        <v>1088</v>
      </c>
    </row>
    <row r="534" spans="1:47" s="2" customFormat="1" ht="19.5">
      <c r="A534" s="36"/>
      <c r="B534" s="37"/>
      <c r="C534" s="38"/>
      <c r="D534" s="195" t="s">
        <v>231</v>
      </c>
      <c r="E534" s="38"/>
      <c r="F534" s="196" t="s">
        <v>1089</v>
      </c>
      <c r="G534" s="38"/>
      <c r="H534" s="38"/>
      <c r="I534" s="197"/>
      <c r="J534" s="38"/>
      <c r="K534" s="38"/>
      <c r="L534" s="41"/>
      <c r="M534" s="198"/>
      <c r="N534" s="199"/>
      <c r="O534" s="66"/>
      <c r="P534" s="66"/>
      <c r="Q534" s="66"/>
      <c r="R534" s="66"/>
      <c r="S534" s="66"/>
      <c r="T534" s="67"/>
      <c r="U534" s="36"/>
      <c r="V534" s="36"/>
      <c r="W534" s="36"/>
      <c r="X534" s="36"/>
      <c r="Y534" s="36"/>
      <c r="Z534" s="36"/>
      <c r="AA534" s="36"/>
      <c r="AB534" s="36"/>
      <c r="AC534" s="36"/>
      <c r="AD534" s="36"/>
      <c r="AE534" s="36"/>
      <c r="AT534" s="19" t="s">
        <v>231</v>
      </c>
      <c r="AU534" s="19" t="s">
        <v>85</v>
      </c>
    </row>
    <row r="535" spans="1:47" s="2" customFormat="1" ht="39">
      <c r="A535" s="36"/>
      <c r="B535" s="37"/>
      <c r="C535" s="38"/>
      <c r="D535" s="195" t="s">
        <v>468</v>
      </c>
      <c r="E535" s="38"/>
      <c r="F535" s="243" t="s">
        <v>1090</v>
      </c>
      <c r="G535" s="38"/>
      <c r="H535" s="38"/>
      <c r="I535" s="197"/>
      <c r="J535" s="38"/>
      <c r="K535" s="38"/>
      <c r="L535" s="41"/>
      <c r="M535" s="198"/>
      <c r="N535" s="199"/>
      <c r="O535" s="66"/>
      <c r="P535" s="66"/>
      <c r="Q535" s="66"/>
      <c r="R535" s="66"/>
      <c r="S535" s="66"/>
      <c r="T535" s="67"/>
      <c r="U535" s="36"/>
      <c r="V535" s="36"/>
      <c r="W535" s="36"/>
      <c r="X535" s="36"/>
      <c r="Y535" s="36"/>
      <c r="Z535" s="36"/>
      <c r="AA535" s="36"/>
      <c r="AB535" s="36"/>
      <c r="AC535" s="36"/>
      <c r="AD535" s="36"/>
      <c r="AE535" s="36"/>
      <c r="AT535" s="19" t="s">
        <v>468</v>
      </c>
      <c r="AU535" s="19" t="s">
        <v>85</v>
      </c>
    </row>
    <row r="536" spans="2:51" s="16" customFormat="1" ht="11.25">
      <c r="B536" s="233"/>
      <c r="C536" s="234"/>
      <c r="D536" s="195" t="s">
        <v>233</v>
      </c>
      <c r="E536" s="235" t="s">
        <v>74</v>
      </c>
      <c r="F536" s="236" t="s">
        <v>262</v>
      </c>
      <c r="G536" s="234"/>
      <c r="H536" s="235" t="s">
        <v>74</v>
      </c>
      <c r="I536" s="237"/>
      <c r="J536" s="234"/>
      <c r="K536" s="234"/>
      <c r="L536" s="238"/>
      <c r="M536" s="239"/>
      <c r="N536" s="240"/>
      <c r="O536" s="240"/>
      <c r="P536" s="240"/>
      <c r="Q536" s="240"/>
      <c r="R536" s="240"/>
      <c r="S536" s="240"/>
      <c r="T536" s="241"/>
      <c r="AT536" s="242" t="s">
        <v>233</v>
      </c>
      <c r="AU536" s="242" t="s">
        <v>85</v>
      </c>
      <c r="AV536" s="16" t="s">
        <v>83</v>
      </c>
      <c r="AW536" s="16" t="s">
        <v>37</v>
      </c>
      <c r="AX536" s="16" t="s">
        <v>76</v>
      </c>
      <c r="AY536" s="242" t="s">
        <v>223</v>
      </c>
    </row>
    <row r="537" spans="2:51" s="13" customFormat="1" ht="11.25">
      <c r="B537" s="200"/>
      <c r="C537" s="201"/>
      <c r="D537" s="195" t="s">
        <v>233</v>
      </c>
      <c r="E537" s="202" t="s">
        <v>74</v>
      </c>
      <c r="F537" s="203" t="s">
        <v>1091</v>
      </c>
      <c r="G537" s="201"/>
      <c r="H537" s="204">
        <v>1</v>
      </c>
      <c r="I537" s="205"/>
      <c r="J537" s="201"/>
      <c r="K537" s="201"/>
      <c r="L537" s="206"/>
      <c r="M537" s="207"/>
      <c r="N537" s="208"/>
      <c r="O537" s="208"/>
      <c r="P537" s="208"/>
      <c r="Q537" s="208"/>
      <c r="R537" s="208"/>
      <c r="S537" s="208"/>
      <c r="T537" s="209"/>
      <c r="AT537" s="210" t="s">
        <v>233</v>
      </c>
      <c r="AU537" s="210" t="s">
        <v>85</v>
      </c>
      <c r="AV537" s="13" t="s">
        <v>85</v>
      </c>
      <c r="AW537" s="13" t="s">
        <v>37</v>
      </c>
      <c r="AX537" s="13" t="s">
        <v>76</v>
      </c>
      <c r="AY537" s="210" t="s">
        <v>223</v>
      </c>
    </row>
    <row r="538" spans="2:51" s="14" customFormat="1" ht="11.25">
      <c r="B538" s="211"/>
      <c r="C538" s="212"/>
      <c r="D538" s="195" t="s">
        <v>233</v>
      </c>
      <c r="E538" s="213" t="s">
        <v>74</v>
      </c>
      <c r="F538" s="214" t="s">
        <v>236</v>
      </c>
      <c r="G538" s="212"/>
      <c r="H538" s="215">
        <v>1</v>
      </c>
      <c r="I538" s="216"/>
      <c r="J538" s="212"/>
      <c r="K538" s="212"/>
      <c r="L538" s="217"/>
      <c r="M538" s="218"/>
      <c r="N538" s="219"/>
      <c r="O538" s="219"/>
      <c r="P538" s="219"/>
      <c r="Q538" s="219"/>
      <c r="R538" s="219"/>
      <c r="S538" s="219"/>
      <c r="T538" s="220"/>
      <c r="AT538" s="221" t="s">
        <v>233</v>
      </c>
      <c r="AU538" s="221" t="s">
        <v>85</v>
      </c>
      <c r="AV538" s="14" t="s">
        <v>237</v>
      </c>
      <c r="AW538" s="14" t="s">
        <v>37</v>
      </c>
      <c r="AX538" s="14" t="s">
        <v>76</v>
      </c>
      <c r="AY538" s="221" t="s">
        <v>223</v>
      </c>
    </row>
    <row r="539" spans="2:51" s="15" customFormat="1" ht="11.25">
      <c r="B539" s="222"/>
      <c r="C539" s="223"/>
      <c r="D539" s="195" t="s">
        <v>233</v>
      </c>
      <c r="E539" s="224" t="s">
        <v>74</v>
      </c>
      <c r="F539" s="225" t="s">
        <v>238</v>
      </c>
      <c r="G539" s="223"/>
      <c r="H539" s="226">
        <v>1</v>
      </c>
      <c r="I539" s="227"/>
      <c r="J539" s="223"/>
      <c r="K539" s="223"/>
      <c r="L539" s="228"/>
      <c r="M539" s="229"/>
      <c r="N539" s="230"/>
      <c r="O539" s="230"/>
      <c r="P539" s="230"/>
      <c r="Q539" s="230"/>
      <c r="R539" s="230"/>
      <c r="S539" s="230"/>
      <c r="T539" s="231"/>
      <c r="AT539" s="232" t="s">
        <v>233</v>
      </c>
      <c r="AU539" s="232" t="s">
        <v>85</v>
      </c>
      <c r="AV539" s="15" t="s">
        <v>229</v>
      </c>
      <c r="AW539" s="15" t="s">
        <v>37</v>
      </c>
      <c r="AX539" s="15" t="s">
        <v>83</v>
      </c>
      <c r="AY539" s="232" t="s">
        <v>223</v>
      </c>
    </row>
    <row r="540" spans="1:65" s="2" customFormat="1" ht="16.5" customHeight="1">
      <c r="A540" s="36"/>
      <c r="B540" s="37"/>
      <c r="C540" s="182" t="s">
        <v>1092</v>
      </c>
      <c r="D540" s="182" t="s">
        <v>225</v>
      </c>
      <c r="E540" s="183" t="s">
        <v>1093</v>
      </c>
      <c r="F540" s="184" t="s">
        <v>1094</v>
      </c>
      <c r="G540" s="185" t="s">
        <v>117</v>
      </c>
      <c r="H540" s="186">
        <v>25.66</v>
      </c>
      <c r="I540" s="187"/>
      <c r="J540" s="188">
        <f>ROUND(I540*H540,2)</f>
        <v>0</v>
      </c>
      <c r="K540" s="184" t="s">
        <v>228</v>
      </c>
      <c r="L540" s="41"/>
      <c r="M540" s="189" t="s">
        <v>74</v>
      </c>
      <c r="N540" s="190" t="s">
        <v>46</v>
      </c>
      <c r="O540" s="66"/>
      <c r="P540" s="191">
        <f>O540*H540</f>
        <v>0</v>
      </c>
      <c r="Q540" s="191">
        <v>0.00117</v>
      </c>
      <c r="R540" s="191">
        <f>Q540*H540</f>
        <v>0.030022200000000002</v>
      </c>
      <c r="S540" s="191">
        <v>0</v>
      </c>
      <c r="T540" s="192">
        <f>S540*H540</f>
        <v>0</v>
      </c>
      <c r="U540" s="36"/>
      <c r="V540" s="36"/>
      <c r="W540" s="36"/>
      <c r="X540" s="36"/>
      <c r="Y540" s="36"/>
      <c r="Z540" s="36"/>
      <c r="AA540" s="36"/>
      <c r="AB540" s="36"/>
      <c r="AC540" s="36"/>
      <c r="AD540" s="36"/>
      <c r="AE540" s="36"/>
      <c r="AR540" s="193" t="s">
        <v>329</v>
      </c>
      <c r="AT540" s="193" t="s">
        <v>225</v>
      </c>
      <c r="AU540" s="193" t="s">
        <v>85</v>
      </c>
      <c r="AY540" s="19" t="s">
        <v>223</v>
      </c>
      <c r="BE540" s="194">
        <f>IF(N540="základní",J540,0)</f>
        <v>0</v>
      </c>
      <c r="BF540" s="194">
        <f>IF(N540="snížená",J540,0)</f>
        <v>0</v>
      </c>
      <c r="BG540" s="194">
        <f>IF(N540="zákl. přenesená",J540,0)</f>
        <v>0</v>
      </c>
      <c r="BH540" s="194">
        <f>IF(N540="sníž. přenesená",J540,0)</f>
        <v>0</v>
      </c>
      <c r="BI540" s="194">
        <f>IF(N540="nulová",J540,0)</f>
        <v>0</v>
      </c>
      <c r="BJ540" s="19" t="s">
        <v>83</v>
      </c>
      <c r="BK540" s="194">
        <f>ROUND(I540*H540,2)</f>
        <v>0</v>
      </c>
      <c r="BL540" s="19" t="s">
        <v>329</v>
      </c>
      <c r="BM540" s="193" t="s">
        <v>1095</v>
      </c>
    </row>
    <row r="541" spans="1:47" s="2" customFormat="1" ht="11.25">
      <c r="A541" s="36"/>
      <c r="B541" s="37"/>
      <c r="C541" s="38"/>
      <c r="D541" s="195" t="s">
        <v>231</v>
      </c>
      <c r="E541" s="38"/>
      <c r="F541" s="196" t="s">
        <v>1096</v>
      </c>
      <c r="G541" s="38"/>
      <c r="H541" s="38"/>
      <c r="I541" s="197"/>
      <c r="J541" s="38"/>
      <c r="K541" s="38"/>
      <c r="L541" s="41"/>
      <c r="M541" s="198"/>
      <c r="N541" s="199"/>
      <c r="O541" s="66"/>
      <c r="P541" s="66"/>
      <c r="Q541" s="66"/>
      <c r="R541" s="66"/>
      <c r="S541" s="66"/>
      <c r="T541" s="67"/>
      <c r="U541" s="36"/>
      <c r="V541" s="36"/>
      <c r="W541" s="36"/>
      <c r="X541" s="36"/>
      <c r="Y541" s="36"/>
      <c r="Z541" s="36"/>
      <c r="AA541" s="36"/>
      <c r="AB541" s="36"/>
      <c r="AC541" s="36"/>
      <c r="AD541" s="36"/>
      <c r="AE541" s="36"/>
      <c r="AT541" s="19" t="s">
        <v>231</v>
      </c>
      <c r="AU541" s="19" t="s">
        <v>85</v>
      </c>
    </row>
    <row r="542" spans="1:65" s="2" customFormat="1" ht="16.5" customHeight="1">
      <c r="A542" s="36"/>
      <c r="B542" s="37"/>
      <c r="C542" s="247" t="s">
        <v>1097</v>
      </c>
      <c r="D542" s="247" t="s">
        <v>804</v>
      </c>
      <c r="E542" s="248" t="s">
        <v>1098</v>
      </c>
      <c r="F542" s="249" t="s">
        <v>1099</v>
      </c>
      <c r="G542" s="250" t="s">
        <v>117</v>
      </c>
      <c r="H542" s="251">
        <v>28.226</v>
      </c>
      <c r="I542" s="252"/>
      <c r="J542" s="253">
        <f>ROUND(I542*H542,2)</f>
        <v>0</v>
      </c>
      <c r="K542" s="249" t="s">
        <v>228</v>
      </c>
      <c r="L542" s="254"/>
      <c r="M542" s="255" t="s">
        <v>74</v>
      </c>
      <c r="N542" s="256" t="s">
        <v>46</v>
      </c>
      <c r="O542" s="66"/>
      <c r="P542" s="191">
        <f>O542*H542</f>
        <v>0</v>
      </c>
      <c r="Q542" s="191">
        <v>0.004</v>
      </c>
      <c r="R542" s="191">
        <f>Q542*H542</f>
        <v>0.112904</v>
      </c>
      <c r="S542" s="191">
        <v>0</v>
      </c>
      <c r="T542" s="192">
        <f>S542*H542</f>
        <v>0</v>
      </c>
      <c r="U542" s="36"/>
      <c r="V542" s="36"/>
      <c r="W542" s="36"/>
      <c r="X542" s="36"/>
      <c r="Y542" s="36"/>
      <c r="Z542" s="36"/>
      <c r="AA542" s="36"/>
      <c r="AB542" s="36"/>
      <c r="AC542" s="36"/>
      <c r="AD542" s="36"/>
      <c r="AE542" s="36"/>
      <c r="AR542" s="193" t="s">
        <v>450</v>
      </c>
      <c r="AT542" s="193" t="s">
        <v>804</v>
      </c>
      <c r="AU542" s="193" t="s">
        <v>85</v>
      </c>
      <c r="AY542" s="19" t="s">
        <v>223</v>
      </c>
      <c r="BE542" s="194">
        <f>IF(N542="základní",J542,0)</f>
        <v>0</v>
      </c>
      <c r="BF542" s="194">
        <f>IF(N542="snížená",J542,0)</f>
        <v>0</v>
      </c>
      <c r="BG542" s="194">
        <f>IF(N542="zákl. přenesená",J542,0)</f>
        <v>0</v>
      </c>
      <c r="BH542" s="194">
        <f>IF(N542="sníž. přenesená",J542,0)</f>
        <v>0</v>
      </c>
      <c r="BI542" s="194">
        <f>IF(N542="nulová",J542,0)</f>
        <v>0</v>
      </c>
      <c r="BJ542" s="19" t="s">
        <v>83</v>
      </c>
      <c r="BK542" s="194">
        <f>ROUND(I542*H542,2)</f>
        <v>0</v>
      </c>
      <c r="BL542" s="19" t="s">
        <v>329</v>
      </c>
      <c r="BM542" s="193" t="s">
        <v>1100</v>
      </c>
    </row>
    <row r="543" spans="1:47" s="2" customFormat="1" ht="11.25">
      <c r="A543" s="36"/>
      <c r="B543" s="37"/>
      <c r="C543" s="38"/>
      <c r="D543" s="195" t="s">
        <v>231</v>
      </c>
      <c r="E543" s="38"/>
      <c r="F543" s="196" t="s">
        <v>1099</v>
      </c>
      <c r="G543" s="38"/>
      <c r="H543" s="38"/>
      <c r="I543" s="197"/>
      <c r="J543" s="38"/>
      <c r="K543" s="38"/>
      <c r="L543" s="41"/>
      <c r="M543" s="198"/>
      <c r="N543" s="199"/>
      <c r="O543" s="66"/>
      <c r="P543" s="66"/>
      <c r="Q543" s="66"/>
      <c r="R543" s="66"/>
      <c r="S543" s="66"/>
      <c r="T543" s="67"/>
      <c r="U543" s="36"/>
      <c r="V543" s="36"/>
      <c r="W543" s="36"/>
      <c r="X543" s="36"/>
      <c r="Y543" s="36"/>
      <c r="Z543" s="36"/>
      <c r="AA543" s="36"/>
      <c r="AB543" s="36"/>
      <c r="AC543" s="36"/>
      <c r="AD543" s="36"/>
      <c r="AE543" s="36"/>
      <c r="AT543" s="19" t="s">
        <v>231</v>
      </c>
      <c r="AU543" s="19" t="s">
        <v>85</v>
      </c>
    </row>
    <row r="544" spans="1:47" s="2" customFormat="1" ht="19.5">
      <c r="A544" s="36"/>
      <c r="B544" s="37"/>
      <c r="C544" s="38"/>
      <c r="D544" s="195" t="s">
        <v>468</v>
      </c>
      <c r="E544" s="38"/>
      <c r="F544" s="243" t="s">
        <v>1101</v>
      </c>
      <c r="G544" s="38"/>
      <c r="H544" s="38"/>
      <c r="I544" s="197"/>
      <c r="J544" s="38"/>
      <c r="K544" s="38"/>
      <c r="L544" s="41"/>
      <c r="M544" s="198"/>
      <c r="N544" s="199"/>
      <c r="O544" s="66"/>
      <c r="P544" s="66"/>
      <c r="Q544" s="66"/>
      <c r="R544" s="66"/>
      <c r="S544" s="66"/>
      <c r="T544" s="67"/>
      <c r="U544" s="36"/>
      <c r="V544" s="36"/>
      <c r="W544" s="36"/>
      <c r="X544" s="36"/>
      <c r="Y544" s="36"/>
      <c r="Z544" s="36"/>
      <c r="AA544" s="36"/>
      <c r="AB544" s="36"/>
      <c r="AC544" s="36"/>
      <c r="AD544" s="36"/>
      <c r="AE544" s="36"/>
      <c r="AT544" s="19" t="s">
        <v>468</v>
      </c>
      <c r="AU544" s="19" t="s">
        <v>85</v>
      </c>
    </row>
    <row r="545" spans="2:51" s="16" customFormat="1" ht="11.25">
      <c r="B545" s="233"/>
      <c r="C545" s="234"/>
      <c r="D545" s="195" t="s">
        <v>233</v>
      </c>
      <c r="E545" s="235" t="s">
        <v>74</v>
      </c>
      <c r="F545" s="236" t="s">
        <v>262</v>
      </c>
      <c r="G545" s="234"/>
      <c r="H545" s="235" t="s">
        <v>74</v>
      </c>
      <c r="I545" s="237"/>
      <c r="J545" s="234"/>
      <c r="K545" s="234"/>
      <c r="L545" s="238"/>
      <c r="M545" s="239"/>
      <c r="N545" s="240"/>
      <c r="O545" s="240"/>
      <c r="P545" s="240"/>
      <c r="Q545" s="240"/>
      <c r="R545" s="240"/>
      <c r="S545" s="240"/>
      <c r="T545" s="241"/>
      <c r="AT545" s="242" t="s">
        <v>233</v>
      </c>
      <c r="AU545" s="242" t="s">
        <v>85</v>
      </c>
      <c r="AV545" s="16" t="s">
        <v>83</v>
      </c>
      <c r="AW545" s="16" t="s">
        <v>37</v>
      </c>
      <c r="AX545" s="16" t="s">
        <v>76</v>
      </c>
      <c r="AY545" s="242" t="s">
        <v>223</v>
      </c>
    </row>
    <row r="546" spans="2:51" s="13" customFormat="1" ht="11.25">
      <c r="B546" s="200"/>
      <c r="C546" s="201"/>
      <c r="D546" s="195" t="s">
        <v>233</v>
      </c>
      <c r="E546" s="202" t="s">
        <v>74</v>
      </c>
      <c r="F546" s="203" t="s">
        <v>818</v>
      </c>
      <c r="G546" s="201"/>
      <c r="H546" s="204">
        <v>5.31</v>
      </c>
      <c r="I546" s="205"/>
      <c r="J546" s="201"/>
      <c r="K546" s="201"/>
      <c r="L546" s="206"/>
      <c r="M546" s="207"/>
      <c r="N546" s="208"/>
      <c r="O546" s="208"/>
      <c r="P546" s="208"/>
      <c r="Q546" s="208"/>
      <c r="R546" s="208"/>
      <c r="S546" s="208"/>
      <c r="T546" s="209"/>
      <c r="AT546" s="210" t="s">
        <v>233</v>
      </c>
      <c r="AU546" s="210" t="s">
        <v>85</v>
      </c>
      <c r="AV546" s="13" t="s">
        <v>85</v>
      </c>
      <c r="AW546" s="13" t="s">
        <v>37</v>
      </c>
      <c r="AX546" s="13" t="s">
        <v>76</v>
      </c>
      <c r="AY546" s="210" t="s">
        <v>223</v>
      </c>
    </row>
    <row r="547" spans="2:51" s="13" customFormat="1" ht="11.25">
      <c r="B547" s="200"/>
      <c r="C547" s="201"/>
      <c r="D547" s="195" t="s">
        <v>233</v>
      </c>
      <c r="E547" s="202" t="s">
        <v>74</v>
      </c>
      <c r="F547" s="203" t="s">
        <v>819</v>
      </c>
      <c r="G547" s="201"/>
      <c r="H547" s="204">
        <v>3.7</v>
      </c>
      <c r="I547" s="205"/>
      <c r="J547" s="201"/>
      <c r="K547" s="201"/>
      <c r="L547" s="206"/>
      <c r="M547" s="207"/>
      <c r="N547" s="208"/>
      <c r="O547" s="208"/>
      <c r="P547" s="208"/>
      <c r="Q547" s="208"/>
      <c r="R547" s="208"/>
      <c r="S547" s="208"/>
      <c r="T547" s="209"/>
      <c r="AT547" s="210" t="s">
        <v>233</v>
      </c>
      <c r="AU547" s="210" t="s">
        <v>85</v>
      </c>
      <c r="AV547" s="13" t="s">
        <v>85</v>
      </c>
      <c r="AW547" s="13" t="s">
        <v>37</v>
      </c>
      <c r="AX547" s="13" t="s">
        <v>76</v>
      </c>
      <c r="AY547" s="210" t="s">
        <v>223</v>
      </c>
    </row>
    <row r="548" spans="2:51" s="13" customFormat="1" ht="11.25">
      <c r="B548" s="200"/>
      <c r="C548" s="201"/>
      <c r="D548" s="195" t="s">
        <v>233</v>
      </c>
      <c r="E548" s="202" t="s">
        <v>74</v>
      </c>
      <c r="F548" s="203" t="s">
        <v>820</v>
      </c>
      <c r="G548" s="201"/>
      <c r="H548" s="204">
        <v>1.5</v>
      </c>
      <c r="I548" s="205"/>
      <c r="J548" s="201"/>
      <c r="K548" s="201"/>
      <c r="L548" s="206"/>
      <c r="M548" s="207"/>
      <c r="N548" s="208"/>
      <c r="O548" s="208"/>
      <c r="P548" s="208"/>
      <c r="Q548" s="208"/>
      <c r="R548" s="208"/>
      <c r="S548" s="208"/>
      <c r="T548" s="209"/>
      <c r="AT548" s="210" t="s">
        <v>233</v>
      </c>
      <c r="AU548" s="210" t="s">
        <v>85</v>
      </c>
      <c r="AV548" s="13" t="s">
        <v>85</v>
      </c>
      <c r="AW548" s="13" t="s">
        <v>37</v>
      </c>
      <c r="AX548" s="13" t="s">
        <v>76</v>
      </c>
      <c r="AY548" s="210" t="s">
        <v>223</v>
      </c>
    </row>
    <row r="549" spans="2:51" s="13" customFormat="1" ht="11.25">
      <c r="B549" s="200"/>
      <c r="C549" s="201"/>
      <c r="D549" s="195" t="s">
        <v>233</v>
      </c>
      <c r="E549" s="202" t="s">
        <v>74</v>
      </c>
      <c r="F549" s="203" t="s">
        <v>821</v>
      </c>
      <c r="G549" s="201"/>
      <c r="H549" s="204">
        <v>4.95</v>
      </c>
      <c r="I549" s="205"/>
      <c r="J549" s="201"/>
      <c r="K549" s="201"/>
      <c r="L549" s="206"/>
      <c r="M549" s="207"/>
      <c r="N549" s="208"/>
      <c r="O549" s="208"/>
      <c r="P549" s="208"/>
      <c r="Q549" s="208"/>
      <c r="R549" s="208"/>
      <c r="S549" s="208"/>
      <c r="T549" s="209"/>
      <c r="AT549" s="210" t="s">
        <v>233</v>
      </c>
      <c r="AU549" s="210" t="s">
        <v>85</v>
      </c>
      <c r="AV549" s="13" t="s">
        <v>85</v>
      </c>
      <c r="AW549" s="13" t="s">
        <v>37</v>
      </c>
      <c r="AX549" s="13" t="s">
        <v>76</v>
      </c>
      <c r="AY549" s="210" t="s">
        <v>223</v>
      </c>
    </row>
    <row r="550" spans="2:51" s="13" customFormat="1" ht="11.25">
      <c r="B550" s="200"/>
      <c r="C550" s="201"/>
      <c r="D550" s="195" t="s">
        <v>233</v>
      </c>
      <c r="E550" s="202" t="s">
        <v>74</v>
      </c>
      <c r="F550" s="203" t="s">
        <v>822</v>
      </c>
      <c r="G550" s="201"/>
      <c r="H550" s="204">
        <v>2.9</v>
      </c>
      <c r="I550" s="205"/>
      <c r="J550" s="201"/>
      <c r="K550" s="201"/>
      <c r="L550" s="206"/>
      <c r="M550" s="207"/>
      <c r="N550" s="208"/>
      <c r="O550" s="208"/>
      <c r="P550" s="208"/>
      <c r="Q550" s="208"/>
      <c r="R550" s="208"/>
      <c r="S550" s="208"/>
      <c r="T550" s="209"/>
      <c r="AT550" s="210" t="s">
        <v>233</v>
      </c>
      <c r="AU550" s="210" t="s">
        <v>85</v>
      </c>
      <c r="AV550" s="13" t="s">
        <v>85</v>
      </c>
      <c r="AW550" s="13" t="s">
        <v>37</v>
      </c>
      <c r="AX550" s="13" t="s">
        <v>76</v>
      </c>
      <c r="AY550" s="210" t="s">
        <v>223</v>
      </c>
    </row>
    <row r="551" spans="2:51" s="13" customFormat="1" ht="11.25">
      <c r="B551" s="200"/>
      <c r="C551" s="201"/>
      <c r="D551" s="195" t="s">
        <v>233</v>
      </c>
      <c r="E551" s="202" t="s">
        <v>74</v>
      </c>
      <c r="F551" s="203" t="s">
        <v>823</v>
      </c>
      <c r="G551" s="201"/>
      <c r="H551" s="204">
        <v>1.8</v>
      </c>
      <c r="I551" s="205"/>
      <c r="J551" s="201"/>
      <c r="K551" s="201"/>
      <c r="L551" s="206"/>
      <c r="M551" s="207"/>
      <c r="N551" s="208"/>
      <c r="O551" s="208"/>
      <c r="P551" s="208"/>
      <c r="Q551" s="208"/>
      <c r="R551" s="208"/>
      <c r="S551" s="208"/>
      <c r="T551" s="209"/>
      <c r="AT551" s="210" t="s">
        <v>233</v>
      </c>
      <c r="AU551" s="210" t="s">
        <v>85</v>
      </c>
      <c r="AV551" s="13" t="s">
        <v>85</v>
      </c>
      <c r="AW551" s="13" t="s">
        <v>37</v>
      </c>
      <c r="AX551" s="13" t="s">
        <v>76</v>
      </c>
      <c r="AY551" s="210" t="s">
        <v>223</v>
      </c>
    </row>
    <row r="552" spans="2:51" s="13" customFormat="1" ht="11.25">
      <c r="B552" s="200"/>
      <c r="C552" s="201"/>
      <c r="D552" s="195" t="s">
        <v>233</v>
      </c>
      <c r="E552" s="202" t="s">
        <v>74</v>
      </c>
      <c r="F552" s="203" t="s">
        <v>824</v>
      </c>
      <c r="G552" s="201"/>
      <c r="H552" s="204">
        <v>5.5</v>
      </c>
      <c r="I552" s="205"/>
      <c r="J552" s="201"/>
      <c r="K552" s="201"/>
      <c r="L552" s="206"/>
      <c r="M552" s="207"/>
      <c r="N552" s="208"/>
      <c r="O552" s="208"/>
      <c r="P552" s="208"/>
      <c r="Q552" s="208"/>
      <c r="R552" s="208"/>
      <c r="S552" s="208"/>
      <c r="T552" s="209"/>
      <c r="AT552" s="210" t="s">
        <v>233</v>
      </c>
      <c r="AU552" s="210" t="s">
        <v>85</v>
      </c>
      <c r="AV552" s="13" t="s">
        <v>85</v>
      </c>
      <c r="AW552" s="13" t="s">
        <v>37</v>
      </c>
      <c r="AX552" s="13" t="s">
        <v>76</v>
      </c>
      <c r="AY552" s="210" t="s">
        <v>223</v>
      </c>
    </row>
    <row r="553" spans="2:51" s="14" customFormat="1" ht="11.25">
      <c r="B553" s="211"/>
      <c r="C553" s="212"/>
      <c r="D553" s="195" t="s">
        <v>233</v>
      </c>
      <c r="E553" s="213" t="s">
        <v>74</v>
      </c>
      <c r="F553" s="214" t="s">
        <v>236</v>
      </c>
      <c r="G553" s="212"/>
      <c r="H553" s="215">
        <v>25.66</v>
      </c>
      <c r="I553" s="216"/>
      <c r="J553" s="212"/>
      <c r="K553" s="212"/>
      <c r="L553" s="217"/>
      <c r="M553" s="218"/>
      <c r="N553" s="219"/>
      <c r="O553" s="219"/>
      <c r="P553" s="219"/>
      <c r="Q553" s="219"/>
      <c r="R553" s="219"/>
      <c r="S553" s="219"/>
      <c r="T553" s="220"/>
      <c r="AT553" s="221" t="s">
        <v>233</v>
      </c>
      <c r="AU553" s="221" t="s">
        <v>85</v>
      </c>
      <c r="AV553" s="14" t="s">
        <v>237</v>
      </c>
      <c r="AW553" s="14" t="s">
        <v>37</v>
      </c>
      <c r="AX553" s="14" t="s">
        <v>76</v>
      </c>
      <c r="AY553" s="221" t="s">
        <v>223</v>
      </c>
    </row>
    <row r="554" spans="2:51" s="15" customFormat="1" ht="11.25">
      <c r="B554" s="222"/>
      <c r="C554" s="223"/>
      <c r="D554" s="195" t="s">
        <v>233</v>
      </c>
      <c r="E554" s="224" t="s">
        <v>74</v>
      </c>
      <c r="F554" s="225" t="s">
        <v>238</v>
      </c>
      <c r="G554" s="223"/>
      <c r="H554" s="226">
        <v>25.66</v>
      </c>
      <c r="I554" s="227"/>
      <c r="J554" s="223"/>
      <c r="K554" s="223"/>
      <c r="L554" s="228"/>
      <c r="M554" s="229"/>
      <c r="N554" s="230"/>
      <c r="O554" s="230"/>
      <c r="P554" s="230"/>
      <c r="Q554" s="230"/>
      <c r="R554" s="230"/>
      <c r="S554" s="230"/>
      <c r="T554" s="231"/>
      <c r="AT554" s="232" t="s">
        <v>233</v>
      </c>
      <c r="AU554" s="232" t="s">
        <v>85</v>
      </c>
      <c r="AV554" s="15" t="s">
        <v>229</v>
      </c>
      <c r="AW554" s="15" t="s">
        <v>37</v>
      </c>
      <c r="AX554" s="15" t="s">
        <v>83</v>
      </c>
      <c r="AY554" s="232" t="s">
        <v>223</v>
      </c>
    </row>
    <row r="555" spans="2:51" s="13" customFormat="1" ht="11.25">
      <c r="B555" s="200"/>
      <c r="C555" s="201"/>
      <c r="D555" s="195" t="s">
        <v>233</v>
      </c>
      <c r="E555" s="201"/>
      <c r="F555" s="203" t="s">
        <v>1102</v>
      </c>
      <c r="G555" s="201"/>
      <c r="H555" s="204">
        <v>28.226</v>
      </c>
      <c r="I555" s="205"/>
      <c r="J555" s="201"/>
      <c r="K555" s="201"/>
      <c r="L555" s="206"/>
      <c r="M555" s="207"/>
      <c r="N555" s="208"/>
      <c r="O555" s="208"/>
      <c r="P555" s="208"/>
      <c r="Q555" s="208"/>
      <c r="R555" s="208"/>
      <c r="S555" s="208"/>
      <c r="T555" s="209"/>
      <c r="AT555" s="210" t="s">
        <v>233</v>
      </c>
      <c r="AU555" s="210" t="s">
        <v>85</v>
      </c>
      <c r="AV555" s="13" t="s">
        <v>85</v>
      </c>
      <c r="AW555" s="13" t="s">
        <v>4</v>
      </c>
      <c r="AX555" s="13" t="s">
        <v>83</v>
      </c>
      <c r="AY555" s="210" t="s">
        <v>223</v>
      </c>
    </row>
    <row r="556" spans="1:65" s="2" customFormat="1" ht="16.5" customHeight="1">
      <c r="A556" s="36"/>
      <c r="B556" s="37"/>
      <c r="C556" s="182" t="s">
        <v>1103</v>
      </c>
      <c r="D556" s="182" t="s">
        <v>225</v>
      </c>
      <c r="E556" s="183" t="s">
        <v>1104</v>
      </c>
      <c r="F556" s="184" t="s">
        <v>1105</v>
      </c>
      <c r="G556" s="185" t="s">
        <v>123</v>
      </c>
      <c r="H556" s="186">
        <v>62.4</v>
      </c>
      <c r="I556" s="187"/>
      <c r="J556" s="188">
        <f>ROUND(I556*H556,2)</f>
        <v>0</v>
      </c>
      <c r="K556" s="184" t="s">
        <v>228</v>
      </c>
      <c r="L556" s="41"/>
      <c r="M556" s="189" t="s">
        <v>74</v>
      </c>
      <c r="N556" s="190" t="s">
        <v>46</v>
      </c>
      <c r="O556" s="66"/>
      <c r="P556" s="191">
        <f>O556*H556</f>
        <v>0</v>
      </c>
      <c r="Q556" s="191">
        <v>0.0002</v>
      </c>
      <c r="R556" s="191">
        <f>Q556*H556</f>
        <v>0.01248</v>
      </c>
      <c r="S556" s="191">
        <v>0</v>
      </c>
      <c r="T556" s="192">
        <f>S556*H556</f>
        <v>0</v>
      </c>
      <c r="U556" s="36"/>
      <c r="V556" s="36"/>
      <c r="W556" s="36"/>
      <c r="X556" s="36"/>
      <c r="Y556" s="36"/>
      <c r="Z556" s="36"/>
      <c r="AA556" s="36"/>
      <c r="AB556" s="36"/>
      <c r="AC556" s="36"/>
      <c r="AD556" s="36"/>
      <c r="AE556" s="36"/>
      <c r="AR556" s="193" t="s">
        <v>329</v>
      </c>
      <c r="AT556" s="193" t="s">
        <v>225</v>
      </c>
      <c r="AU556" s="193" t="s">
        <v>85</v>
      </c>
      <c r="AY556" s="19" t="s">
        <v>223</v>
      </c>
      <c r="BE556" s="194">
        <f>IF(N556="základní",J556,0)</f>
        <v>0</v>
      </c>
      <c r="BF556" s="194">
        <f>IF(N556="snížená",J556,0)</f>
        <v>0</v>
      </c>
      <c r="BG556" s="194">
        <f>IF(N556="zákl. přenesená",J556,0)</f>
        <v>0</v>
      </c>
      <c r="BH556" s="194">
        <f>IF(N556="sníž. přenesená",J556,0)</f>
        <v>0</v>
      </c>
      <c r="BI556" s="194">
        <f>IF(N556="nulová",J556,0)</f>
        <v>0</v>
      </c>
      <c r="BJ556" s="19" t="s">
        <v>83</v>
      </c>
      <c r="BK556" s="194">
        <f>ROUND(I556*H556,2)</f>
        <v>0</v>
      </c>
      <c r="BL556" s="19" t="s">
        <v>329</v>
      </c>
      <c r="BM556" s="193" t="s">
        <v>1106</v>
      </c>
    </row>
    <row r="557" spans="1:47" s="2" customFormat="1" ht="11.25">
      <c r="A557" s="36"/>
      <c r="B557" s="37"/>
      <c r="C557" s="38"/>
      <c r="D557" s="195" t="s">
        <v>231</v>
      </c>
      <c r="E557" s="38"/>
      <c r="F557" s="196" t="s">
        <v>1107</v>
      </c>
      <c r="G557" s="38"/>
      <c r="H557" s="38"/>
      <c r="I557" s="197"/>
      <c r="J557" s="38"/>
      <c r="K557" s="38"/>
      <c r="L557" s="41"/>
      <c r="M557" s="198"/>
      <c r="N557" s="199"/>
      <c r="O557" s="66"/>
      <c r="P557" s="66"/>
      <c r="Q557" s="66"/>
      <c r="R557" s="66"/>
      <c r="S557" s="66"/>
      <c r="T557" s="67"/>
      <c r="U557" s="36"/>
      <c r="V557" s="36"/>
      <c r="W557" s="36"/>
      <c r="X557" s="36"/>
      <c r="Y557" s="36"/>
      <c r="Z557" s="36"/>
      <c r="AA557" s="36"/>
      <c r="AB557" s="36"/>
      <c r="AC557" s="36"/>
      <c r="AD557" s="36"/>
      <c r="AE557" s="36"/>
      <c r="AT557" s="19" t="s">
        <v>231</v>
      </c>
      <c r="AU557" s="19" t="s">
        <v>85</v>
      </c>
    </row>
    <row r="558" spans="2:51" s="16" customFormat="1" ht="11.25">
      <c r="B558" s="233"/>
      <c r="C558" s="234"/>
      <c r="D558" s="195" t="s">
        <v>233</v>
      </c>
      <c r="E558" s="235" t="s">
        <v>74</v>
      </c>
      <c r="F558" s="236" t="s">
        <v>262</v>
      </c>
      <c r="G558" s="234"/>
      <c r="H558" s="235" t="s">
        <v>74</v>
      </c>
      <c r="I558" s="237"/>
      <c r="J558" s="234"/>
      <c r="K558" s="234"/>
      <c r="L558" s="238"/>
      <c r="M558" s="239"/>
      <c r="N558" s="240"/>
      <c r="O558" s="240"/>
      <c r="P558" s="240"/>
      <c r="Q558" s="240"/>
      <c r="R558" s="240"/>
      <c r="S558" s="240"/>
      <c r="T558" s="241"/>
      <c r="AT558" s="242" t="s">
        <v>233</v>
      </c>
      <c r="AU558" s="242" t="s">
        <v>85</v>
      </c>
      <c r="AV558" s="16" t="s">
        <v>83</v>
      </c>
      <c r="AW558" s="16" t="s">
        <v>37</v>
      </c>
      <c r="AX558" s="16" t="s">
        <v>76</v>
      </c>
      <c r="AY558" s="242" t="s">
        <v>223</v>
      </c>
    </row>
    <row r="559" spans="2:51" s="13" customFormat="1" ht="11.25">
      <c r="B559" s="200"/>
      <c r="C559" s="201"/>
      <c r="D559" s="195" t="s">
        <v>233</v>
      </c>
      <c r="E559" s="202" t="s">
        <v>74</v>
      </c>
      <c r="F559" s="203" t="s">
        <v>713</v>
      </c>
      <c r="G559" s="201"/>
      <c r="H559" s="204">
        <v>9.9</v>
      </c>
      <c r="I559" s="205"/>
      <c r="J559" s="201"/>
      <c r="K559" s="201"/>
      <c r="L559" s="206"/>
      <c r="M559" s="207"/>
      <c r="N559" s="208"/>
      <c r="O559" s="208"/>
      <c r="P559" s="208"/>
      <c r="Q559" s="208"/>
      <c r="R559" s="208"/>
      <c r="S559" s="208"/>
      <c r="T559" s="209"/>
      <c r="AT559" s="210" t="s">
        <v>233</v>
      </c>
      <c r="AU559" s="210" t="s">
        <v>85</v>
      </c>
      <c r="AV559" s="13" t="s">
        <v>85</v>
      </c>
      <c r="AW559" s="13" t="s">
        <v>37</v>
      </c>
      <c r="AX559" s="13" t="s">
        <v>76</v>
      </c>
      <c r="AY559" s="210" t="s">
        <v>223</v>
      </c>
    </row>
    <row r="560" spans="2:51" s="13" customFormat="1" ht="11.25">
      <c r="B560" s="200"/>
      <c r="C560" s="201"/>
      <c r="D560" s="195" t="s">
        <v>233</v>
      </c>
      <c r="E560" s="202" t="s">
        <v>74</v>
      </c>
      <c r="F560" s="203" t="s">
        <v>789</v>
      </c>
      <c r="G560" s="201"/>
      <c r="H560" s="204">
        <v>12.9</v>
      </c>
      <c r="I560" s="205"/>
      <c r="J560" s="201"/>
      <c r="K560" s="201"/>
      <c r="L560" s="206"/>
      <c r="M560" s="207"/>
      <c r="N560" s="208"/>
      <c r="O560" s="208"/>
      <c r="P560" s="208"/>
      <c r="Q560" s="208"/>
      <c r="R560" s="208"/>
      <c r="S560" s="208"/>
      <c r="T560" s="209"/>
      <c r="AT560" s="210" t="s">
        <v>233</v>
      </c>
      <c r="AU560" s="210" t="s">
        <v>85</v>
      </c>
      <c r="AV560" s="13" t="s">
        <v>85</v>
      </c>
      <c r="AW560" s="13" t="s">
        <v>37</v>
      </c>
      <c r="AX560" s="13" t="s">
        <v>76</v>
      </c>
      <c r="AY560" s="210" t="s">
        <v>223</v>
      </c>
    </row>
    <row r="561" spans="2:51" s="13" customFormat="1" ht="11.25">
      <c r="B561" s="200"/>
      <c r="C561" s="201"/>
      <c r="D561" s="195" t="s">
        <v>233</v>
      </c>
      <c r="E561" s="202" t="s">
        <v>74</v>
      </c>
      <c r="F561" s="203" t="s">
        <v>790</v>
      </c>
      <c r="G561" s="201"/>
      <c r="H561" s="204">
        <v>5.6</v>
      </c>
      <c r="I561" s="205"/>
      <c r="J561" s="201"/>
      <c r="K561" s="201"/>
      <c r="L561" s="206"/>
      <c r="M561" s="207"/>
      <c r="N561" s="208"/>
      <c r="O561" s="208"/>
      <c r="P561" s="208"/>
      <c r="Q561" s="208"/>
      <c r="R561" s="208"/>
      <c r="S561" s="208"/>
      <c r="T561" s="209"/>
      <c r="AT561" s="210" t="s">
        <v>233</v>
      </c>
      <c r="AU561" s="210" t="s">
        <v>85</v>
      </c>
      <c r="AV561" s="13" t="s">
        <v>85</v>
      </c>
      <c r="AW561" s="13" t="s">
        <v>37</v>
      </c>
      <c r="AX561" s="13" t="s">
        <v>76</v>
      </c>
      <c r="AY561" s="210" t="s">
        <v>223</v>
      </c>
    </row>
    <row r="562" spans="2:51" s="13" customFormat="1" ht="11.25">
      <c r="B562" s="200"/>
      <c r="C562" s="201"/>
      <c r="D562" s="195" t="s">
        <v>233</v>
      </c>
      <c r="E562" s="202" t="s">
        <v>74</v>
      </c>
      <c r="F562" s="203" t="s">
        <v>791</v>
      </c>
      <c r="G562" s="201"/>
      <c r="H562" s="204">
        <v>10.5</v>
      </c>
      <c r="I562" s="205"/>
      <c r="J562" s="201"/>
      <c r="K562" s="201"/>
      <c r="L562" s="206"/>
      <c r="M562" s="207"/>
      <c r="N562" s="208"/>
      <c r="O562" s="208"/>
      <c r="P562" s="208"/>
      <c r="Q562" s="208"/>
      <c r="R562" s="208"/>
      <c r="S562" s="208"/>
      <c r="T562" s="209"/>
      <c r="AT562" s="210" t="s">
        <v>233</v>
      </c>
      <c r="AU562" s="210" t="s">
        <v>85</v>
      </c>
      <c r="AV562" s="13" t="s">
        <v>85</v>
      </c>
      <c r="AW562" s="13" t="s">
        <v>37</v>
      </c>
      <c r="AX562" s="13" t="s">
        <v>76</v>
      </c>
      <c r="AY562" s="210" t="s">
        <v>223</v>
      </c>
    </row>
    <row r="563" spans="2:51" s="13" customFormat="1" ht="11.25">
      <c r="B563" s="200"/>
      <c r="C563" s="201"/>
      <c r="D563" s="195" t="s">
        <v>233</v>
      </c>
      <c r="E563" s="202" t="s">
        <v>74</v>
      </c>
      <c r="F563" s="203" t="s">
        <v>792</v>
      </c>
      <c r="G563" s="201"/>
      <c r="H563" s="204">
        <v>7.5</v>
      </c>
      <c r="I563" s="205"/>
      <c r="J563" s="201"/>
      <c r="K563" s="201"/>
      <c r="L563" s="206"/>
      <c r="M563" s="207"/>
      <c r="N563" s="208"/>
      <c r="O563" s="208"/>
      <c r="P563" s="208"/>
      <c r="Q563" s="208"/>
      <c r="R563" s="208"/>
      <c r="S563" s="208"/>
      <c r="T563" s="209"/>
      <c r="AT563" s="210" t="s">
        <v>233</v>
      </c>
      <c r="AU563" s="210" t="s">
        <v>85</v>
      </c>
      <c r="AV563" s="13" t="s">
        <v>85</v>
      </c>
      <c r="AW563" s="13" t="s">
        <v>37</v>
      </c>
      <c r="AX563" s="13" t="s">
        <v>76</v>
      </c>
      <c r="AY563" s="210" t="s">
        <v>223</v>
      </c>
    </row>
    <row r="564" spans="2:51" s="13" customFormat="1" ht="11.25">
      <c r="B564" s="200"/>
      <c r="C564" s="201"/>
      <c r="D564" s="195" t="s">
        <v>233</v>
      </c>
      <c r="E564" s="202" t="s">
        <v>74</v>
      </c>
      <c r="F564" s="203" t="s">
        <v>793</v>
      </c>
      <c r="G564" s="201"/>
      <c r="H564" s="204">
        <v>5.7</v>
      </c>
      <c r="I564" s="205"/>
      <c r="J564" s="201"/>
      <c r="K564" s="201"/>
      <c r="L564" s="206"/>
      <c r="M564" s="207"/>
      <c r="N564" s="208"/>
      <c r="O564" s="208"/>
      <c r="P564" s="208"/>
      <c r="Q564" s="208"/>
      <c r="R564" s="208"/>
      <c r="S564" s="208"/>
      <c r="T564" s="209"/>
      <c r="AT564" s="210" t="s">
        <v>233</v>
      </c>
      <c r="AU564" s="210" t="s">
        <v>85</v>
      </c>
      <c r="AV564" s="13" t="s">
        <v>85</v>
      </c>
      <c r="AW564" s="13" t="s">
        <v>37</v>
      </c>
      <c r="AX564" s="13" t="s">
        <v>76</v>
      </c>
      <c r="AY564" s="210" t="s">
        <v>223</v>
      </c>
    </row>
    <row r="565" spans="2:51" s="13" customFormat="1" ht="11.25">
      <c r="B565" s="200"/>
      <c r="C565" s="201"/>
      <c r="D565" s="195" t="s">
        <v>233</v>
      </c>
      <c r="E565" s="202" t="s">
        <v>74</v>
      </c>
      <c r="F565" s="203" t="s">
        <v>794</v>
      </c>
      <c r="G565" s="201"/>
      <c r="H565" s="204">
        <v>10.3</v>
      </c>
      <c r="I565" s="205"/>
      <c r="J565" s="201"/>
      <c r="K565" s="201"/>
      <c r="L565" s="206"/>
      <c r="M565" s="207"/>
      <c r="N565" s="208"/>
      <c r="O565" s="208"/>
      <c r="P565" s="208"/>
      <c r="Q565" s="208"/>
      <c r="R565" s="208"/>
      <c r="S565" s="208"/>
      <c r="T565" s="209"/>
      <c r="AT565" s="210" t="s">
        <v>233</v>
      </c>
      <c r="AU565" s="210" t="s">
        <v>85</v>
      </c>
      <c r="AV565" s="13" t="s">
        <v>85</v>
      </c>
      <c r="AW565" s="13" t="s">
        <v>37</v>
      </c>
      <c r="AX565" s="13" t="s">
        <v>76</v>
      </c>
      <c r="AY565" s="210" t="s">
        <v>223</v>
      </c>
    </row>
    <row r="566" spans="2:51" s="14" customFormat="1" ht="11.25">
      <c r="B566" s="211"/>
      <c r="C566" s="212"/>
      <c r="D566" s="195" t="s">
        <v>233</v>
      </c>
      <c r="E566" s="213" t="s">
        <v>74</v>
      </c>
      <c r="F566" s="214" t="s">
        <v>236</v>
      </c>
      <c r="G566" s="212"/>
      <c r="H566" s="215">
        <v>62.4</v>
      </c>
      <c r="I566" s="216"/>
      <c r="J566" s="212"/>
      <c r="K566" s="212"/>
      <c r="L566" s="217"/>
      <c r="M566" s="218"/>
      <c r="N566" s="219"/>
      <c r="O566" s="219"/>
      <c r="P566" s="219"/>
      <c r="Q566" s="219"/>
      <c r="R566" s="219"/>
      <c r="S566" s="219"/>
      <c r="T566" s="220"/>
      <c r="AT566" s="221" t="s">
        <v>233</v>
      </c>
      <c r="AU566" s="221" t="s">
        <v>85</v>
      </c>
      <c r="AV566" s="14" t="s">
        <v>237</v>
      </c>
      <c r="AW566" s="14" t="s">
        <v>37</v>
      </c>
      <c r="AX566" s="14" t="s">
        <v>76</v>
      </c>
      <c r="AY566" s="221" t="s">
        <v>223</v>
      </c>
    </row>
    <row r="567" spans="2:51" s="15" customFormat="1" ht="11.25">
      <c r="B567" s="222"/>
      <c r="C567" s="223"/>
      <c r="D567" s="195" t="s">
        <v>233</v>
      </c>
      <c r="E567" s="224" t="s">
        <v>74</v>
      </c>
      <c r="F567" s="225" t="s">
        <v>238</v>
      </c>
      <c r="G567" s="223"/>
      <c r="H567" s="226">
        <v>62.4</v>
      </c>
      <c r="I567" s="227"/>
      <c r="J567" s="223"/>
      <c r="K567" s="223"/>
      <c r="L567" s="228"/>
      <c r="M567" s="229"/>
      <c r="N567" s="230"/>
      <c r="O567" s="230"/>
      <c r="P567" s="230"/>
      <c r="Q567" s="230"/>
      <c r="R567" s="230"/>
      <c r="S567" s="230"/>
      <c r="T567" s="231"/>
      <c r="AT567" s="232" t="s">
        <v>233</v>
      </c>
      <c r="AU567" s="232" t="s">
        <v>85</v>
      </c>
      <c r="AV567" s="15" t="s">
        <v>229</v>
      </c>
      <c r="AW567" s="15" t="s">
        <v>37</v>
      </c>
      <c r="AX567" s="15" t="s">
        <v>83</v>
      </c>
      <c r="AY567" s="232" t="s">
        <v>223</v>
      </c>
    </row>
    <row r="568" spans="1:65" s="2" customFormat="1" ht="16.5" customHeight="1">
      <c r="A568" s="36"/>
      <c r="B568" s="37"/>
      <c r="C568" s="182" t="s">
        <v>1108</v>
      </c>
      <c r="D568" s="182" t="s">
        <v>225</v>
      </c>
      <c r="E568" s="183" t="s">
        <v>1109</v>
      </c>
      <c r="F568" s="184" t="s">
        <v>1110</v>
      </c>
      <c r="G568" s="185" t="s">
        <v>349</v>
      </c>
      <c r="H568" s="186">
        <v>9.943</v>
      </c>
      <c r="I568" s="187"/>
      <c r="J568" s="188">
        <f>ROUND(I568*H568,2)</f>
        <v>0</v>
      </c>
      <c r="K568" s="184" t="s">
        <v>228</v>
      </c>
      <c r="L568" s="41"/>
      <c r="M568" s="189" t="s">
        <v>74</v>
      </c>
      <c r="N568" s="190" t="s">
        <v>46</v>
      </c>
      <c r="O568" s="66"/>
      <c r="P568" s="191">
        <f>O568*H568</f>
        <v>0</v>
      </c>
      <c r="Q568" s="191">
        <v>0</v>
      </c>
      <c r="R568" s="191">
        <f>Q568*H568</f>
        <v>0</v>
      </c>
      <c r="S568" s="191">
        <v>0</v>
      </c>
      <c r="T568" s="192">
        <f>S568*H568</f>
        <v>0</v>
      </c>
      <c r="U568" s="36"/>
      <c r="V568" s="36"/>
      <c r="W568" s="36"/>
      <c r="X568" s="36"/>
      <c r="Y568" s="36"/>
      <c r="Z568" s="36"/>
      <c r="AA568" s="36"/>
      <c r="AB568" s="36"/>
      <c r="AC568" s="36"/>
      <c r="AD568" s="36"/>
      <c r="AE568" s="36"/>
      <c r="AR568" s="193" t="s">
        <v>329</v>
      </c>
      <c r="AT568" s="193" t="s">
        <v>225</v>
      </c>
      <c r="AU568" s="193" t="s">
        <v>85</v>
      </c>
      <c r="AY568" s="19" t="s">
        <v>223</v>
      </c>
      <c r="BE568" s="194">
        <f>IF(N568="základní",J568,0)</f>
        <v>0</v>
      </c>
      <c r="BF568" s="194">
        <f>IF(N568="snížená",J568,0)</f>
        <v>0</v>
      </c>
      <c r="BG568" s="194">
        <f>IF(N568="zákl. přenesená",J568,0)</f>
        <v>0</v>
      </c>
      <c r="BH568" s="194">
        <f>IF(N568="sníž. přenesená",J568,0)</f>
        <v>0</v>
      </c>
      <c r="BI568" s="194">
        <f>IF(N568="nulová",J568,0)</f>
        <v>0</v>
      </c>
      <c r="BJ568" s="19" t="s">
        <v>83</v>
      </c>
      <c r="BK568" s="194">
        <f>ROUND(I568*H568,2)</f>
        <v>0</v>
      </c>
      <c r="BL568" s="19" t="s">
        <v>329</v>
      </c>
      <c r="BM568" s="193" t="s">
        <v>1111</v>
      </c>
    </row>
    <row r="569" spans="1:47" s="2" customFormat="1" ht="19.5">
      <c r="A569" s="36"/>
      <c r="B569" s="37"/>
      <c r="C569" s="38"/>
      <c r="D569" s="195" t="s">
        <v>231</v>
      </c>
      <c r="E569" s="38"/>
      <c r="F569" s="196" t="s">
        <v>1112</v>
      </c>
      <c r="G569" s="38"/>
      <c r="H569" s="38"/>
      <c r="I569" s="197"/>
      <c r="J569" s="38"/>
      <c r="K569" s="38"/>
      <c r="L569" s="41"/>
      <c r="M569" s="198"/>
      <c r="N569" s="199"/>
      <c r="O569" s="66"/>
      <c r="P569" s="66"/>
      <c r="Q569" s="66"/>
      <c r="R569" s="66"/>
      <c r="S569" s="66"/>
      <c r="T569" s="67"/>
      <c r="U569" s="36"/>
      <c r="V569" s="36"/>
      <c r="W569" s="36"/>
      <c r="X569" s="36"/>
      <c r="Y569" s="36"/>
      <c r="Z569" s="36"/>
      <c r="AA569" s="36"/>
      <c r="AB569" s="36"/>
      <c r="AC569" s="36"/>
      <c r="AD569" s="36"/>
      <c r="AE569" s="36"/>
      <c r="AT569" s="19" t="s">
        <v>231</v>
      </c>
      <c r="AU569" s="19" t="s">
        <v>85</v>
      </c>
    </row>
    <row r="570" spans="1:65" s="2" customFormat="1" ht="16.5" customHeight="1">
      <c r="A570" s="36"/>
      <c r="B570" s="37"/>
      <c r="C570" s="182" t="s">
        <v>1113</v>
      </c>
      <c r="D570" s="182" t="s">
        <v>225</v>
      </c>
      <c r="E570" s="183" t="s">
        <v>1114</v>
      </c>
      <c r="F570" s="184" t="s">
        <v>1115</v>
      </c>
      <c r="G570" s="185" t="s">
        <v>349</v>
      </c>
      <c r="H570" s="186">
        <v>9.943</v>
      </c>
      <c r="I570" s="187"/>
      <c r="J570" s="188">
        <f>ROUND(I570*H570,2)</f>
        <v>0</v>
      </c>
      <c r="K570" s="184" t="s">
        <v>228</v>
      </c>
      <c r="L570" s="41"/>
      <c r="M570" s="189" t="s">
        <v>74</v>
      </c>
      <c r="N570" s="190" t="s">
        <v>46</v>
      </c>
      <c r="O570" s="66"/>
      <c r="P570" s="191">
        <f>O570*H570</f>
        <v>0</v>
      </c>
      <c r="Q570" s="191">
        <v>0</v>
      </c>
      <c r="R570" s="191">
        <f>Q570*H570</f>
        <v>0</v>
      </c>
      <c r="S570" s="191">
        <v>0</v>
      </c>
      <c r="T570" s="192">
        <f>S570*H570</f>
        <v>0</v>
      </c>
      <c r="U570" s="36"/>
      <c r="V570" s="36"/>
      <c r="W570" s="36"/>
      <c r="X570" s="36"/>
      <c r="Y570" s="36"/>
      <c r="Z570" s="36"/>
      <c r="AA570" s="36"/>
      <c r="AB570" s="36"/>
      <c r="AC570" s="36"/>
      <c r="AD570" s="36"/>
      <c r="AE570" s="36"/>
      <c r="AR570" s="193" t="s">
        <v>329</v>
      </c>
      <c r="AT570" s="193" t="s">
        <v>225</v>
      </c>
      <c r="AU570" s="193" t="s">
        <v>85</v>
      </c>
      <c r="AY570" s="19" t="s">
        <v>223</v>
      </c>
      <c r="BE570" s="194">
        <f>IF(N570="základní",J570,0)</f>
        <v>0</v>
      </c>
      <c r="BF570" s="194">
        <f>IF(N570="snížená",J570,0)</f>
        <v>0</v>
      </c>
      <c r="BG570" s="194">
        <f>IF(N570="zákl. přenesená",J570,0)</f>
        <v>0</v>
      </c>
      <c r="BH570" s="194">
        <f>IF(N570="sníž. přenesená",J570,0)</f>
        <v>0</v>
      </c>
      <c r="BI570" s="194">
        <f>IF(N570="nulová",J570,0)</f>
        <v>0</v>
      </c>
      <c r="BJ570" s="19" t="s">
        <v>83</v>
      </c>
      <c r="BK570" s="194">
        <f>ROUND(I570*H570,2)</f>
        <v>0</v>
      </c>
      <c r="BL570" s="19" t="s">
        <v>329</v>
      </c>
      <c r="BM570" s="193" t="s">
        <v>1116</v>
      </c>
    </row>
    <row r="571" spans="1:47" s="2" customFormat="1" ht="19.5">
      <c r="A571" s="36"/>
      <c r="B571" s="37"/>
      <c r="C571" s="38"/>
      <c r="D571" s="195" t="s">
        <v>231</v>
      </c>
      <c r="E571" s="38"/>
      <c r="F571" s="196" t="s">
        <v>1117</v>
      </c>
      <c r="G571" s="38"/>
      <c r="H571" s="38"/>
      <c r="I571" s="197"/>
      <c r="J571" s="38"/>
      <c r="K571" s="38"/>
      <c r="L571" s="41"/>
      <c r="M571" s="198"/>
      <c r="N571" s="199"/>
      <c r="O571" s="66"/>
      <c r="P571" s="66"/>
      <c r="Q571" s="66"/>
      <c r="R571" s="66"/>
      <c r="S571" s="66"/>
      <c r="T571" s="67"/>
      <c r="U571" s="36"/>
      <c r="V571" s="36"/>
      <c r="W571" s="36"/>
      <c r="X571" s="36"/>
      <c r="Y571" s="36"/>
      <c r="Z571" s="36"/>
      <c r="AA571" s="36"/>
      <c r="AB571" s="36"/>
      <c r="AC571" s="36"/>
      <c r="AD571" s="36"/>
      <c r="AE571" s="36"/>
      <c r="AT571" s="19" t="s">
        <v>231</v>
      </c>
      <c r="AU571" s="19" t="s">
        <v>85</v>
      </c>
    </row>
    <row r="572" spans="2:63" s="12" customFormat="1" ht="22.9" customHeight="1">
      <c r="B572" s="166"/>
      <c r="C572" s="167"/>
      <c r="D572" s="168" t="s">
        <v>75</v>
      </c>
      <c r="E572" s="180" t="s">
        <v>1118</v>
      </c>
      <c r="F572" s="180" t="s">
        <v>1119</v>
      </c>
      <c r="G572" s="167"/>
      <c r="H572" s="167"/>
      <c r="I572" s="170"/>
      <c r="J572" s="181">
        <f>BK572</f>
        <v>0</v>
      </c>
      <c r="K572" s="167"/>
      <c r="L572" s="172"/>
      <c r="M572" s="173"/>
      <c r="N572" s="174"/>
      <c r="O572" s="174"/>
      <c r="P572" s="175">
        <f>SUM(P573:P609)</f>
        <v>0</v>
      </c>
      <c r="Q572" s="174"/>
      <c r="R572" s="175">
        <f>SUM(R573:R609)</f>
        <v>0.3123</v>
      </c>
      <c r="S572" s="174"/>
      <c r="T572" s="176">
        <f>SUM(T573:T609)</f>
        <v>0</v>
      </c>
      <c r="AR572" s="177" t="s">
        <v>85</v>
      </c>
      <c r="AT572" s="178" t="s">
        <v>75</v>
      </c>
      <c r="AU572" s="178" t="s">
        <v>83</v>
      </c>
      <c r="AY572" s="177" t="s">
        <v>223</v>
      </c>
      <c r="BK572" s="179">
        <f>SUM(BK573:BK609)</f>
        <v>0</v>
      </c>
    </row>
    <row r="573" spans="1:65" s="2" customFormat="1" ht="16.5" customHeight="1">
      <c r="A573" s="36"/>
      <c r="B573" s="37"/>
      <c r="C573" s="182" t="s">
        <v>1120</v>
      </c>
      <c r="D573" s="182" t="s">
        <v>225</v>
      </c>
      <c r="E573" s="183" t="s">
        <v>1121</v>
      </c>
      <c r="F573" s="184" t="s">
        <v>1122</v>
      </c>
      <c r="G573" s="185" t="s">
        <v>128</v>
      </c>
      <c r="H573" s="186">
        <v>7</v>
      </c>
      <c r="I573" s="187"/>
      <c r="J573" s="188">
        <f>ROUND(I573*H573,2)</f>
        <v>0</v>
      </c>
      <c r="K573" s="184" t="s">
        <v>228</v>
      </c>
      <c r="L573" s="41"/>
      <c r="M573" s="189" t="s">
        <v>74</v>
      </c>
      <c r="N573" s="190" t="s">
        <v>46</v>
      </c>
      <c r="O573" s="66"/>
      <c r="P573" s="191">
        <f>O573*H573</f>
        <v>0</v>
      </c>
      <c r="Q573" s="191">
        <v>0</v>
      </c>
      <c r="R573" s="191">
        <f>Q573*H573</f>
        <v>0</v>
      </c>
      <c r="S573" s="191">
        <v>0</v>
      </c>
      <c r="T573" s="192">
        <f>S573*H573</f>
        <v>0</v>
      </c>
      <c r="U573" s="36"/>
      <c r="V573" s="36"/>
      <c r="W573" s="36"/>
      <c r="X573" s="36"/>
      <c r="Y573" s="36"/>
      <c r="Z573" s="36"/>
      <c r="AA573" s="36"/>
      <c r="AB573" s="36"/>
      <c r="AC573" s="36"/>
      <c r="AD573" s="36"/>
      <c r="AE573" s="36"/>
      <c r="AR573" s="193" t="s">
        <v>329</v>
      </c>
      <c r="AT573" s="193" t="s">
        <v>225</v>
      </c>
      <c r="AU573" s="193" t="s">
        <v>85</v>
      </c>
      <c r="AY573" s="19" t="s">
        <v>223</v>
      </c>
      <c r="BE573" s="194">
        <f>IF(N573="základní",J573,0)</f>
        <v>0</v>
      </c>
      <c r="BF573" s="194">
        <f>IF(N573="snížená",J573,0)</f>
        <v>0</v>
      </c>
      <c r="BG573" s="194">
        <f>IF(N573="zákl. přenesená",J573,0)</f>
        <v>0</v>
      </c>
      <c r="BH573" s="194">
        <f>IF(N573="sníž. přenesená",J573,0)</f>
        <v>0</v>
      </c>
      <c r="BI573" s="194">
        <f>IF(N573="nulová",J573,0)</f>
        <v>0</v>
      </c>
      <c r="BJ573" s="19" t="s">
        <v>83</v>
      </c>
      <c r="BK573" s="194">
        <f>ROUND(I573*H573,2)</f>
        <v>0</v>
      </c>
      <c r="BL573" s="19" t="s">
        <v>329</v>
      </c>
      <c r="BM573" s="193" t="s">
        <v>1123</v>
      </c>
    </row>
    <row r="574" spans="1:47" s="2" customFormat="1" ht="19.5">
      <c r="A574" s="36"/>
      <c r="B574" s="37"/>
      <c r="C574" s="38"/>
      <c r="D574" s="195" t="s">
        <v>231</v>
      </c>
      <c r="E574" s="38"/>
      <c r="F574" s="196" t="s">
        <v>1124</v>
      </c>
      <c r="G574" s="38"/>
      <c r="H574" s="38"/>
      <c r="I574" s="197"/>
      <c r="J574" s="38"/>
      <c r="K574" s="38"/>
      <c r="L574" s="41"/>
      <c r="M574" s="198"/>
      <c r="N574" s="199"/>
      <c r="O574" s="66"/>
      <c r="P574" s="66"/>
      <c r="Q574" s="66"/>
      <c r="R574" s="66"/>
      <c r="S574" s="66"/>
      <c r="T574" s="67"/>
      <c r="U574" s="36"/>
      <c r="V574" s="36"/>
      <c r="W574" s="36"/>
      <c r="X574" s="36"/>
      <c r="Y574" s="36"/>
      <c r="Z574" s="36"/>
      <c r="AA574" s="36"/>
      <c r="AB574" s="36"/>
      <c r="AC574" s="36"/>
      <c r="AD574" s="36"/>
      <c r="AE574" s="36"/>
      <c r="AT574" s="19" t="s">
        <v>231</v>
      </c>
      <c r="AU574" s="19" t="s">
        <v>85</v>
      </c>
    </row>
    <row r="575" spans="2:51" s="13" customFormat="1" ht="11.25">
      <c r="B575" s="200"/>
      <c r="C575" s="201"/>
      <c r="D575" s="195" t="s">
        <v>233</v>
      </c>
      <c r="E575" s="202" t="s">
        <v>74</v>
      </c>
      <c r="F575" s="203" t="s">
        <v>1125</v>
      </c>
      <c r="G575" s="201"/>
      <c r="H575" s="204">
        <v>7</v>
      </c>
      <c r="I575" s="205"/>
      <c r="J575" s="201"/>
      <c r="K575" s="201"/>
      <c r="L575" s="206"/>
      <c r="M575" s="207"/>
      <c r="N575" s="208"/>
      <c r="O575" s="208"/>
      <c r="P575" s="208"/>
      <c r="Q575" s="208"/>
      <c r="R575" s="208"/>
      <c r="S575" s="208"/>
      <c r="T575" s="209"/>
      <c r="AT575" s="210" t="s">
        <v>233</v>
      </c>
      <c r="AU575" s="210" t="s">
        <v>85</v>
      </c>
      <c r="AV575" s="13" t="s">
        <v>85</v>
      </c>
      <c r="AW575" s="13" t="s">
        <v>37</v>
      </c>
      <c r="AX575" s="13" t="s">
        <v>83</v>
      </c>
      <c r="AY575" s="210" t="s">
        <v>223</v>
      </c>
    </row>
    <row r="576" spans="1:65" s="2" customFormat="1" ht="24">
      <c r="A576" s="36"/>
      <c r="B576" s="37"/>
      <c r="C576" s="247" t="s">
        <v>1126</v>
      </c>
      <c r="D576" s="247" t="s">
        <v>804</v>
      </c>
      <c r="E576" s="248" t="s">
        <v>1127</v>
      </c>
      <c r="F576" s="249" t="s">
        <v>1128</v>
      </c>
      <c r="G576" s="250" t="s">
        <v>128</v>
      </c>
      <c r="H576" s="251">
        <v>3</v>
      </c>
      <c r="I576" s="252"/>
      <c r="J576" s="253">
        <f>ROUND(I576*H576,2)</f>
        <v>0</v>
      </c>
      <c r="K576" s="249" t="s">
        <v>74</v>
      </c>
      <c r="L576" s="254"/>
      <c r="M576" s="255" t="s">
        <v>74</v>
      </c>
      <c r="N576" s="256" t="s">
        <v>46</v>
      </c>
      <c r="O576" s="66"/>
      <c r="P576" s="191">
        <f>O576*H576</f>
        <v>0</v>
      </c>
      <c r="Q576" s="191">
        <v>0.0138</v>
      </c>
      <c r="R576" s="191">
        <f>Q576*H576</f>
        <v>0.0414</v>
      </c>
      <c r="S576" s="191">
        <v>0</v>
      </c>
      <c r="T576" s="192">
        <f>S576*H576</f>
        <v>0</v>
      </c>
      <c r="U576" s="36"/>
      <c r="V576" s="36"/>
      <c r="W576" s="36"/>
      <c r="X576" s="36"/>
      <c r="Y576" s="36"/>
      <c r="Z576" s="36"/>
      <c r="AA576" s="36"/>
      <c r="AB576" s="36"/>
      <c r="AC576" s="36"/>
      <c r="AD576" s="36"/>
      <c r="AE576" s="36"/>
      <c r="AR576" s="193" t="s">
        <v>450</v>
      </c>
      <c r="AT576" s="193" t="s">
        <v>804</v>
      </c>
      <c r="AU576" s="193" t="s">
        <v>85</v>
      </c>
      <c r="AY576" s="19" t="s">
        <v>223</v>
      </c>
      <c r="BE576" s="194">
        <f>IF(N576="základní",J576,0)</f>
        <v>0</v>
      </c>
      <c r="BF576" s="194">
        <f>IF(N576="snížená",J576,0)</f>
        <v>0</v>
      </c>
      <c r="BG576" s="194">
        <f>IF(N576="zákl. přenesená",J576,0)</f>
        <v>0</v>
      </c>
      <c r="BH576" s="194">
        <f>IF(N576="sníž. přenesená",J576,0)</f>
        <v>0</v>
      </c>
      <c r="BI576" s="194">
        <f>IF(N576="nulová",J576,0)</f>
        <v>0</v>
      </c>
      <c r="BJ576" s="19" t="s">
        <v>83</v>
      </c>
      <c r="BK576" s="194">
        <f>ROUND(I576*H576,2)</f>
        <v>0</v>
      </c>
      <c r="BL576" s="19" t="s">
        <v>329</v>
      </c>
      <c r="BM576" s="193" t="s">
        <v>1129</v>
      </c>
    </row>
    <row r="577" spans="1:47" s="2" customFormat="1" ht="11.25">
      <c r="A577" s="36"/>
      <c r="B577" s="37"/>
      <c r="C577" s="38"/>
      <c r="D577" s="195" t="s">
        <v>231</v>
      </c>
      <c r="E577" s="38"/>
      <c r="F577" s="196" t="s">
        <v>1128</v>
      </c>
      <c r="G577" s="38"/>
      <c r="H577" s="38"/>
      <c r="I577" s="197"/>
      <c r="J577" s="38"/>
      <c r="K577" s="38"/>
      <c r="L577" s="41"/>
      <c r="M577" s="198"/>
      <c r="N577" s="199"/>
      <c r="O577" s="66"/>
      <c r="P577" s="66"/>
      <c r="Q577" s="66"/>
      <c r="R577" s="66"/>
      <c r="S577" s="66"/>
      <c r="T577" s="67"/>
      <c r="U577" s="36"/>
      <c r="V577" s="36"/>
      <c r="W577" s="36"/>
      <c r="X577" s="36"/>
      <c r="Y577" s="36"/>
      <c r="Z577" s="36"/>
      <c r="AA577" s="36"/>
      <c r="AB577" s="36"/>
      <c r="AC577" s="36"/>
      <c r="AD577" s="36"/>
      <c r="AE577" s="36"/>
      <c r="AT577" s="19" t="s">
        <v>231</v>
      </c>
      <c r="AU577" s="19" t="s">
        <v>85</v>
      </c>
    </row>
    <row r="578" spans="1:47" s="2" customFormat="1" ht="19.5">
      <c r="A578" s="36"/>
      <c r="B578" s="37"/>
      <c r="C578" s="38"/>
      <c r="D578" s="195" t="s">
        <v>468</v>
      </c>
      <c r="E578" s="38"/>
      <c r="F578" s="243" t="s">
        <v>1130</v>
      </c>
      <c r="G578" s="38"/>
      <c r="H578" s="38"/>
      <c r="I578" s="197"/>
      <c r="J578" s="38"/>
      <c r="K578" s="38"/>
      <c r="L578" s="41"/>
      <c r="M578" s="198"/>
      <c r="N578" s="199"/>
      <c r="O578" s="66"/>
      <c r="P578" s="66"/>
      <c r="Q578" s="66"/>
      <c r="R578" s="66"/>
      <c r="S578" s="66"/>
      <c r="T578" s="67"/>
      <c r="U578" s="36"/>
      <c r="V578" s="36"/>
      <c r="W578" s="36"/>
      <c r="X578" s="36"/>
      <c r="Y578" s="36"/>
      <c r="Z578" s="36"/>
      <c r="AA578" s="36"/>
      <c r="AB578" s="36"/>
      <c r="AC578" s="36"/>
      <c r="AD578" s="36"/>
      <c r="AE578" s="36"/>
      <c r="AT578" s="19" t="s">
        <v>468</v>
      </c>
      <c r="AU578" s="19" t="s">
        <v>85</v>
      </c>
    </row>
    <row r="579" spans="2:51" s="13" customFormat="1" ht="11.25">
      <c r="B579" s="200"/>
      <c r="C579" s="201"/>
      <c r="D579" s="195" t="s">
        <v>233</v>
      </c>
      <c r="E579" s="202" t="s">
        <v>74</v>
      </c>
      <c r="F579" s="203" t="s">
        <v>585</v>
      </c>
      <c r="G579" s="201"/>
      <c r="H579" s="204">
        <v>3</v>
      </c>
      <c r="I579" s="205"/>
      <c r="J579" s="201"/>
      <c r="K579" s="201"/>
      <c r="L579" s="206"/>
      <c r="M579" s="207"/>
      <c r="N579" s="208"/>
      <c r="O579" s="208"/>
      <c r="P579" s="208"/>
      <c r="Q579" s="208"/>
      <c r="R579" s="208"/>
      <c r="S579" s="208"/>
      <c r="T579" s="209"/>
      <c r="AT579" s="210" t="s">
        <v>233</v>
      </c>
      <c r="AU579" s="210" t="s">
        <v>85</v>
      </c>
      <c r="AV579" s="13" t="s">
        <v>85</v>
      </c>
      <c r="AW579" s="13" t="s">
        <v>37</v>
      </c>
      <c r="AX579" s="13" t="s">
        <v>83</v>
      </c>
      <c r="AY579" s="210" t="s">
        <v>223</v>
      </c>
    </row>
    <row r="580" spans="1:65" s="2" customFormat="1" ht="24">
      <c r="A580" s="36"/>
      <c r="B580" s="37"/>
      <c r="C580" s="247" t="s">
        <v>1131</v>
      </c>
      <c r="D580" s="247" t="s">
        <v>804</v>
      </c>
      <c r="E580" s="248" t="s">
        <v>1132</v>
      </c>
      <c r="F580" s="249" t="s">
        <v>1133</v>
      </c>
      <c r="G580" s="250" t="s">
        <v>128</v>
      </c>
      <c r="H580" s="251">
        <v>4</v>
      </c>
      <c r="I580" s="252"/>
      <c r="J580" s="253">
        <f>ROUND(I580*H580,2)</f>
        <v>0</v>
      </c>
      <c r="K580" s="249" t="s">
        <v>74</v>
      </c>
      <c r="L580" s="254"/>
      <c r="M580" s="255" t="s">
        <v>74</v>
      </c>
      <c r="N580" s="256" t="s">
        <v>46</v>
      </c>
      <c r="O580" s="66"/>
      <c r="P580" s="191">
        <f>O580*H580</f>
        <v>0</v>
      </c>
      <c r="Q580" s="191">
        <v>0.0138</v>
      </c>
      <c r="R580" s="191">
        <f>Q580*H580</f>
        <v>0.0552</v>
      </c>
      <c r="S580" s="191">
        <v>0</v>
      </c>
      <c r="T580" s="192">
        <f>S580*H580</f>
        <v>0</v>
      </c>
      <c r="U580" s="36"/>
      <c r="V580" s="36"/>
      <c r="W580" s="36"/>
      <c r="X580" s="36"/>
      <c r="Y580" s="36"/>
      <c r="Z580" s="36"/>
      <c r="AA580" s="36"/>
      <c r="AB580" s="36"/>
      <c r="AC580" s="36"/>
      <c r="AD580" s="36"/>
      <c r="AE580" s="36"/>
      <c r="AR580" s="193" t="s">
        <v>450</v>
      </c>
      <c r="AT580" s="193" t="s">
        <v>804</v>
      </c>
      <c r="AU580" s="193" t="s">
        <v>85</v>
      </c>
      <c r="AY580" s="19" t="s">
        <v>223</v>
      </c>
      <c r="BE580" s="194">
        <f>IF(N580="základní",J580,0)</f>
        <v>0</v>
      </c>
      <c r="BF580" s="194">
        <f>IF(N580="snížená",J580,0)</f>
        <v>0</v>
      </c>
      <c r="BG580" s="194">
        <f>IF(N580="zákl. přenesená",J580,0)</f>
        <v>0</v>
      </c>
      <c r="BH580" s="194">
        <f>IF(N580="sníž. přenesená",J580,0)</f>
        <v>0</v>
      </c>
      <c r="BI580" s="194">
        <f>IF(N580="nulová",J580,0)</f>
        <v>0</v>
      </c>
      <c r="BJ580" s="19" t="s">
        <v>83</v>
      </c>
      <c r="BK580" s="194">
        <f>ROUND(I580*H580,2)</f>
        <v>0</v>
      </c>
      <c r="BL580" s="19" t="s">
        <v>329</v>
      </c>
      <c r="BM580" s="193" t="s">
        <v>1134</v>
      </c>
    </row>
    <row r="581" spans="1:47" s="2" customFormat="1" ht="11.25">
      <c r="A581" s="36"/>
      <c r="B581" s="37"/>
      <c r="C581" s="38"/>
      <c r="D581" s="195" t="s">
        <v>231</v>
      </c>
      <c r="E581" s="38"/>
      <c r="F581" s="196" t="s">
        <v>1133</v>
      </c>
      <c r="G581" s="38"/>
      <c r="H581" s="38"/>
      <c r="I581" s="197"/>
      <c r="J581" s="38"/>
      <c r="K581" s="38"/>
      <c r="L581" s="41"/>
      <c r="M581" s="198"/>
      <c r="N581" s="199"/>
      <c r="O581" s="66"/>
      <c r="P581" s="66"/>
      <c r="Q581" s="66"/>
      <c r="R581" s="66"/>
      <c r="S581" s="66"/>
      <c r="T581" s="67"/>
      <c r="U581" s="36"/>
      <c r="V581" s="36"/>
      <c r="W581" s="36"/>
      <c r="X581" s="36"/>
      <c r="Y581" s="36"/>
      <c r="Z581" s="36"/>
      <c r="AA581" s="36"/>
      <c r="AB581" s="36"/>
      <c r="AC581" s="36"/>
      <c r="AD581" s="36"/>
      <c r="AE581" s="36"/>
      <c r="AT581" s="19" t="s">
        <v>231</v>
      </c>
      <c r="AU581" s="19" t="s">
        <v>85</v>
      </c>
    </row>
    <row r="582" spans="1:47" s="2" customFormat="1" ht="19.5">
      <c r="A582" s="36"/>
      <c r="B582" s="37"/>
      <c r="C582" s="38"/>
      <c r="D582" s="195" t="s">
        <v>468</v>
      </c>
      <c r="E582" s="38"/>
      <c r="F582" s="243" t="s">
        <v>1135</v>
      </c>
      <c r="G582" s="38"/>
      <c r="H582" s="38"/>
      <c r="I582" s="197"/>
      <c r="J582" s="38"/>
      <c r="K582" s="38"/>
      <c r="L582" s="41"/>
      <c r="M582" s="198"/>
      <c r="N582" s="199"/>
      <c r="O582" s="66"/>
      <c r="P582" s="66"/>
      <c r="Q582" s="66"/>
      <c r="R582" s="66"/>
      <c r="S582" s="66"/>
      <c r="T582" s="67"/>
      <c r="U582" s="36"/>
      <c r="V582" s="36"/>
      <c r="W582" s="36"/>
      <c r="X582" s="36"/>
      <c r="Y582" s="36"/>
      <c r="Z582" s="36"/>
      <c r="AA582" s="36"/>
      <c r="AB582" s="36"/>
      <c r="AC582" s="36"/>
      <c r="AD582" s="36"/>
      <c r="AE582" s="36"/>
      <c r="AT582" s="19" t="s">
        <v>468</v>
      </c>
      <c r="AU582" s="19" t="s">
        <v>85</v>
      </c>
    </row>
    <row r="583" spans="2:51" s="13" customFormat="1" ht="11.25">
      <c r="B583" s="200"/>
      <c r="C583" s="201"/>
      <c r="D583" s="195" t="s">
        <v>233</v>
      </c>
      <c r="E583" s="202" t="s">
        <v>74</v>
      </c>
      <c r="F583" s="203" t="s">
        <v>587</v>
      </c>
      <c r="G583" s="201"/>
      <c r="H583" s="204">
        <v>4</v>
      </c>
      <c r="I583" s="205"/>
      <c r="J583" s="201"/>
      <c r="K583" s="201"/>
      <c r="L583" s="206"/>
      <c r="M583" s="207"/>
      <c r="N583" s="208"/>
      <c r="O583" s="208"/>
      <c r="P583" s="208"/>
      <c r="Q583" s="208"/>
      <c r="R583" s="208"/>
      <c r="S583" s="208"/>
      <c r="T583" s="209"/>
      <c r="AT583" s="210" t="s">
        <v>233</v>
      </c>
      <c r="AU583" s="210" t="s">
        <v>85</v>
      </c>
      <c r="AV583" s="13" t="s">
        <v>85</v>
      </c>
      <c r="AW583" s="13" t="s">
        <v>37</v>
      </c>
      <c r="AX583" s="13" t="s">
        <v>83</v>
      </c>
      <c r="AY583" s="210" t="s">
        <v>223</v>
      </c>
    </row>
    <row r="584" spans="1:65" s="2" customFormat="1" ht="16.5" customHeight="1">
      <c r="A584" s="36"/>
      <c r="B584" s="37"/>
      <c r="C584" s="182" t="s">
        <v>1136</v>
      </c>
      <c r="D584" s="182" t="s">
        <v>225</v>
      </c>
      <c r="E584" s="183" t="s">
        <v>1137</v>
      </c>
      <c r="F584" s="184" t="s">
        <v>1138</v>
      </c>
      <c r="G584" s="185" t="s">
        <v>128</v>
      </c>
      <c r="H584" s="186">
        <v>3</v>
      </c>
      <c r="I584" s="187"/>
      <c r="J584" s="188">
        <f>ROUND(I584*H584,2)</f>
        <v>0</v>
      </c>
      <c r="K584" s="184" t="s">
        <v>228</v>
      </c>
      <c r="L584" s="41"/>
      <c r="M584" s="189" t="s">
        <v>74</v>
      </c>
      <c r="N584" s="190" t="s">
        <v>46</v>
      </c>
      <c r="O584" s="66"/>
      <c r="P584" s="191">
        <f>O584*H584</f>
        <v>0</v>
      </c>
      <c r="Q584" s="191">
        <v>0</v>
      </c>
      <c r="R584" s="191">
        <f>Q584*H584</f>
        <v>0</v>
      </c>
      <c r="S584" s="191">
        <v>0</v>
      </c>
      <c r="T584" s="192">
        <f>S584*H584</f>
        <v>0</v>
      </c>
      <c r="U584" s="36"/>
      <c r="V584" s="36"/>
      <c r="W584" s="36"/>
      <c r="X584" s="36"/>
      <c r="Y584" s="36"/>
      <c r="Z584" s="36"/>
      <c r="AA584" s="36"/>
      <c r="AB584" s="36"/>
      <c r="AC584" s="36"/>
      <c r="AD584" s="36"/>
      <c r="AE584" s="36"/>
      <c r="AR584" s="193" t="s">
        <v>329</v>
      </c>
      <c r="AT584" s="193" t="s">
        <v>225</v>
      </c>
      <c r="AU584" s="193" t="s">
        <v>85</v>
      </c>
      <c r="AY584" s="19" t="s">
        <v>223</v>
      </c>
      <c r="BE584" s="194">
        <f>IF(N584="základní",J584,0)</f>
        <v>0</v>
      </c>
      <c r="BF584" s="194">
        <f>IF(N584="snížená",J584,0)</f>
        <v>0</v>
      </c>
      <c r="BG584" s="194">
        <f>IF(N584="zákl. přenesená",J584,0)</f>
        <v>0</v>
      </c>
      <c r="BH584" s="194">
        <f>IF(N584="sníž. přenesená",J584,0)</f>
        <v>0</v>
      </c>
      <c r="BI584" s="194">
        <f>IF(N584="nulová",J584,0)</f>
        <v>0</v>
      </c>
      <c r="BJ584" s="19" t="s">
        <v>83</v>
      </c>
      <c r="BK584" s="194">
        <f>ROUND(I584*H584,2)</f>
        <v>0</v>
      </c>
      <c r="BL584" s="19" t="s">
        <v>329</v>
      </c>
      <c r="BM584" s="193" t="s">
        <v>1139</v>
      </c>
    </row>
    <row r="585" spans="1:47" s="2" customFormat="1" ht="19.5">
      <c r="A585" s="36"/>
      <c r="B585" s="37"/>
      <c r="C585" s="38"/>
      <c r="D585" s="195" t="s">
        <v>231</v>
      </c>
      <c r="E585" s="38"/>
      <c r="F585" s="196" t="s">
        <v>1140</v>
      </c>
      <c r="G585" s="38"/>
      <c r="H585" s="38"/>
      <c r="I585" s="197"/>
      <c r="J585" s="38"/>
      <c r="K585" s="38"/>
      <c r="L585" s="41"/>
      <c r="M585" s="198"/>
      <c r="N585" s="199"/>
      <c r="O585" s="66"/>
      <c r="P585" s="66"/>
      <c r="Q585" s="66"/>
      <c r="R585" s="66"/>
      <c r="S585" s="66"/>
      <c r="T585" s="67"/>
      <c r="U585" s="36"/>
      <c r="V585" s="36"/>
      <c r="W585" s="36"/>
      <c r="X585" s="36"/>
      <c r="Y585" s="36"/>
      <c r="Z585" s="36"/>
      <c r="AA585" s="36"/>
      <c r="AB585" s="36"/>
      <c r="AC585" s="36"/>
      <c r="AD585" s="36"/>
      <c r="AE585" s="36"/>
      <c r="AT585" s="19" t="s">
        <v>231</v>
      </c>
      <c r="AU585" s="19" t="s">
        <v>85</v>
      </c>
    </row>
    <row r="586" spans="2:51" s="13" customFormat="1" ht="11.25">
      <c r="B586" s="200"/>
      <c r="C586" s="201"/>
      <c r="D586" s="195" t="s">
        <v>233</v>
      </c>
      <c r="E586" s="202" t="s">
        <v>74</v>
      </c>
      <c r="F586" s="203" t="s">
        <v>586</v>
      </c>
      <c r="G586" s="201"/>
      <c r="H586" s="204">
        <v>3</v>
      </c>
      <c r="I586" s="205"/>
      <c r="J586" s="201"/>
      <c r="K586" s="201"/>
      <c r="L586" s="206"/>
      <c r="M586" s="207"/>
      <c r="N586" s="208"/>
      <c r="O586" s="208"/>
      <c r="P586" s="208"/>
      <c r="Q586" s="208"/>
      <c r="R586" s="208"/>
      <c r="S586" s="208"/>
      <c r="T586" s="209"/>
      <c r="AT586" s="210" t="s">
        <v>233</v>
      </c>
      <c r="AU586" s="210" t="s">
        <v>85</v>
      </c>
      <c r="AV586" s="13" t="s">
        <v>85</v>
      </c>
      <c r="AW586" s="13" t="s">
        <v>37</v>
      </c>
      <c r="AX586" s="13" t="s">
        <v>83</v>
      </c>
      <c r="AY586" s="210" t="s">
        <v>223</v>
      </c>
    </row>
    <row r="587" spans="1:65" s="2" customFormat="1" ht="24">
      <c r="A587" s="36"/>
      <c r="B587" s="37"/>
      <c r="C587" s="247" t="s">
        <v>1141</v>
      </c>
      <c r="D587" s="247" t="s">
        <v>804</v>
      </c>
      <c r="E587" s="248" t="s">
        <v>1142</v>
      </c>
      <c r="F587" s="249" t="s">
        <v>1143</v>
      </c>
      <c r="G587" s="250" t="s">
        <v>128</v>
      </c>
      <c r="H587" s="251">
        <v>3</v>
      </c>
      <c r="I587" s="252"/>
      <c r="J587" s="253">
        <f>ROUND(I587*H587,2)</f>
        <v>0</v>
      </c>
      <c r="K587" s="249" t="s">
        <v>74</v>
      </c>
      <c r="L587" s="254"/>
      <c r="M587" s="255" t="s">
        <v>74</v>
      </c>
      <c r="N587" s="256" t="s">
        <v>46</v>
      </c>
      <c r="O587" s="66"/>
      <c r="P587" s="191">
        <f>O587*H587</f>
        <v>0</v>
      </c>
      <c r="Q587" s="191">
        <v>0.0175</v>
      </c>
      <c r="R587" s="191">
        <f>Q587*H587</f>
        <v>0.052500000000000005</v>
      </c>
      <c r="S587" s="191">
        <v>0</v>
      </c>
      <c r="T587" s="192">
        <f>S587*H587</f>
        <v>0</v>
      </c>
      <c r="U587" s="36"/>
      <c r="V587" s="36"/>
      <c r="W587" s="36"/>
      <c r="X587" s="36"/>
      <c r="Y587" s="36"/>
      <c r="Z587" s="36"/>
      <c r="AA587" s="36"/>
      <c r="AB587" s="36"/>
      <c r="AC587" s="36"/>
      <c r="AD587" s="36"/>
      <c r="AE587" s="36"/>
      <c r="AR587" s="193" t="s">
        <v>450</v>
      </c>
      <c r="AT587" s="193" t="s">
        <v>804</v>
      </c>
      <c r="AU587" s="193" t="s">
        <v>85</v>
      </c>
      <c r="AY587" s="19" t="s">
        <v>223</v>
      </c>
      <c r="BE587" s="194">
        <f>IF(N587="základní",J587,0)</f>
        <v>0</v>
      </c>
      <c r="BF587" s="194">
        <f>IF(N587="snížená",J587,0)</f>
        <v>0</v>
      </c>
      <c r="BG587" s="194">
        <f>IF(N587="zákl. přenesená",J587,0)</f>
        <v>0</v>
      </c>
      <c r="BH587" s="194">
        <f>IF(N587="sníž. přenesená",J587,0)</f>
        <v>0</v>
      </c>
      <c r="BI587" s="194">
        <f>IF(N587="nulová",J587,0)</f>
        <v>0</v>
      </c>
      <c r="BJ587" s="19" t="s">
        <v>83</v>
      </c>
      <c r="BK587" s="194">
        <f>ROUND(I587*H587,2)</f>
        <v>0</v>
      </c>
      <c r="BL587" s="19" t="s">
        <v>329</v>
      </c>
      <c r="BM587" s="193" t="s">
        <v>1144</v>
      </c>
    </row>
    <row r="588" spans="1:47" s="2" customFormat="1" ht="11.25">
      <c r="A588" s="36"/>
      <c r="B588" s="37"/>
      <c r="C588" s="38"/>
      <c r="D588" s="195" t="s">
        <v>231</v>
      </c>
      <c r="E588" s="38"/>
      <c r="F588" s="196" t="s">
        <v>1143</v>
      </c>
      <c r="G588" s="38"/>
      <c r="H588" s="38"/>
      <c r="I588" s="197"/>
      <c r="J588" s="38"/>
      <c r="K588" s="38"/>
      <c r="L588" s="41"/>
      <c r="M588" s="198"/>
      <c r="N588" s="199"/>
      <c r="O588" s="66"/>
      <c r="P588" s="66"/>
      <c r="Q588" s="66"/>
      <c r="R588" s="66"/>
      <c r="S588" s="66"/>
      <c r="T588" s="67"/>
      <c r="U588" s="36"/>
      <c r="V588" s="36"/>
      <c r="W588" s="36"/>
      <c r="X588" s="36"/>
      <c r="Y588" s="36"/>
      <c r="Z588" s="36"/>
      <c r="AA588" s="36"/>
      <c r="AB588" s="36"/>
      <c r="AC588" s="36"/>
      <c r="AD588" s="36"/>
      <c r="AE588" s="36"/>
      <c r="AT588" s="19" t="s">
        <v>231</v>
      </c>
      <c r="AU588" s="19" t="s">
        <v>85</v>
      </c>
    </row>
    <row r="589" spans="1:47" s="2" customFormat="1" ht="19.5">
      <c r="A589" s="36"/>
      <c r="B589" s="37"/>
      <c r="C589" s="38"/>
      <c r="D589" s="195" t="s">
        <v>468</v>
      </c>
      <c r="E589" s="38"/>
      <c r="F589" s="243" t="s">
        <v>1145</v>
      </c>
      <c r="G589" s="38"/>
      <c r="H589" s="38"/>
      <c r="I589" s="197"/>
      <c r="J589" s="38"/>
      <c r="K589" s="38"/>
      <c r="L589" s="41"/>
      <c r="M589" s="198"/>
      <c r="N589" s="199"/>
      <c r="O589" s="66"/>
      <c r="P589" s="66"/>
      <c r="Q589" s="66"/>
      <c r="R589" s="66"/>
      <c r="S589" s="66"/>
      <c r="T589" s="67"/>
      <c r="U589" s="36"/>
      <c r="V589" s="36"/>
      <c r="W589" s="36"/>
      <c r="X589" s="36"/>
      <c r="Y589" s="36"/>
      <c r="Z589" s="36"/>
      <c r="AA589" s="36"/>
      <c r="AB589" s="36"/>
      <c r="AC589" s="36"/>
      <c r="AD589" s="36"/>
      <c r="AE589" s="36"/>
      <c r="AT589" s="19" t="s">
        <v>468</v>
      </c>
      <c r="AU589" s="19" t="s">
        <v>85</v>
      </c>
    </row>
    <row r="590" spans="2:51" s="13" customFormat="1" ht="11.25">
      <c r="B590" s="200"/>
      <c r="C590" s="201"/>
      <c r="D590" s="195" t="s">
        <v>233</v>
      </c>
      <c r="E590" s="202" t="s">
        <v>74</v>
      </c>
      <c r="F590" s="203" t="s">
        <v>586</v>
      </c>
      <c r="G590" s="201"/>
      <c r="H590" s="204">
        <v>3</v>
      </c>
      <c r="I590" s="205"/>
      <c r="J590" s="201"/>
      <c r="K590" s="201"/>
      <c r="L590" s="206"/>
      <c r="M590" s="207"/>
      <c r="N590" s="208"/>
      <c r="O590" s="208"/>
      <c r="P590" s="208"/>
      <c r="Q590" s="208"/>
      <c r="R590" s="208"/>
      <c r="S590" s="208"/>
      <c r="T590" s="209"/>
      <c r="AT590" s="210" t="s">
        <v>233</v>
      </c>
      <c r="AU590" s="210" t="s">
        <v>85</v>
      </c>
      <c r="AV590" s="13" t="s">
        <v>85</v>
      </c>
      <c r="AW590" s="13" t="s">
        <v>37</v>
      </c>
      <c r="AX590" s="13" t="s">
        <v>83</v>
      </c>
      <c r="AY590" s="210" t="s">
        <v>223</v>
      </c>
    </row>
    <row r="591" spans="1:65" s="2" customFormat="1" ht="16.5" customHeight="1">
      <c r="A591" s="36"/>
      <c r="B591" s="37"/>
      <c r="C591" s="182" t="s">
        <v>1146</v>
      </c>
      <c r="D591" s="182" t="s">
        <v>225</v>
      </c>
      <c r="E591" s="183" t="s">
        <v>1147</v>
      </c>
      <c r="F591" s="184" t="s">
        <v>1148</v>
      </c>
      <c r="G591" s="185" t="s">
        <v>128</v>
      </c>
      <c r="H591" s="186">
        <v>7</v>
      </c>
      <c r="I591" s="187"/>
      <c r="J591" s="188">
        <f>ROUND(I591*H591,2)</f>
        <v>0</v>
      </c>
      <c r="K591" s="184" t="s">
        <v>74</v>
      </c>
      <c r="L591" s="41"/>
      <c r="M591" s="189" t="s">
        <v>74</v>
      </c>
      <c r="N591" s="190" t="s">
        <v>46</v>
      </c>
      <c r="O591" s="66"/>
      <c r="P591" s="191">
        <f>O591*H591</f>
        <v>0</v>
      </c>
      <c r="Q591" s="191">
        <v>0</v>
      </c>
      <c r="R591" s="191">
        <f>Q591*H591</f>
        <v>0</v>
      </c>
      <c r="S591" s="191">
        <v>0</v>
      </c>
      <c r="T591" s="192">
        <f>S591*H591</f>
        <v>0</v>
      </c>
      <c r="U591" s="36"/>
      <c r="V591" s="36"/>
      <c r="W591" s="36"/>
      <c r="X591" s="36"/>
      <c r="Y591" s="36"/>
      <c r="Z591" s="36"/>
      <c r="AA591" s="36"/>
      <c r="AB591" s="36"/>
      <c r="AC591" s="36"/>
      <c r="AD591" s="36"/>
      <c r="AE591" s="36"/>
      <c r="AR591" s="193" t="s">
        <v>329</v>
      </c>
      <c r="AT591" s="193" t="s">
        <v>225</v>
      </c>
      <c r="AU591" s="193" t="s">
        <v>85</v>
      </c>
      <c r="AY591" s="19" t="s">
        <v>223</v>
      </c>
      <c r="BE591" s="194">
        <f>IF(N591="základní",J591,0)</f>
        <v>0</v>
      </c>
      <c r="BF591" s="194">
        <f>IF(N591="snížená",J591,0)</f>
        <v>0</v>
      </c>
      <c r="BG591" s="194">
        <f>IF(N591="zákl. přenesená",J591,0)</f>
        <v>0</v>
      </c>
      <c r="BH591" s="194">
        <f>IF(N591="sníž. přenesená",J591,0)</f>
        <v>0</v>
      </c>
      <c r="BI591" s="194">
        <f>IF(N591="nulová",J591,0)</f>
        <v>0</v>
      </c>
      <c r="BJ591" s="19" t="s">
        <v>83</v>
      </c>
      <c r="BK591" s="194">
        <f>ROUND(I591*H591,2)</f>
        <v>0</v>
      </c>
      <c r="BL591" s="19" t="s">
        <v>329</v>
      </c>
      <c r="BM591" s="193" t="s">
        <v>1149</v>
      </c>
    </row>
    <row r="592" spans="1:47" s="2" customFormat="1" ht="11.25">
      <c r="A592" s="36"/>
      <c r="B592" s="37"/>
      <c r="C592" s="38"/>
      <c r="D592" s="195" t="s">
        <v>231</v>
      </c>
      <c r="E592" s="38"/>
      <c r="F592" s="196" t="s">
        <v>1148</v>
      </c>
      <c r="G592" s="38"/>
      <c r="H592" s="38"/>
      <c r="I592" s="197"/>
      <c r="J592" s="38"/>
      <c r="K592" s="38"/>
      <c r="L592" s="41"/>
      <c r="M592" s="198"/>
      <c r="N592" s="199"/>
      <c r="O592" s="66"/>
      <c r="P592" s="66"/>
      <c r="Q592" s="66"/>
      <c r="R592" s="66"/>
      <c r="S592" s="66"/>
      <c r="T592" s="67"/>
      <c r="U592" s="36"/>
      <c r="V592" s="36"/>
      <c r="W592" s="36"/>
      <c r="X592" s="36"/>
      <c r="Y592" s="36"/>
      <c r="Z592" s="36"/>
      <c r="AA592" s="36"/>
      <c r="AB592" s="36"/>
      <c r="AC592" s="36"/>
      <c r="AD592" s="36"/>
      <c r="AE592" s="36"/>
      <c r="AT592" s="19" t="s">
        <v>231</v>
      </c>
      <c r="AU592" s="19" t="s">
        <v>85</v>
      </c>
    </row>
    <row r="593" spans="2:51" s="13" customFormat="1" ht="11.25">
      <c r="B593" s="200"/>
      <c r="C593" s="201"/>
      <c r="D593" s="195" t="s">
        <v>233</v>
      </c>
      <c r="E593" s="202" t="s">
        <v>74</v>
      </c>
      <c r="F593" s="203" t="s">
        <v>1125</v>
      </c>
      <c r="G593" s="201"/>
      <c r="H593" s="204">
        <v>7</v>
      </c>
      <c r="I593" s="205"/>
      <c r="J593" s="201"/>
      <c r="K593" s="201"/>
      <c r="L593" s="206"/>
      <c r="M593" s="207"/>
      <c r="N593" s="208"/>
      <c r="O593" s="208"/>
      <c r="P593" s="208"/>
      <c r="Q593" s="208"/>
      <c r="R593" s="208"/>
      <c r="S593" s="208"/>
      <c r="T593" s="209"/>
      <c r="AT593" s="210" t="s">
        <v>233</v>
      </c>
      <c r="AU593" s="210" t="s">
        <v>85</v>
      </c>
      <c r="AV593" s="13" t="s">
        <v>85</v>
      </c>
      <c r="AW593" s="13" t="s">
        <v>37</v>
      </c>
      <c r="AX593" s="13" t="s">
        <v>83</v>
      </c>
      <c r="AY593" s="210" t="s">
        <v>223</v>
      </c>
    </row>
    <row r="594" spans="1:65" s="2" customFormat="1" ht="16.5" customHeight="1">
      <c r="A594" s="36"/>
      <c r="B594" s="37"/>
      <c r="C594" s="182" t="s">
        <v>1150</v>
      </c>
      <c r="D594" s="182" t="s">
        <v>225</v>
      </c>
      <c r="E594" s="183" t="s">
        <v>1151</v>
      </c>
      <c r="F594" s="184" t="s">
        <v>1152</v>
      </c>
      <c r="G594" s="185" t="s">
        <v>128</v>
      </c>
      <c r="H594" s="186">
        <v>1</v>
      </c>
      <c r="I594" s="187"/>
      <c r="J594" s="188">
        <f>ROUND(I594*H594,2)</f>
        <v>0</v>
      </c>
      <c r="K594" s="184" t="s">
        <v>74</v>
      </c>
      <c r="L594" s="41"/>
      <c r="M594" s="189" t="s">
        <v>74</v>
      </c>
      <c r="N594" s="190" t="s">
        <v>46</v>
      </c>
      <c r="O594" s="66"/>
      <c r="P594" s="191">
        <f>O594*H594</f>
        <v>0</v>
      </c>
      <c r="Q594" s="191">
        <v>0</v>
      </c>
      <c r="R594" s="191">
        <f>Q594*H594</f>
        <v>0</v>
      </c>
      <c r="S594" s="191">
        <v>0</v>
      </c>
      <c r="T594" s="192">
        <f>S594*H594</f>
        <v>0</v>
      </c>
      <c r="U594" s="36"/>
      <c r="V594" s="36"/>
      <c r="W594" s="36"/>
      <c r="X594" s="36"/>
      <c r="Y594" s="36"/>
      <c r="Z594" s="36"/>
      <c r="AA594" s="36"/>
      <c r="AB594" s="36"/>
      <c r="AC594" s="36"/>
      <c r="AD594" s="36"/>
      <c r="AE594" s="36"/>
      <c r="AR594" s="193" t="s">
        <v>329</v>
      </c>
      <c r="AT594" s="193" t="s">
        <v>225</v>
      </c>
      <c r="AU594" s="193" t="s">
        <v>85</v>
      </c>
      <c r="AY594" s="19" t="s">
        <v>223</v>
      </c>
      <c r="BE594" s="194">
        <f>IF(N594="základní",J594,0)</f>
        <v>0</v>
      </c>
      <c r="BF594" s="194">
        <f>IF(N594="snížená",J594,0)</f>
        <v>0</v>
      </c>
      <c r="BG594" s="194">
        <f>IF(N594="zákl. přenesená",J594,0)</f>
        <v>0</v>
      </c>
      <c r="BH594" s="194">
        <f>IF(N594="sníž. přenesená",J594,0)</f>
        <v>0</v>
      </c>
      <c r="BI594" s="194">
        <f>IF(N594="nulová",J594,0)</f>
        <v>0</v>
      </c>
      <c r="BJ594" s="19" t="s">
        <v>83</v>
      </c>
      <c r="BK594" s="194">
        <f>ROUND(I594*H594,2)</f>
        <v>0</v>
      </c>
      <c r="BL594" s="19" t="s">
        <v>329</v>
      </c>
      <c r="BM594" s="193" t="s">
        <v>1153</v>
      </c>
    </row>
    <row r="595" spans="1:47" s="2" customFormat="1" ht="11.25">
      <c r="A595" s="36"/>
      <c r="B595" s="37"/>
      <c r="C595" s="38"/>
      <c r="D595" s="195" t="s">
        <v>231</v>
      </c>
      <c r="E595" s="38"/>
      <c r="F595" s="196" t="s">
        <v>1152</v>
      </c>
      <c r="G595" s="38"/>
      <c r="H595" s="38"/>
      <c r="I595" s="197"/>
      <c r="J595" s="38"/>
      <c r="K595" s="38"/>
      <c r="L595" s="41"/>
      <c r="M595" s="198"/>
      <c r="N595" s="199"/>
      <c r="O595" s="66"/>
      <c r="P595" s="66"/>
      <c r="Q595" s="66"/>
      <c r="R595" s="66"/>
      <c r="S595" s="66"/>
      <c r="T595" s="67"/>
      <c r="U595" s="36"/>
      <c r="V595" s="36"/>
      <c r="W595" s="36"/>
      <c r="X595" s="36"/>
      <c r="Y595" s="36"/>
      <c r="Z595" s="36"/>
      <c r="AA595" s="36"/>
      <c r="AB595" s="36"/>
      <c r="AC595" s="36"/>
      <c r="AD595" s="36"/>
      <c r="AE595" s="36"/>
      <c r="AT595" s="19" t="s">
        <v>231</v>
      </c>
      <c r="AU595" s="19" t="s">
        <v>85</v>
      </c>
    </row>
    <row r="596" spans="1:65" s="2" customFormat="1" ht="16.5" customHeight="1">
      <c r="A596" s="36"/>
      <c r="B596" s="37"/>
      <c r="C596" s="182" t="s">
        <v>1154</v>
      </c>
      <c r="D596" s="182" t="s">
        <v>225</v>
      </c>
      <c r="E596" s="183" t="s">
        <v>1155</v>
      </c>
      <c r="F596" s="184" t="s">
        <v>1156</v>
      </c>
      <c r="G596" s="185" t="s">
        <v>878</v>
      </c>
      <c r="H596" s="186">
        <v>10</v>
      </c>
      <c r="I596" s="187"/>
      <c r="J596" s="188">
        <f>ROUND(I596*H596,2)</f>
        <v>0</v>
      </c>
      <c r="K596" s="184" t="s">
        <v>74</v>
      </c>
      <c r="L596" s="41"/>
      <c r="M596" s="189" t="s">
        <v>74</v>
      </c>
      <c r="N596" s="190" t="s">
        <v>46</v>
      </c>
      <c r="O596" s="66"/>
      <c r="P596" s="191">
        <f>O596*H596</f>
        <v>0</v>
      </c>
      <c r="Q596" s="191">
        <v>0</v>
      </c>
      <c r="R596" s="191">
        <f>Q596*H596</f>
        <v>0</v>
      </c>
      <c r="S596" s="191">
        <v>0</v>
      </c>
      <c r="T596" s="192">
        <f>S596*H596</f>
        <v>0</v>
      </c>
      <c r="U596" s="36"/>
      <c r="V596" s="36"/>
      <c r="W596" s="36"/>
      <c r="X596" s="36"/>
      <c r="Y596" s="36"/>
      <c r="Z596" s="36"/>
      <c r="AA596" s="36"/>
      <c r="AB596" s="36"/>
      <c r="AC596" s="36"/>
      <c r="AD596" s="36"/>
      <c r="AE596" s="36"/>
      <c r="AR596" s="193" t="s">
        <v>329</v>
      </c>
      <c r="AT596" s="193" t="s">
        <v>225</v>
      </c>
      <c r="AU596" s="193" t="s">
        <v>85</v>
      </c>
      <c r="AY596" s="19" t="s">
        <v>223</v>
      </c>
      <c r="BE596" s="194">
        <f>IF(N596="základní",J596,0)</f>
        <v>0</v>
      </c>
      <c r="BF596" s="194">
        <f>IF(N596="snížená",J596,0)</f>
        <v>0</v>
      </c>
      <c r="BG596" s="194">
        <f>IF(N596="zákl. přenesená",J596,0)</f>
        <v>0</v>
      </c>
      <c r="BH596" s="194">
        <f>IF(N596="sníž. přenesená",J596,0)</f>
        <v>0</v>
      </c>
      <c r="BI596" s="194">
        <f>IF(N596="nulová",J596,0)</f>
        <v>0</v>
      </c>
      <c r="BJ596" s="19" t="s">
        <v>83</v>
      </c>
      <c r="BK596" s="194">
        <f>ROUND(I596*H596,2)</f>
        <v>0</v>
      </c>
      <c r="BL596" s="19" t="s">
        <v>329</v>
      </c>
      <c r="BM596" s="193" t="s">
        <v>1157</v>
      </c>
    </row>
    <row r="597" spans="1:47" s="2" customFormat="1" ht="11.25">
      <c r="A597" s="36"/>
      <c r="B597" s="37"/>
      <c r="C597" s="38"/>
      <c r="D597" s="195" t="s">
        <v>231</v>
      </c>
      <c r="E597" s="38"/>
      <c r="F597" s="196" t="s">
        <v>1156</v>
      </c>
      <c r="G597" s="38"/>
      <c r="H597" s="38"/>
      <c r="I597" s="197"/>
      <c r="J597" s="38"/>
      <c r="K597" s="38"/>
      <c r="L597" s="41"/>
      <c r="M597" s="198"/>
      <c r="N597" s="199"/>
      <c r="O597" s="66"/>
      <c r="P597" s="66"/>
      <c r="Q597" s="66"/>
      <c r="R597" s="66"/>
      <c r="S597" s="66"/>
      <c r="T597" s="67"/>
      <c r="U597" s="36"/>
      <c r="V597" s="36"/>
      <c r="W597" s="36"/>
      <c r="X597" s="36"/>
      <c r="Y597" s="36"/>
      <c r="Z597" s="36"/>
      <c r="AA597" s="36"/>
      <c r="AB597" s="36"/>
      <c r="AC597" s="36"/>
      <c r="AD597" s="36"/>
      <c r="AE597" s="36"/>
      <c r="AT597" s="19" t="s">
        <v>231</v>
      </c>
      <c r="AU597" s="19" t="s">
        <v>85</v>
      </c>
    </row>
    <row r="598" spans="2:51" s="13" customFormat="1" ht="11.25">
      <c r="B598" s="200"/>
      <c r="C598" s="201"/>
      <c r="D598" s="195" t="s">
        <v>233</v>
      </c>
      <c r="E598" s="202" t="s">
        <v>74</v>
      </c>
      <c r="F598" s="203" t="s">
        <v>1158</v>
      </c>
      <c r="G598" s="201"/>
      <c r="H598" s="204">
        <v>10</v>
      </c>
      <c r="I598" s="205"/>
      <c r="J598" s="201"/>
      <c r="K598" s="201"/>
      <c r="L598" s="206"/>
      <c r="M598" s="207"/>
      <c r="N598" s="208"/>
      <c r="O598" s="208"/>
      <c r="P598" s="208"/>
      <c r="Q598" s="208"/>
      <c r="R598" s="208"/>
      <c r="S598" s="208"/>
      <c r="T598" s="209"/>
      <c r="AT598" s="210" t="s">
        <v>233</v>
      </c>
      <c r="AU598" s="210" t="s">
        <v>85</v>
      </c>
      <c r="AV598" s="13" t="s">
        <v>85</v>
      </c>
      <c r="AW598" s="13" t="s">
        <v>37</v>
      </c>
      <c r="AX598" s="13" t="s">
        <v>83</v>
      </c>
      <c r="AY598" s="210" t="s">
        <v>223</v>
      </c>
    </row>
    <row r="599" spans="1:65" s="2" customFormat="1" ht="24">
      <c r="A599" s="36"/>
      <c r="B599" s="37"/>
      <c r="C599" s="182" t="s">
        <v>1159</v>
      </c>
      <c r="D599" s="182" t="s">
        <v>225</v>
      </c>
      <c r="E599" s="183" t="s">
        <v>1160</v>
      </c>
      <c r="F599" s="184" t="s">
        <v>1161</v>
      </c>
      <c r="G599" s="185" t="s">
        <v>117</v>
      </c>
      <c r="H599" s="186">
        <v>8.16</v>
      </c>
      <c r="I599" s="187"/>
      <c r="J599" s="188">
        <f>ROUND(I599*H599,2)</f>
        <v>0</v>
      </c>
      <c r="K599" s="184" t="s">
        <v>74</v>
      </c>
      <c r="L599" s="41"/>
      <c r="M599" s="189" t="s">
        <v>74</v>
      </c>
      <c r="N599" s="190" t="s">
        <v>46</v>
      </c>
      <c r="O599" s="66"/>
      <c r="P599" s="191">
        <f>O599*H599</f>
        <v>0</v>
      </c>
      <c r="Q599" s="191">
        <v>0.02</v>
      </c>
      <c r="R599" s="191">
        <f>Q599*H599</f>
        <v>0.1632</v>
      </c>
      <c r="S599" s="191">
        <v>0</v>
      </c>
      <c r="T599" s="192">
        <f>S599*H599</f>
        <v>0</v>
      </c>
      <c r="U599" s="36"/>
      <c r="V599" s="36"/>
      <c r="W599" s="36"/>
      <c r="X599" s="36"/>
      <c r="Y599" s="36"/>
      <c r="Z599" s="36"/>
      <c r="AA599" s="36"/>
      <c r="AB599" s="36"/>
      <c r="AC599" s="36"/>
      <c r="AD599" s="36"/>
      <c r="AE599" s="36"/>
      <c r="AR599" s="193" t="s">
        <v>329</v>
      </c>
      <c r="AT599" s="193" t="s">
        <v>225</v>
      </c>
      <c r="AU599" s="193" t="s">
        <v>85</v>
      </c>
      <c r="AY599" s="19" t="s">
        <v>223</v>
      </c>
      <c r="BE599" s="194">
        <f>IF(N599="základní",J599,0)</f>
        <v>0</v>
      </c>
      <c r="BF599" s="194">
        <f>IF(N599="snížená",J599,0)</f>
        <v>0</v>
      </c>
      <c r="BG599" s="194">
        <f>IF(N599="zákl. přenesená",J599,0)</f>
        <v>0</v>
      </c>
      <c r="BH599" s="194">
        <f>IF(N599="sníž. přenesená",J599,0)</f>
        <v>0</v>
      </c>
      <c r="BI599" s="194">
        <f>IF(N599="nulová",J599,0)</f>
        <v>0</v>
      </c>
      <c r="BJ599" s="19" t="s">
        <v>83</v>
      </c>
      <c r="BK599" s="194">
        <f>ROUND(I599*H599,2)</f>
        <v>0</v>
      </c>
      <c r="BL599" s="19" t="s">
        <v>329</v>
      </c>
      <c r="BM599" s="193" t="s">
        <v>1162</v>
      </c>
    </row>
    <row r="600" spans="1:47" s="2" customFormat="1" ht="19.5">
      <c r="A600" s="36"/>
      <c r="B600" s="37"/>
      <c r="C600" s="38"/>
      <c r="D600" s="195" t="s">
        <v>231</v>
      </c>
      <c r="E600" s="38"/>
      <c r="F600" s="196" t="s">
        <v>1161</v>
      </c>
      <c r="G600" s="38"/>
      <c r="H600" s="38"/>
      <c r="I600" s="197"/>
      <c r="J600" s="38"/>
      <c r="K600" s="38"/>
      <c r="L600" s="41"/>
      <c r="M600" s="198"/>
      <c r="N600" s="199"/>
      <c r="O600" s="66"/>
      <c r="P600" s="66"/>
      <c r="Q600" s="66"/>
      <c r="R600" s="66"/>
      <c r="S600" s="66"/>
      <c r="T600" s="67"/>
      <c r="U600" s="36"/>
      <c r="V600" s="36"/>
      <c r="W600" s="36"/>
      <c r="X600" s="36"/>
      <c r="Y600" s="36"/>
      <c r="Z600" s="36"/>
      <c r="AA600" s="36"/>
      <c r="AB600" s="36"/>
      <c r="AC600" s="36"/>
      <c r="AD600" s="36"/>
      <c r="AE600" s="36"/>
      <c r="AT600" s="19" t="s">
        <v>231</v>
      </c>
      <c r="AU600" s="19" t="s">
        <v>85</v>
      </c>
    </row>
    <row r="601" spans="2:51" s="16" customFormat="1" ht="11.25">
      <c r="B601" s="233"/>
      <c r="C601" s="234"/>
      <c r="D601" s="195" t="s">
        <v>233</v>
      </c>
      <c r="E601" s="235" t="s">
        <v>74</v>
      </c>
      <c r="F601" s="236" t="s">
        <v>262</v>
      </c>
      <c r="G601" s="234"/>
      <c r="H601" s="235" t="s">
        <v>74</v>
      </c>
      <c r="I601" s="237"/>
      <c r="J601" s="234"/>
      <c r="K601" s="234"/>
      <c r="L601" s="238"/>
      <c r="M601" s="239"/>
      <c r="N601" s="240"/>
      <c r="O601" s="240"/>
      <c r="P601" s="240"/>
      <c r="Q601" s="240"/>
      <c r="R601" s="240"/>
      <c r="S601" s="240"/>
      <c r="T601" s="241"/>
      <c r="AT601" s="242" t="s">
        <v>233</v>
      </c>
      <c r="AU601" s="242" t="s">
        <v>85</v>
      </c>
      <c r="AV601" s="16" t="s">
        <v>83</v>
      </c>
      <c r="AW601" s="16" t="s">
        <v>37</v>
      </c>
      <c r="AX601" s="16" t="s">
        <v>76</v>
      </c>
      <c r="AY601" s="242" t="s">
        <v>223</v>
      </c>
    </row>
    <row r="602" spans="2:51" s="13" customFormat="1" ht="11.25">
      <c r="B602" s="200"/>
      <c r="C602" s="201"/>
      <c r="D602" s="195" t="s">
        <v>233</v>
      </c>
      <c r="E602" s="202" t="s">
        <v>74</v>
      </c>
      <c r="F602" s="203" t="s">
        <v>1163</v>
      </c>
      <c r="G602" s="201"/>
      <c r="H602" s="204">
        <v>4.08</v>
      </c>
      <c r="I602" s="205"/>
      <c r="J602" s="201"/>
      <c r="K602" s="201"/>
      <c r="L602" s="206"/>
      <c r="M602" s="207"/>
      <c r="N602" s="208"/>
      <c r="O602" s="208"/>
      <c r="P602" s="208"/>
      <c r="Q602" s="208"/>
      <c r="R602" s="208"/>
      <c r="S602" s="208"/>
      <c r="T602" s="209"/>
      <c r="AT602" s="210" t="s">
        <v>233</v>
      </c>
      <c r="AU602" s="210" t="s">
        <v>85</v>
      </c>
      <c r="AV602" s="13" t="s">
        <v>85</v>
      </c>
      <c r="AW602" s="13" t="s">
        <v>37</v>
      </c>
      <c r="AX602" s="13" t="s">
        <v>76</v>
      </c>
      <c r="AY602" s="210" t="s">
        <v>223</v>
      </c>
    </row>
    <row r="603" spans="2:51" s="13" customFormat="1" ht="11.25">
      <c r="B603" s="200"/>
      <c r="C603" s="201"/>
      <c r="D603" s="195" t="s">
        <v>233</v>
      </c>
      <c r="E603" s="202" t="s">
        <v>74</v>
      </c>
      <c r="F603" s="203" t="s">
        <v>1164</v>
      </c>
      <c r="G603" s="201"/>
      <c r="H603" s="204">
        <v>4.08</v>
      </c>
      <c r="I603" s="205"/>
      <c r="J603" s="201"/>
      <c r="K603" s="201"/>
      <c r="L603" s="206"/>
      <c r="M603" s="207"/>
      <c r="N603" s="208"/>
      <c r="O603" s="208"/>
      <c r="P603" s="208"/>
      <c r="Q603" s="208"/>
      <c r="R603" s="208"/>
      <c r="S603" s="208"/>
      <c r="T603" s="209"/>
      <c r="AT603" s="210" t="s">
        <v>233</v>
      </c>
      <c r="AU603" s="210" t="s">
        <v>85</v>
      </c>
      <c r="AV603" s="13" t="s">
        <v>85</v>
      </c>
      <c r="AW603" s="13" t="s">
        <v>37</v>
      </c>
      <c r="AX603" s="13" t="s">
        <v>76</v>
      </c>
      <c r="AY603" s="210" t="s">
        <v>223</v>
      </c>
    </row>
    <row r="604" spans="2:51" s="14" customFormat="1" ht="11.25">
      <c r="B604" s="211"/>
      <c r="C604" s="212"/>
      <c r="D604" s="195" t="s">
        <v>233</v>
      </c>
      <c r="E604" s="213" t="s">
        <v>74</v>
      </c>
      <c r="F604" s="214" t="s">
        <v>236</v>
      </c>
      <c r="G604" s="212"/>
      <c r="H604" s="215">
        <v>8.16</v>
      </c>
      <c r="I604" s="216"/>
      <c r="J604" s="212"/>
      <c r="K604" s="212"/>
      <c r="L604" s="217"/>
      <c r="M604" s="218"/>
      <c r="N604" s="219"/>
      <c r="O604" s="219"/>
      <c r="P604" s="219"/>
      <c r="Q604" s="219"/>
      <c r="R604" s="219"/>
      <c r="S604" s="219"/>
      <c r="T604" s="220"/>
      <c r="AT604" s="221" t="s">
        <v>233</v>
      </c>
      <c r="AU604" s="221" t="s">
        <v>85</v>
      </c>
      <c r="AV604" s="14" t="s">
        <v>237</v>
      </c>
      <c r="AW604" s="14" t="s">
        <v>37</v>
      </c>
      <c r="AX604" s="14" t="s">
        <v>76</v>
      </c>
      <c r="AY604" s="221" t="s">
        <v>223</v>
      </c>
    </row>
    <row r="605" spans="2:51" s="15" customFormat="1" ht="11.25">
      <c r="B605" s="222"/>
      <c r="C605" s="223"/>
      <c r="D605" s="195" t="s">
        <v>233</v>
      </c>
      <c r="E605" s="224" t="s">
        <v>74</v>
      </c>
      <c r="F605" s="225" t="s">
        <v>238</v>
      </c>
      <c r="G605" s="223"/>
      <c r="H605" s="226">
        <v>8.16</v>
      </c>
      <c r="I605" s="227"/>
      <c r="J605" s="223"/>
      <c r="K605" s="223"/>
      <c r="L605" s="228"/>
      <c r="M605" s="229"/>
      <c r="N605" s="230"/>
      <c r="O605" s="230"/>
      <c r="P605" s="230"/>
      <c r="Q605" s="230"/>
      <c r="R605" s="230"/>
      <c r="S605" s="230"/>
      <c r="T605" s="231"/>
      <c r="AT605" s="232" t="s">
        <v>233</v>
      </c>
      <c r="AU605" s="232" t="s">
        <v>85</v>
      </c>
      <c r="AV605" s="15" t="s">
        <v>229</v>
      </c>
      <c r="AW605" s="15" t="s">
        <v>37</v>
      </c>
      <c r="AX605" s="15" t="s">
        <v>83</v>
      </c>
      <c r="AY605" s="232" t="s">
        <v>223</v>
      </c>
    </row>
    <row r="606" spans="1:65" s="2" customFormat="1" ht="16.5" customHeight="1">
      <c r="A606" s="36"/>
      <c r="B606" s="37"/>
      <c r="C606" s="182" t="s">
        <v>1165</v>
      </c>
      <c r="D606" s="182" t="s">
        <v>225</v>
      </c>
      <c r="E606" s="183" t="s">
        <v>1166</v>
      </c>
      <c r="F606" s="184" t="s">
        <v>1167</v>
      </c>
      <c r="G606" s="185" t="s">
        <v>349</v>
      </c>
      <c r="H606" s="186">
        <v>0.312</v>
      </c>
      <c r="I606" s="187"/>
      <c r="J606" s="188">
        <f>ROUND(I606*H606,2)</f>
        <v>0</v>
      </c>
      <c r="K606" s="184" t="s">
        <v>228</v>
      </c>
      <c r="L606" s="41"/>
      <c r="M606" s="189" t="s">
        <v>74</v>
      </c>
      <c r="N606" s="190" t="s">
        <v>46</v>
      </c>
      <c r="O606" s="66"/>
      <c r="P606" s="191">
        <f>O606*H606</f>
        <v>0</v>
      </c>
      <c r="Q606" s="191">
        <v>0</v>
      </c>
      <c r="R606" s="191">
        <f>Q606*H606</f>
        <v>0</v>
      </c>
      <c r="S606" s="191">
        <v>0</v>
      </c>
      <c r="T606" s="192">
        <f>S606*H606</f>
        <v>0</v>
      </c>
      <c r="U606" s="36"/>
      <c r="V606" s="36"/>
      <c r="W606" s="36"/>
      <c r="X606" s="36"/>
      <c r="Y606" s="36"/>
      <c r="Z606" s="36"/>
      <c r="AA606" s="36"/>
      <c r="AB606" s="36"/>
      <c r="AC606" s="36"/>
      <c r="AD606" s="36"/>
      <c r="AE606" s="36"/>
      <c r="AR606" s="193" t="s">
        <v>329</v>
      </c>
      <c r="AT606" s="193" t="s">
        <v>225</v>
      </c>
      <c r="AU606" s="193" t="s">
        <v>85</v>
      </c>
      <c r="AY606" s="19" t="s">
        <v>223</v>
      </c>
      <c r="BE606" s="194">
        <f>IF(N606="základní",J606,0)</f>
        <v>0</v>
      </c>
      <c r="BF606" s="194">
        <f>IF(N606="snížená",J606,0)</f>
        <v>0</v>
      </c>
      <c r="BG606" s="194">
        <f>IF(N606="zákl. přenesená",J606,0)</f>
        <v>0</v>
      </c>
      <c r="BH606" s="194">
        <f>IF(N606="sníž. přenesená",J606,0)</f>
        <v>0</v>
      </c>
      <c r="BI606" s="194">
        <f>IF(N606="nulová",J606,0)</f>
        <v>0</v>
      </c>
      <c r="BJ606" s="19" t="s">
        <v>83</v>
      </c>
      <c r="BK606" s="194">
        <f>ROUND(I606*H606,2)</f>
        <v>0</v>
      </c>
      <c r="BL606" s="19" t="s">
        <v>329</v>
      </c>
      <c r="BM606" s="193" t="s">
        <v>1168</v>
      </c>
    </row>
    <row r="607" spans="1:47" s="2" customFormat="1" ht="19.5">
      <c r="A607" s="36"/>
      <c r="B607" s="37"/>
      <c r="C607" s="38"/>
      <c r="D607" s="195" t="s">
        <v>231</v>
      </c>
      <c r="E607" s="38"/>
      <c r="F607" s="196" t="s">
        <v>1169</v>
      </c>
      <c r="G607" s="38"/>
      <c r="H607" s="38"/>
      <c r="I607" s="197"/>
      <c r="J607" s="38"/>
      <c r="K607" s="38"/>
      <c r="L607" s="41"/>
      <c r="M607" s="198"/>
      <c r="N607" s="199"/>
      <c r="O607" s="66"/>
      <c r="P607" s="66"/>
      <c r="Q607" s="66"/>
      <c r="R607" s="66"/>
      <c r="S607" s="66"/>
      <c r="T607" s="67"/>
      <c r="U607" s="36"/>
      <c r="V607" s="36"/>
      <c r="W607" s="36"/>
      <c r="X607" s="36"/>
      <c r="Y607" s="36"/>
      <c r="Z607" s="36"/>
      <c r="AA607" s="36"/>
      <c r="AB607" s="36"/>
      <c r="AC607" s="36"/>
      <c r="AD607" s="36"/>
      <c r="AE607" s="36"/>
      <c r="AT607" s="19" t="s">
        <v>231</v>
      </c>
      <c r="AU607" s="19" t="s">
        <v>85</v>
      </c>
    </row>
    <row r="608" spans="1:65" s="2" customFormat="1" ht="16.5" customHeight="1">
      <c r="A608" s="36"/>
      <c r="B608" s="37"/>
      <c r="C608" s="182" t="s">
        <v>1170</v>
      </c>
      <c r="D608" s="182" t="s">
        <v>225</v>
      </c>
      <c r="E608" s="183" t="s">
        <v>1171</v>
      </c>
      <c r="F608" s="184" t="s">
        <v>1172</v>
      </c>
      <c r="G608" s="185" t="s">
        <v>349</v>
      </c>
      <c r="H608" s="186">
        <v>0.312</v>
      </c>
      <c r="I608" s="187"/>
      <c r="J608" s="188">
        <f>ROUND(I608*H608,2)</f>
        <v>0</v>
      </c>
      <c r="K608" s="184" t="s">
        <v>228</v>
      </c>
      <c r="L608" s="41"/>
      <c r="M608" s="189" t="s">
        <v>74</v>
      </c>
      <c r="N608" s="190" t="s">
        <v>46</v>
      </c>
      <c r="O608" s="66"/>
      <c r="P608" s="191">
        <f>O608*H608</f>
        <v>0</v>
      </c>
      <c r="Q608" s="191">
        <v>0</v>
      </c>
      <c r="R608" s="191">
        <f>Q608*H608</f>
        <v>0</v>
      </c>
      <c r="S608" s="191">
        <v>0</v>
      </c>
      <c r="T608" s="192">
        <f>S608*H608</f>
        <v>0</v>
      </c>
      <c r="U608" s="36"/>
      <c r="V608" s="36"/>
      <c r="W608" s="36"/>
      <c r="X608" s="36"/>
      <c r="Y608" s="36"/>
      <c r="Z608" s="36"/>
      <c r="AA608" s="36"/>
      <c r="AB608" s="36"/>
      <c r="AC608" s="36"/>
      <c r="AD608" s="36"/>
      <c r="AE608" s="36"/>
      <c r="AR608" s="193" t="s">
        <v>329</v>
      </c>
      <c r="AT608" s="193" t="s">
        <v>225</v>
      </c>
      <c r="AU608" s="193" t="s">
        <v>85</v>
      </c>
      <c r="AY608" s="19" t="s">
        <v>223</v>
      </c>
      <c r="BE608" s="194">
        <f>IF(N608="základní",J608,0)</f>
        <v>0</v>
      </c>
      <c r="BF608" s="194">
        <f>IF(N608="snížená",J608,0)</f>
        <v>0</v>
      </c>
      <c r="BG608" s="194">
        <f>IF(N608="zákl. přenesená",J608,0)</f>
        <v>0</v>
      </c>
      <c r="BH608" s="194">
        <f>IF(N608="sníž. přenesená",J608,0)</f>
        <v>0</v>
      </c>
      <c r="BI608" s="194">
        <f>IF(N608="nulová",J608,0)</f>
        <v>0</v>
      </c>
      <c r="BJ608" s="19" t="s">
        <v>83</v>
      </c>
      <c r="BK608" s="194">
        <f>ROUND(I608*H608,2)</f>
        <v>0</v>
      </c>
      <c r="BL608" s="19" t="s">
        <v>329</v>
      </c>
      <c r="BM608" s="193" t="s">
        <v>1173</v>
      </c>
    </row>
    <row r="609" spans="1:47" s="2" customFormat="1" ht="19.5">
      <c r="A609" s="36"/>
      <c r="B609" s="37"/>
      <c r="C609" s="38"/>
      <c r="D609" s="195" t="s">
        <v>231</v>
      </c>
      <c r="E609" s="38"/>
      <c r="F609" s="196" t="s">
        <v>1174</v>
      </c>
      <c r="G609" s="38"/>
      <c r="H609" s="38"/>
      <c r="I609" s="197"/>
      <c r="J609" s="38"/>
      <c r="K609" s="38"/>
      <c r="L609" s="41"/>
      <c r="M609" s="198"/>
      <c r="N609" s="199"/>
      <c r="O609" s="66"/>
      <c r="P609" s="66"/>
      <c r="Q609" s="66"/>
      <c r="R609" s="66"/>
      <c r="S609" s="66"/>
      <c r="T609" s="67"/>
      <c r="U609" s="36"/>
      <c r="V609" s="36"/>
      <c r="W609" s="36"/>
      <c r="X609" s="36"/>
      <c r="Y609" s="36"/>
      <c r="Z609" s="36"/>
      <c r="AA609" s="36"/>
      <c r="AB609" s="36"/>
      <c r="AC609" s="36"/>
      <c r="AD609" s="36"/>
      <c r="AE609" s="36"/>
      <c r="AT609" s="19" t="s">
        <v>231</v>
      </c>
      <c r="AU609" s="19" t="s">
        <v>85</v>
      </c>
    </row>
    <row r="610" spans="2:63" s="12" customFormat="1" ht="22.9" customHeight="1">
      <c r="B610" s="166"/>
      <c r="C610" s="167"/>
      <c r="D610" s="168" t="s">
        <v>75</v>
      </c>
      <c r="E610" s="180" t="s">
        <v>486</v>
      </c>
      <c r="F610" s="180" t="s">
        <v>487</v>
      </c>
      <c r="G610" s="167"/>
      <c r="H610" s="167"/>
      <c r="I610" s="170"/>
      <c r="J610" s="181">
        <f>BK610</f>
        <v>0</v>
      </c>
      <c r="K610" s="167"/>
      <c r="L610" s="172"/>
      <c r="M610" s="173"/>
      <c r="N610" s="174"/>
      <c r="O610" s="174"/>
      <c r="P610" s="175">
        <f>SUM(P611:P620)</f>
        <v>0</v>
      </c>
      <c r="Q610" s="174"/>
      <c r="R610" s="175">
        <f>SUM(R611:R620)</f>
        <v>0.00656</v>
      </c>
      <c r="S610" s="174"/>
      <c r="T610" s="176">
        <f>SUM(T611:T620)</f>
        <v>0</v>
      </c>
      <c r="AR610" s="177" t="s">
        <v>85</v>
      </c>
      <c r="AT610" s="178" t="s">
        <v>75</v>
      </c>
      <c r="AU610" s="178" t="s">
        <v>83</v>
      </c>
      <c r="AY610" s="177" t="s">
        <v>223</v>
      </c>
      <c r="BK610" s="179">
        <f>SUM(BK611:BK620)</f>
        <v>0</v>
      </c>
    </row>
    <row r="611" spans="1:65" s="2" customFormat="1" ht="16.5" customHeight="1">
      <c r="A611" s="36"/>
      <c r="B611" s="37"/>
      <c r="C611" s="182" t="s">
        <v>1175</v>
      </c>
      <c r="D611" s="182" t="s">
        <v>225</v>
      </c>
      <c r="E611" s="183" t="s">
        <v>1176</v>
      </c>
      <c r="F611" s="184" t="s">
        <v>1177</v>
      </c>
      <c r="G611" s="185" t="s">
        <v>128</v>
      </c>
      <c r="H611" s="186">
        <v>4</v>
      </c>
      <c r="I611" s="187"/>
      <c r="J611" s="188">
        <f>ROUND(I611*H611,2)</f>
        <v>0</v>
      </c>
      <c r="K611" s="184" t="s">
        <v>228</v>
      </c>
      <c r="L611" s="41"/>
      <c r="M611" s="189" t="s">
        <v>74</v>
      </c>
      <c r="N611" s="190" t="s">
        <v>46</v>
      </c>
      <c r="O611" s="66"/>
      <c r="P611" s="191">
        <f>O611*H611</f>
        <v>0</v>
      </c>
      <c r="Q611" s="191">
        <v>0</v>
      </c>
      <c r="R611" s="191">
        <f>Q611*H611</f>
        <v>0</v>
      </c>
      <c r="S611" s="191">
        <v>0</v>
      </c>
      <c r="T611" s="192">
        <f>S611*H611</f>
        <v>0</v>
      </c>
      <c r="U611" s="36"/>
      <c r="V611" s="36"/>
      <c r="W611" s="36"/>
      <c r="X611" s="36"/>
      <c r="Y611" s="36"/>
      <c r="Z611" s="36"/>
      <c r="AA611" s="36"/>
      <c r="AB611" s="36"/>
      <c r="AC611" s="36"/>
      <c r="AD611" s="36"/>
      <c r="AE611" s="36"/>
      <c r="AR611" s="193" t="s">
        <v>329</v>
      </c>
      <c r="AT611" s="193" t="s">
        <v>225</v>
      </c>
      <c r="AU611" s="193" t="s">
        <v>85</v>
      </c>
      <c r="AY611" s="19" t="s">
        <v>223</v>
      </c>
      <c r="BE611" s="194">
        <f>IF(N611="základní",J611,0)</f>
        <v>0</v>
      </c>
      <c r="BF611" s="194">
        <f>IF(N611="snížená",J611,0)</f>
        <v>0</v>
      </c>
      <c r="BG611" s="194">
        <f>IF(N611="zákl. přenesená",J611,0)</f>
        <v>0</v>
      </c>
      <c r="BH611" s="194">
        <f>IF(N611="sníž. přenesená",J611,0)</f>
        <v>0</v>
      </c>
      <c r="BI611" s="194">
        <f>IF(N611="nulová",J611,0)</f>
        <v>0</v>
      </c>
      <c r="BJ611" s="19" t="s">
        <v>83</v>
      </c>
      <c r="BK611" s="194">
        <f>ROUND(I611*H611,2)</f>
        <v>0</v>
      </c>
      <c r="BL611" s="19" t="s">
        <v>329</v>
      </c>
      <c r="BM611" s="193" t="s">
        <v>1178</v>
      </c>
    </row>
    <row r="612" spans="1:47" s="2" customFormat="1" ht="11.25">
      <c r="A612" s="36"/>
      <c r="B612" s="37"/>
      <c r="C612" s="38"/>
      <c r="D612" s="195" t="s">
        <v>231</v>
      </c>
      <c r="E612" s="38"/>
      <c r="F612" s="196" t="s">
        <v>1179</v>
      </c>
      <c r="G612" s="38"/>
      <c r="H612" s="38"/>
      <c r="I612" s="197"/>
      <c r="J612" s="38"/>
      <c r="K612" s="38"/>
      <c r="L612" s="41"/>
      <c r="M612" s="198"/>
      <c r="N612" s="199"/>
      <c r="O612" s="66"/>
      <c r="P612" s="66"/>
      <c r="Q612" s="66"/>
      <c r="R612" s="66"/>
      <c r="S612" s="66"/>
      <c r="T612" s="67"/>
      <c r="U612" s="36"/>
      <c r="V612" s="36"/>
      <c r="W612" s="36"/>
      <c r="X612" s="36"/>
      <c r="Y612" s="36"/>
      <c r="Z612" s="36"/>
      <c r="AA612" s="36"/>
      <c r="AB612" s="36"/>
      <c r="AC612" s="36"/>
      <c r="AD612" s="36"/>
      <c r="AE612" s="36"/>
      <c r="AT612" s="19" t="s">
        <v>231</v>
      </c>
      <c r="AU612" s="19" t="s">
        <v>85</v>
      </c>
    </row>
    <row r="613" spans="1:65" s="2" customFormat="1" ht="16.5" customHeight="1">
      <c r="A613" s="36"/>
      <c r="B613" s="37"/>
      <c r="C613" s="247" t="s">
        <v>126</v>
      </c>
      <c r="D613" s="247" t="s">
        <v>804</v>
      </c>
      <c r="E613" s="248" t="s">
        <v>1180</v>
      </c>
      <c r="F613" s="249" t="s">
        <v>1181</v>
      </c>
      <c r="G613" s="250" t="s">
        <v>128</v>
      </c>
      <c r="H613" s="251">
        <v>2</v>
      </c>
      <c r="I613" s="252"/>
      <c r="J613" s="253">
        <f>ROUND(I613*H613,2)</f>
        <v>0</v>
      </c>
      <c r="K613" s="249" t="s">
        <v>74</v>
      </c>
      <c r="L613" s="254"/>
      <c r="M613" s="255" t="s">
        <v>74</v>
      </c>
      <c r="N613" s="256" t="s">
        <v>46</v>
      </c>
      <c r="O613" s="66"/>
      <c r="P613" s="191">
        <f>O613*H613</f>
        <v>0</v>
      </c>
      <c r="Q613" s="191">
        <v>0.00164</v>
      </c>
      <c r="R613" s="191">
        <f>Q613*H613</f>
        <v>0.00328</v>
      </c>
      <c r="S613" s="191">
        <v>0</v>
      </c>
      <c r="T613" s="192">
        <f>S613*H613</f>
        <v>0</v>
      </c>
      <c r="U613" s="36"/>
      <c r="V613" s="36"/>
      <c r="W613" s="36"/>
      <c r="X613" s="36"/>
      <c r="Y613" s="36"/>
      <c r="Z613" s="36"/>
      <c r="AA613" s="36"/>
      <c r="AB613" s="36"/>
      <c r="AC613" s="36"/>
      <c r="AD613" s="36"/>
      <c r="AE613" s="36"/>
      <c r="AR613" s="193" t="s">
        <v>450</v>
      </c>
      <c r="AT613" s="193" t="s">
        <v>804</v>
      </c>
      <c r="AU613" s="193" t="s">
        <v>85</v>
      </c>
      <c r="AY613" s="19" t="s">
        <v>223</v>
      </c>
      <c r="BE613" s="194">
        <f>IF(N613="základní",J613,0)</f>
        <v>0</v>
      </c>
      <c r="BF613" s="194">
        <f>IF(N613="snížená",J613,0)</f>
        <v>0</v>
      </c>
      <c r="BG613" s="194">
        <f>IF(N613="zákl. přenesená",J613,0)</f>
        <v>0</v>
      </c>
      <c r="BH613" s="194">
        <f>IF(N613="sníž. přenesená",J613,0)</f>
        <v>0</v>
      </c>
      <c r="BI613" s="194">
        <f>IF(N613="nulová",J613,0)</f>
        <v>0</v>
      </c>
      <c r="BJ613" s="19" t="s">
        <v>83</v>
      </c>
      <c r="BK613" s="194">
        <f>ROUND(I613*H613,2)</f>
        <v>0</v>
      </c>
      <c r="BL613" s="19" t="s">
        <v>329</v>
      </c>
      <c r="BM613" s="193" t="s">
        <v>1182</v>
      </c>
    </row>
    <row r="614" spans="1:47" s="2" customFormat="1" ht="11.25">
      <c r="A614" s="36"/>
      <c r="B614" s="37"/>
      <c r="C614" s="38"/>
      <c r="D614" s="195" t="s">
        <v>231</v>
      </c>
      <c r="E614" s="38"/>
      <c r="F614" s="196" t="s">
        <v>1181</v>
      </c>
      <c r="G614" s="38"/>
      <c r="H614" s="38"/>
      <c r="I614" s="197"/>
      <c r="J614" s="38"/>
      <c r="K614" s="38"/>
      <c r="L614" s="41"/>
      <c r="M614" s="198"/>
      <c r="N614" s="199"/>
      <c r="O614" s="66"/>
      <c r="P614" s="66"/>
      <c r="Q614" s="66"/>
      <c r="R614" s="66"/>
      <c r="S614" s="66"/>
      <c r="T614" s="67"/>
      <c r="U614" s="36"/>
      <c r="V614" s="36"/>
      <c r="W614" s="36"/>
      <c r="X614" s="36"/>
      <c r="Y614" s="36"/>
      <c r="Z614" s="36"/>
      <c r="AA614" s="36"/>
      <c r="AB614" s="36"/>
      <c r="AC614" s="36"/>
      <c r="AD614" s="36"/>
      <c r="AE614" s="36"/>
      <c r="AT614" s="19" t="s">
        <v>231</v>
      </c>
      <c r="AU614" s="19" t="s">
        <v>85</v>
      </c>
    </row>
    <row r="615" spans="1:65" s="2" customFormat="1" ht="16.5" customHeight="1">
      <c r="A615" s="36"/>
      <c r="B615" s="37"/>
      <c r="C615" s="247" t="s">
        <v>1183</v>
      </c>
      <c r="D615" s="247" t="s">
        <v>804</v>
      </c>
      <c r="E615" s="248" t="s">
        <v>1184</v>
      </c>
      <c r="F615" s="249" t="s">
        <v>1185</v>
      </c>
      <c r="G615" s="250" t="s">
        <v>128</v>
      </c>
      <c r="H615" s="251">
        <v>2</v>
      </c>
      <c r="I615" s="252"/>
      <c r="J615" s="253">
        <f>ROUND(I615*H615,2)</f>
        <v>0</v>
      </c>
      <c r="K615" s="249" t="s">
        <v>74</v>
      </c>
      <c r="L615" s="254"/>
      <c r="M615" s="255" t="s">
        <v>74</v>
      </c>
      <c r="N615" s="256" t="s">
        <v>46</v>
      </c>
      <c r="O615" s="66"/>
      <c r="P615" s="191">
        <f>O615*H615</f>
        <v>0</v>
      </c>
      <c r="Q615" s="191">
        <v>0.00164</v>
      </c>
      <c r="R615" s="191">
        <f>Q615*H615</f>
        <v>0.00328</v>
      </c>
      <c r="S615" s="191">
        <v>0</v>
      </c>
      <c r="T615" s="192">
        <f>S615*H615</f>
        <v>0</v>
      </c>
      <c r="U615" s="36"/>
      <c r="V615" s="36"/>
      <c r="W615" s="36"/>
      <c r="X615" s="36"/>
      <c r="Y615" s="36"/>
      <c r="Z615" s="36"/>
      <c r="AA615" s="36"/>
      <c r="AB615" s="36"/>
      <c r="AC615" s="36"/>
      <c r="AD615" s="36"/>
      <c r="AE615" s="36"/>
      <c r="AR615" s="193" t="s">
        <v>450</v>
      </c>
      <c r="AT615" s="193" t="s">
        <v>804</v>
      </c>
      <c r="AU615" s="193" t="s">
        <v>85</v>
      </c>
      <c r="AY615" s="19" t="s">
        <v>223</v>
      </c>
      <c r="BE615" s="194">
        <f>IF(N615="základní",J615,0)</f>
        <v>0</v>
      </c>
      <c r="BF615" s="194">
        <f>IF(N615="snížená",J615,0)</f>
        <v>0</v>
      </c>
      <c r="BG615" s="194">
        <f>IF(N615="zákl. přenesená",J615,0)</f>
        <v>0</v>
      </c>
      <c r="BH615" s="194">
        <f>IF(N615="sníž. přenesená",J615,0)</f>
        <v>0</v>
      </c>
      <c r="BI615" s="194">
        <f>IF(N615="nulová",J615,0)</f>
        <v>0</v>
      </c>
      <c r="BJ615" s="19" t="s">
        <v>83</v>
      </c>
      <c r="BK615" s="194">
        <f>ROUND(I615*H615,2)</f>
        <v>0</v>
      </c>
      <c r="BL615" s="19" t="s">
        <v>329</v>
      </c>
      <c r="BM615" s="193" t="s">
        <v>1186</v>
      </c>
    </row>
    <row r="616" spans="1:47" s="2" customFormat="1" ht="11.25">
      <c r="A616" s="36"/>
      <c r="B616" s="37"/>
      <c r="C616" s="38"/>
      <c r="D616" s="195" t="s">
        <v>231</v>
      </c>
      <c r="E616" s="38"/>
      <c r="F616" s="196" t="s">
        <v>1185</v>
      </c>
      <c r="G616" s="38"/>
      <c r="H616" s="38"/>
      <c r="I616" s="197"/>
      <c r="J616" s="38"/>
      <c r="K616" s="38"/>
      <c r="L616" s="41"/>
      <c r="M616" s="198"/>
      <c r="N616" s="199"/>
      <c r="O616" s="66"/>
      <c r="P616" s="66"/>
      <c r="Q616" s="66"/>
      <c r="R616" s="66"/>
      <c r="S616" s="66"/>
      <c r="T616" s="67"/>
      <c r="U616" s="36"/>
      <c r="V616" s="36"/>
      <c r="W616" s="36"/>
      <c r="X616" s="36"/>
      <c r="Y616" s="36"/>
      <c r="Z616" s="36"/>
      <c r="AA616" s="36"/>
      <c r="AB616" s="36"/>
      <c r="AC616" s="36"/>
      <c r="AD616" s="36"/>
      <c r="AE616" s="36"/>
      <c r="AT616" s="19" t="s">
        <v>231</v>
      </c>
      <c r="AU616" s="19" t="s">
        <v>85</v>
      </c>
    </row>
    <row r="617" spans="1:65" s="2" customFormat="1" ht="16.5" customHeight="1">
      <c r="A617" s="36"/>
      <c r="B617" s="37"/>
      <c r="C617" s="182" t="s">
        <v>1187</v>
      </c>
      <c r="D617" s="182" t="s">
        <v>225</v>
      </c>
      <c r="E617" s="183" t="s">
        <v>1188</v>
      </c>
      <c r="F617" s="184" t="s">
        <v>1189</v>
      </c>
      <c r="G617" s="185" t="s">
        <v>349</v>
      </c>
      <c r="H617" s="186">
        <v>0.007</v>
      </c>
      <c r="I617" s="187"/>
      <c r="J617" s="188">
        <f>ROUND(I617*H617,2)</f>
        <v>0</v>
      </c>
      <c r="K617" s="184" t="s">
        <v>228</v>
      </c>
      <c r="L617" s="41"/>
      <c r="M617" s="189" t="s">
        <v>74</v>
      </c>
      <c r="N617" s="190" t="s">
        <v>46</v>
      </c>
      <c r="O617" s="66"/>
      <c r="P617" s="191">
        <f>O617*H617</f>
        <v>0</v>
      </c>
      <c r="Q617" s="191">
        <v>0</v>
      </c>
      <c r="R617" s="191">
        <f>Q617*H617</f>
        <v>0</v>
      </c>
      <c r="S617" s="191">
        <v>0</v>
      </c>
      <c r="T617" s="192">
        <f>S617*H617</f>
        <v>0</v>
      </c>
      <c r="U617" s="36"/>
      <c r="V617" s="36"/>
      <c r="W617" s="36"/>
      <c r="X617" s="36"/>
      <c r="Y617" s="36"/>
      <c r="Z617" s="36"/>
      <c r="AA617" s="36"/>
      <c r="AB617" s="36"/>
      <c r="AC617" s="36"/>
      <c r="AD617" s="36"/>
      <c r="AE617" s="36"/>
      <c r="AR617" s="193" t="s">
        <v>329</v>
      </c>
      <c r="AT617" s="193" t="s">
        <v>225</v>
      </c>
      <c r="AU617" s="193" t="s">
        <v>85</v>
      </c>
      <c r="AY617" s="19" t="s">
        <v>223</v>
      </c>
      <c r="BE617" s="194">
        <f>IF(N617="základní",J617,0)</f>
        <v>0</v>
      </c>
      <c r="BF617" s="194">
        <f>IF(N617="snížená",J617,0)</f>
        <v>0</v>
      </c>
      <c r="BG617" s="194">
        <f>IF(N617="zákl. přenesená",J617,0)</f>
        <v>0</v>
      </c>
      <c r="BH617" s="194">
        <f>IF(N617="sníž. přenesená",J617,0)</f>
        <v>0</v>
      </c>
      <c r="BI617" s="194">
        <f>IF(N617="nulová",J617,0)</f>
        <v>0</v>
      </c>
      <c r="BJ617" s="19" t="s">
        <v>83</v>
      </c>
      <c r="BK617" s="194">
        <f>ROUND(I617*H617,2)</f>
        <v>0</v>
      </c>
      <c r="BL617" s="19" t="s">
        <v>329</v>
      </c>
      <c r="BM617" s="193" t="s">
        <v>1190</v>
      </c>
    </row>
    <row r="618" spans="1:47" s="2" customFormat="1" ht="19.5">
      <c r="A618" s="36"/>
      <c r="B618" s="37"/>
      <c r="C618" s="38"/>
      <c r="D618" s="195" t="s">
        <v>231</v>
      </c>
      <c r="E618" s="38"/>
      <c r="F618" s="196" t="s">
        <v>1191</v>
      </c>
      <c r="G618" s="38"/>
      <c r="H618" s="38"/>
      <c r="I618" s="197"/>
      <c r="J618" s="38"/>
      <c r="K618" s="38"/>
      <c r="L618" s="41"/>
      <c r="M618" s="198"/>
      <c r="N618" s="199"/>
      <c r="O618" s="66"/>
      <c r="P618" s="66"/>
      <c r="Q618" s="66"/>
      <c r="R618" s="66"/>
      <c r="S618" s="66"/>
      <c r="T618" s="67"/>
      <c r="U618" s="36"/>
      <c r="V618" s="36"/>
      <c r="W618" s="36"/>
      <c r="X618" s="36"/>
      <c r="Y618" s="36"/>
      <c r="Z618" s="36"/>
      <c r="AA618" s="36"/>
      <c r="AB618" s="36"/>
      <c r="AC618" s="36"/>
      <c r="AD618" s="36"/>
      <c r="AE618" s="36"/>
      <c r="AT618" s="19" t="s">
        <v>231</v>
      </c>
      <c r="AU618" s="19" t="s">
        <v>85</v>
      </c>
    </row>
    <row r="619" spans="1:65" s="2" customFormat="1" ht="16.5" customHeight="1">
      <c r="A619" s="36"/>
      <c r="B619" s="37"/>
      <c r="C619" s="182" t="s">
        <v>1192</v>
      </c>
      <c r="D619" s="182" t="s">
        <v>225</v>
      </c>
      <c r="E619" s="183" t="s">
        <v>1193</v>
      </c>
      <c r="F619" s="184" t="s">
        <v>1194</v>
      </c>
      <c r="G619" s="185" t="s">
        <v>349</v>
      </c>
      <c r="H619" s="186">
        <v>0.007</v>
      </c>
      <c r="I619" s="187"/>
      <c r="J619" s="188">
        <f>ROUND(I619*H619,2)</f>
        <v>0</v>
      </c>
      <c r="K619" s="184" t="s">
        <v>228</v>
      </c>
      <c r="L619" s="41"/>
      <c r="M619" s="189" t="s">
        <v>74</v>
      </c>
      <c r="N619" s="190" t="s">
        <v>46</v>
      </c>
      <c r="O619" s="66"/>
      <c r="P619" s="191">
        <f>O619*H619</f>
        <v>0</v>
      </c>
      <c r="Q619" s="191">
        <v>0</v>
      </c>
      <c r="R619" s="191">
        <f>Q619*H619</f>
        <v>0</v>
      </c>
      <c r="S619" s="191">
        <v>0</v>
      </c>
      <c r="T619" s="192">
        <f>S619*H619</f>
        <v>0</v>
      </c>
      <c r="U619" s="36"/>
      <c r="V619" s="36"/>
      <c r="W619" s="36"/>
      <c r="X619" s="36"/>
      <c r="Y619" s="36"/>
      <c r="Z619" s="36"/>
      <c r="AA619" s="36"/>
      <c r="AB619" s="36"/>
      <c r="AC619" s="36"/>
      <c r="AD619" s="36"/>
      <c r="AE619" s="36"/>
      <c r="AR619" s="193" t="s">
        <v>329</v>
      </c>
      <c r="AT619" s="193" t="s">
        <v>225</v>
      </c>
      <c r="AU619" s="193" t="s">
        <v>85</v>
      </c>
      <c r="AY619" s="19" t="s">
        <v>223</v>
      </c>
      <c r="BE619" s="194">
        <f>IF(N619="základní",J619,0)</f>
        <v>0</v>
      </c>
      <c r="BF619" s="194">
        <f>IF(N619="snížená",J619,0)</f>
        <v>0</v>
      </c>
      <c r="BG619" s="194">
        <f>IF(N619="zákl. přenesená",J619,0)</f>
        <v>0</v>
      </c>
      <c r="BH619" s="194">
        <f>IF(N619="sníž. přenesená",J619,0)</f>
        <v>0</v>
      </c>
      <c r="BI619" s="194">
        <f>IF(N619="nulová",J619,0)</f>
        <v>0</v>
      </c>
      <c r="BJ619" s="19" t="s">
        <v>83</v>
      </c>
      <c r="BK619" s="194">
        <f>ROUND(I619*H619,2)</f>
        <v>0</v>
      </c>
      <c r="BL619" s="19" t="s">
        <v>329</v>
      </c>
      <c r="BM619" s="193" t="s">
        <v>1195</v>
      </c>
    </row>
    <row r="620" spans="1:47" s="2" customFormat="1" ht="19.5">
      <c r="A620" s="36"/>
      <c r="B620" s="37"/>
      <c r="C620" s="38"/>
      <c r="D620" s="195" t="s">
        <v>231</v>
      </c>
      <c r="E620" s="38"/>
      <c r="F620" s="196" t="s">
        <v>1196</v>
      </c>
      <c r="G620" s="38"/>
      <c r="H620" s="38"/>
      <c r="I620" s="197"/>
      <c r="J620" s="38"/>
      <c r="K620" s="38"/>
      <c r="L620" s="41"/>
      <c r="M620" s="198"/>
      <c r="N620" s="199"/>
      <c r="O620" s="66"/>
      <c r="P620" s="66"/>
      <c r="Q620" s="66"/>
      <c r="R620" s="66"/>
      <c r="S620" s="66"/>
      <c r="T620" s="67"/>
      <c r="U620" s="36"/>
      <c r="V620" s="36"/>
      <c r="W620" s="36"/>
      <c r="X620" s="36"/>
      <c r="Y620" s="36"/>
      <c r="Z620" s="36"/>
      <c r="AA620" s="36"/>
      <c r="AB620" s="36"/>
      <c r="AC620" s="36"/>
      <c r="AD620" s="36"/>
      <c r="AE620" s="36"/>
      <c r="AT620" s="19" t="s">
        <v>231</v>
      </c>
      <c r="AU620" s="19" t="s">
        <v>85</v>
      </c>
    </row>
    <row r="621" spans="2:63" s="12" customFormat="1" ht="22.9" customHeight="1">
      <c r="B621" s="166"/>
      <c r="C621" s="167"/>
      <c r="D621" s="168" t="s">
        <v>75</v>
      </c>
      <c r="E621" s="180" t="s">
        <v>494</v>
      </c>
      <c r="F621" s="180" t="s">
        <v>495</v>
      </c>
      <c r="G621" s="167"/>
      <c r="H621" s="167"/>
      <c r="I621" s="170"/>
      <c r="J621" s="181">
        <f>BK621</f>
        <v>0</v>
      </c>
      <c r="K621" s="167"/>
      <c r="L621" s="172"/>
      <c r="M621" s="173"/>
      <c r="N621" s="174"/>
      <c r="O621" s="174"/>
      <c r="P621" s="175">
        <f>SUM(P622:P784)</f>
        <v>0</v>
      </c>
      <c r="Q621" s="174"/>
      <c r="R621" s="175">
        <f>SUM(R622:R784)</f>
        <v>10.638499399999999</v>
      </c>
      <c r="S621" s="174"/>
      <c r="T621" s="176">
        <f>SUM(T622:T784)</f>
        <v>0</v>
      </c>
      <c r="AR621" s="177" t="s">
        <v>85</v>
      </c>
      <c r="AT621" s="178" t="s">
        <v>75</v>
      </c>
      <c r="AU621" s="178" t="s">
        <v>83</v>
      </c>
      <c r="AY621" s="177" t="s">
        <v>223</v>
      </c>
      <c r="BK621" s="179">
        <f>SUM(BK622:BK784)</f>
        <v>0</v>
      </c>
    </row>
    <row r="622" spans="1:65" s="2" customFormat="1" ht="16.5" customHeight="1">
      <c r="A622" s="36"/>
      <c r="B622" s="37"/>
      <c r="C622" s="182" t="s">
        <v>1197</v>
      </c>
      <c r="D622" s="182" t="s">
        <v>225</v>
      </c>
      <c r="E622" s="183" t="s">
        <v>1198</v>
      </c>
      <c r="F622" s="184" t="s">
        <v>1199</v>
      </c>
      <c r="G622" s="185" t="s">
        <v>117</v>
      </c>
      <c r="H622" s="186">
        <v>122.16</v>
      </c>
      <c r="I622" s="187"/>
      <c r="J622" s="188">
        <f>ROUND(I622*H622,2)</f>
        <v>0</v>
      </c>
      <c r="K622" s="184" t="s">
        <v>228</v>
      </c>
      <c r="L622" s="41"/>
      <c r="M622" s="189" t="s">
        <v>74</v>
      </c>
      <c r="N622" s="190" t="s">
        <v>46</v>
      </c>
      <c r="O622" s="66"/>
      <c r="P622" s="191">
        <f>O622*H622</f>
        <v>0</v>
      </c>
      <c r="Q622" s="191">
        <v>0</v>
      </c>
      <c r="R622" s="191">
        <f>Q622*H622</f>
        <v>0</v>
      </c>
      <c r="S622" s="191">
        <v>0</v>
      </c>
      <c r="T622" s="192">
        <f>S622*H622</f>
        <v>0</v>
      </c>
      <c r="U622" s="36"/>
      <c r="V622" s="36"/>
      <c r="W622" s="36"/>
      <c r="X622" s="36"/>
      <c r="Y622" s="36"/>
      <c r="Z622" s="36"/>
      <c r="AA622" s="36"/>
      <c r="AB622" s="36"/>
      <c r="AC622" s="36"/>
      <c r="AD622" s="36"/>
      <c r="AE622" s="36"/>
      <c r="AR622" s="193" t="s">
        <v>329</v>
      </c>
      <c r="AT622" s="193" t="s">
        <v>225</v>
      </c>
      <c r="AU622" s="193" t="s">
        <v>85</v>
      </c>
      <c r="AY622" s="19" t="s">
        <v>223</v>
      </c>
      <c r="BE622" s="194">
        <f>IF(N622="základní",J622,0)</f>
        <v>0</v>
      </c>
      <c r="BF622" s="194">
        <f>IF(N622="snížená",J622,0)</f>
        <v>0</v>
      </c>
      <c r="BG622" s="194">
        <f>IF(N622="zákl. přenesená",J622,0)</f>
        <v>0</v>
      </c>
      <c r="BH622" s="194">
        <f>IF(N622="sníž. přenesená",J622,0)</f>
        <v>0</v>
      </c>
      <c r="BI622" s="194">
        <f>IF(N622="nulová",J622,0)</f>
        <v>0</v>
      </c>
      <c r="BJ622" s="19" t="s">
        <v>83</v>
      </c>
      <c r="BK622" s="194">
        <f>ROUND(I622*H622,2)</f>
        <v>0</v>
      </c>
      <c r="BL622" s="19" t="s">
        <v>329</v>
      </c>
      <c r="BM622" s="193" t="s">
        <v>1200</v>
      </c>
    </row>
    <row r="623" spans="1:47" s="2" customFormat="1" ht="11.25">
      <c r="A623" s="36"/>
      <c r="B623" s="37"/>
      <c r="C623" s="38"/>
      <c r="D623" s="195" t="s">
        <v>231</v>
      </c>
      <c r="E623" s="38"/>
      <c r="F623" s="196" t="s">
        <v>1201</v>
      </c>
      <c r="G623" s="38"/>
      <c r="H623" s="38"/>
      <c r="I623" s="197"/>
      <c r="J623" s="38"/>
      <c r="K623" s="38"/>
      <c r="L623" s="41"/>
      <c r="M623" s="198"/>
      <c r="N623" s="199"/>
      <c r="O623" s="66"/>
      <c r="P623" s="66"/>
      <c r="Q623" s="66"/>
      <c r="R623" s="66"/>
      <c r="S623" s="66"/>
      <c r="T623" s="67"/>
      <c r="U623" s="36"/>
      <c r="V623" s="36"/>
      <c r="W623" s="36"/>
      <c r="X623" s="36"/>
      <c r="Y623" s="36"/>
      <c r="Z623" s="36"/>
      <c r="AA623" s="36"/>
      <c r="AB623" s="36"/>
      <c r="AC623" s="36"/>
      <c r="AD623" s="36"/>
      <c r="AE623" s="36"/>
      <c r="AT623" s="19" t="s">
        <v>231</v>
      </c>
      <c r="AU623" s="19" t="s">
        <v>85</v>
      </c>
    </row>
    <row r="624" spans="2:51" s="13" customFormat="1" ht="11.25">
      <c r="B624" s="200"/>
      <c r="C624" s="201"/>
      <c r="D624" s="195" t="s">
        <v>233</v>
      </c>
      <c r="E624" s="202" t="s">
        <v>74</v>
      </c>
      <c r="F624" s="203" t="s">
        <v>1202</v>
      </c>
      <c r="G624" s="201"/>
      <c r="H624" s="204">
        <v>122.16</v>
      </c>
      <c r="I624" s="205"/>
      <c r="J624" s="201"/>
      <c r="K624" s="201"/>
      <c r="L624" s="206"/>
      <c r="M624" s="207"/>
      <c r="N624" s="208"/>
      <c r="O624" s="208"/>
      <c r="P624" s="208"/>
      <c r="Q624" s="208"/>
      <c r="R624" s="208"/>
      <c r="S624" s="208"/>
      <c r="T624" s="209"/>
      <c r="AT624" s="210" t="s">
        <v>233</v>
      </c>
      <c r="AU624" s="210" t="s">
        <v>85</v>
      </c>
      <c r="AV624" s="13" t="s">
        <v>85</v>
      </c>
      <c r="AW624" s="13" t="s">
        <v>37</v>
      </c>
      <c r="AX624" s="13" t="s">
        <v>83</v>
      </c>
      <c r="AY624" s="210" t="s">
        <v>223</v>
      </c>
    </row>
    <row r="625" spans="1:65" s="2" customFormat="1" ht="16.5" customHeight="1">
      <c r="A625" s="36"/>
      <c r="B625" s="37"/>
      <c r="C625" s="182" t="s">
        <v>1203</v>
      </c>
      <c r="D625" s="182" t="s">
        <v>225</v>
      </c>
      <c r="E625" s="183" t="s">
        <v>1204</v>
      </c>
      <c r="F625" s="184" t="s">
        <v>1205</v>
      </c>
      <c r="G625" s="185" t="s">
        <v>117</v>
      </c>
      <c r="H625" s="186">
        <v>244.32</v>
      </c>
      <c r="I625" s="187"/>
      <c r="J625" s="188">
        <f>ROUND(I625*H625,2)</f>
        <v>0</v>
      </c>
      <c r="K625" s="184" t="s">
        <v>228</v>
      </c>
      <c r="L625" s="41"/>
      <c r="M625" s="189" t="s">
        <v>74</v>
      </c>
      <c r="N625" s="190" t="s">
        <v>46</v>
      </c>
      <c r="O625" s="66"/>
      <c r="P625" s="191">
        <f>O625*H625</f>
        <v>0</v>
      </c>
      <c r="Q625" s="191">
        <v>0.0003</v>
      </c>
      <c r="R625" s="191">
        <f>Q625*H625</f>
        <v>0.07329599999999999</v>
      </c>
      <c r="S625" s="191">
        <v>0</v>
      </c>
      <c r="T625" s="192">
        <f>S625*H625</f>
        <v>0</v>
      </c>
      <c r="U625" s="36"/>
      <c r="V625" s="36"/>
      <c r="W625" s="36"/>
      <c r="X625" s="36"/>
      <c r="Y625" s="36"/>
      <c r="Z625" s="36"/>
      <c r="AA625" s="36"/>
      <c r="AB625" s="36"/>
      <c r="AC625" s="36"/>
      <c r="AD625" s="36"/>
      <c r="AE625" s="36"/>
      <c r="AR625" s="193" t="s">
        <v>329</v>
      </c>
      <c r="AT625" s="193" t="s">
        <v>225</v>
      </c>
      <c r="AU625" s="193" t="s">
        <v>85</v>
      </c>
      <c r="AY625" s="19" t="s">
        <v>223</v>
      </c>
      <c r="BE625" s="194">
        <f>IF(N625="základní",J625,0)</f>
        <v>0</v>
      </c>
      <c r="BF625" s="194">
        <f>IF(N625="snížená",J625,0)</f>
        <v>0</v>
      </c>
      <c r="BG625" s="194">
        <f>IF(N625="zákl. přenesená",J625,0)</f>
        <v>0</v>
      </c>
      <c r="BH625" s="194">
        <f>IF(N625="sníž. přenesená",J625,0)</f>
        <v>0</v>
      </c>
      <c r="BI625" s="194">
        <f>IF(N625="nulová",J625,0)</f>
        <v>0</v>
      </c>
      <c r="BJ625" s="19" t="s">
        <v>83</v>
      </c>
      <c r="BK625" s="194">
        <f>ROUND(I625*H625,2)</f>
        <v>0</v>
      </c>
      <c r="BL625" s="19" t="s">
        <v>329</v>
      </c>
      <c r="BM625" s="193" t="s">
        <v>1206</v>
      </c>
    </row>
    <row r="626" spans="1:47" s="2" customFormat="1" ht="11.25">
      <c r="A626" s="36"/>
      <c r="B626" s="37"/>
      <c r="C626" s="38"/>
      <c r="D626" s="195" t="s">
        <v>231</v>
      </c>
      <c r="E626" s="38"/>
      <c r="F626" s="196" t="s">
        <v>1207</v>
      </c>
      <c r="G626" s="38"/>
      <c r="H626" s="38"/>
      <c r="I626" s="197"/>
      <c r="J626" s="38"/>
      <c r="K626" s="38"/>
      <c r="L626" s="41"/>
      <c r="M626" s="198"/>
      <c r="N626" s="199"/>
      <c r="O626" s="66"/>
      <c r="P626" s="66"/>
      <c r="Q626" s="66"/>
      <c r="R626" s="66"/>
      <c r="S626" s="66"/>
      <c r="T626" s="67"/>
      <c r="U626" s="36"/>
      <c r="V626" s="36"/>
      <c r="W626" s="36"/>
      <c r="X626" s="36"/>
      <c r="Y626" s="36"/>
      <c r="Z626" s="36"/>
      <c r="AA626" s="36"/>
      <c r="AB626" s="36"/>
      <c r="AC626" s="36"/>
      <c r="AD626" s="36"/>
      <c r="AE626" s="36"/>
      <c r="AT626" s="19" t="s">
        <v>231</v>
      </c>
      <c r="AU626" s="19" t="s">
        <v>85</v>
      </c>
    </row>
    <row r="627" spans="2:51" s="13" customFormat="1" ht="11.25">
      <c r="B627" s="200"/>
      <c r="C627" s="201"/>
      <c r="D627" s="195" t="s">
        <v>233</v>
      </c>
      <c r="E627" s="202" t="s">
        <v>74</v>
      </c>
      <c r="F627" s="203" t="s">
        <v>1208</v>
      </c>
      <c r="G627" s="201"/>
      <c r="H627" s="204">
        <v>244.32</v>
      </c>
      <c r="I627" s="205"/>
      <c r="J627" s="201"/>
      <c r="K627" s="201"/>
      <c r="L627" s="206"/>
      <c r="M627" s="207"/>
      <c r="N627" s="208"/>
      <c r="O627" s="208"/>
      <c r="P627" s="208"/>
      <c r="Q627" s="208"/>
      <c r="R627" s="208"/>
      <c r="S627" s="208"/>
      <c r="T627" s="209"/>
      <c r="AT627" s="210" t="s">
        <v>233</v>
      </c>
      <c r="AU627" s="210" t="s">
        <v>85</v>
      </c>
      <c r="AV627" s="13" t="s">
        <v>85</v>
      </c>
      <c r="AW627" s="13" t="s">
        <v>37</v>
      </c>
      <c r="AX627" s="13" t="s">
        <v>83</v>
      </c>
      <c r="AY627" s="210" t="s">
        <v>223</v>
      </c>
    </row>
    <row r="628" spans="1:65" s="2" customFormat="1" ht="16.5" customHeight="1">
      <c r="A628" s="36"/>
      <c r="B628" s="37"/>
      <c r="C628" s="182" t="s">
        <v>1209</v>
      </c>
      <c r="D628" s="182" t="s">
        <v>225</v>
      </c>
      <c r="E628" s="183" t="s">
        <v>1210</v>
      </c>
      <c r="F628" s="184" t="s">
        <v>1211</v>
      </c>
      <c r="G628" s="185" t="s">
        <v>117</v>
      </c>
      <c r="H628" s="186">
        <v>25.66</v>
      </c>
      <c r="I628" s="187"/>
      <c r="J628" s="188">
        <f>ROUND(I628*H628,2)</f>
        <v>0</v>
      </c>
      <c r="K628" s="184" t="s">
        <v>228</v>
      </c>
      <c r="L628" s="41"/>
      <c r="M628" s="189" t="s">
        <v>74</v>
      </c>
      <c r="N628" s="190" t="s">
        <v>46</v>
      </c>
      <c r="O628" s="66"/>
      <c r="P628" s="191">
        <f>O628*H628</f>
        <v>0</v>
      </c>
      <c r="Q628" s="191">
        <v>0.015</v>
      </c>
      <c r="R628" s="191">
        <f>Q628*H628</f>
        <v>0.38489999999999996</v>
      </c>
      <c r="S628" s="191">
        <v>0</v>
      </c>
      <c r="T628" s="192">
        <f>S628*H628</f>
        <v>0</v>
      </c>
      <c r="U628" s="36"/>
      <c r="V628" s="36"/>
      <c r="W628" s="36"/>
      <c r="X628" s="36"/>
      <c r="Y628" s="36"/>
      <c r="Z628" s="36"/>
      <c r="AA628" s="36"/>
      <c r="AB628" s="36"/>
      <c r="AC628" s="36"/>
      <c r="AD628" s="36"/>
      <c r="AE628" s="36"/>
      <c r="AR628" s="193" t="s">
        <v>329</v>
      </c>
      <c r="AT628" s="193" t="s">
        <v>225</v>
      </c>
      <c r="AU628" s="193" t="s">
        <v>85</v>
      </c>
      <c r="AY628" s="19" t="s">
        <v>223</v>
      </c>
      <c r="BE628" s="194">
        <f>IF(N628="základní",J628,0)</f>
        <v>0</v>
      </c>
      <c r="BF628" s="194">
        <f>IF(N628="snížená",J628,0)</f>
        <v>0</v>
      </c>
      <c r="BG628" s="194">
        <f>IF(N628="zákl. přenesená",J628,0)</f>
        <v>0</v>
      </c>
      <c r="BH628" s="194">
        <f>IF(N628="sníž. přenesená",J628,0)</f>
        <v>0</v>
      </c>
      <c r="BI628" s="194">
        <f>IF(N628="nulová",J628,0)</f>
        <v>0</v>
      </c>
      <c r="BJ628" s="19" t="s">
        <v>83</v>
      </c>
      <c r="BK628" s="194">
        <f>ROUND(I628*H628,2)</f>
        <v>0</v>
      </c>
      <c r="BL628" s="19" t="s">
        <v>329</v>
      </c>
      <c r="BM628" s="193" t="s">
        <v>1212</v>
      </c>
    </row>
    <row r="629" spans="1:47" s="2" customFormat="1" ht="11.25">
      <c r="A629" s="36"/>
      <c r="B629" s="37"/>
      <c r="C629" s="38"/>
      <c r="D629" s="195" t="s">
        <v>231</v>
      </c>
      <c r="E629" s="38"/>
      <c r="F629" s="196" t="s">
        <v>1213</v>
      </c>
      <c r="G629" s="38"/>
      <c r="H629" s="38"/>
      <c r="I629" s="197"/>
      <c r="J629" s="38"/>
      <c r="K629" s="38"/>
      <c r="L629" s="41"/>
      <c r="M629" s="198"/>
      <c r="N629" s="199"/>
      <c r="O629" s="66"/>
      <c r="P629" s="66"/>
      <c r="Q629" s="66"/>
      <c r="R629" s="66"/>
      <c r="S629" s="66"/>
      <c r="T629" s="67"/>
      <c r="U629" s="36"/>
      <c r="V629" s="36"/>
      <c r="W629" s="36"/>
      <c r="X629" s="36"/>
      <c r="Y629" s="36"/>
      <c r="Z629" s="36"/>
      <c r="AA629" s="36"/>
      <c r="AB629" s="36"/>
      <c r="AC629" s="36"/>
      <c r="AD629" s="36"/>
      <c r="AE629" s="36"/>
      <c r="AT629" s="19" t="s">
        <v>231</v>
      </c>
      <c r="AU629" s="19" t="s">
        <v>85</v>
      </c>
    </row>
    <row r="630" spans="2:51" s="13" customFormat="1" ht="11.25">
      <c r="B630" s="200"/>
      <c r="C630" s="201"/>
      <c r="D630" s="195" t="s">
        <v>233</v>
      </c>
      <c r="E630" s="202" t="s">
        <v>74</v>
      </c>
      <c r="F630" s="203" t="s">
        <v>618</v>
      </c>
      <c r="G630" s="201"/>
      <c r="H630" s="204">
        <v>25.66</v>
      </c>
      <c r="I630" s="205"/>
      <c r="J630" s="201"/>
      <c r="K630" s="201"/>
      <c r="L630" s="206"/>
      <c r="M630" s="207"/>
      <c r="N630" s="208"/>
      <c r="O630" s="208"/>
      <c r="P630" s="208"/>
      <c r="Q630" s="208"/>
      <c r="R630" s="208"/>
      <c r="S630" s="208"/>
      <c r="T630" s="209"/>
      <c r="AT630" s="210" t="s">
        <v>233</v>
      </c>
      <c r="AU630" s="210" t="s">
        <v>85</v>
      </c>
      <c r="AV630" s="13" t="s">
        <v>85</v>
      </c>
      <c r="AW630" s="13" t="s">
        <v>37</v>
      </c>
      <c r="AX630" s="13" t="s">
        <v>83</v>
      </c>
      <c r="AY630" s="210" t="s">
        <v>223</v>
      </c>
    </row>
    <row r="631" spans="1:65" s="2" customFormat="1" ht="16.5" customHeight="1">
      <c r="A631" s="36"/>
      <c r="B631" s="37"/>
      <c r="C631" s="182" t="s">
        <v>1214</v>
      </c>
      <c r="D631" s="182" t="s">
        <v>225</v>
      </c>
      <c r="E631" s="183" t="s">
        <v>1215</v>
      </c>
      <c r="F631" s="184" t="s">
        <v>1216</v>
      </c>
      <c r="G631" s="185" t="s">
        <v>117</v>
      </c>
      <c r="H631" s="186">
        <v>96.5</v>
      </c>
      <c r="I631" s="187"/>
      <c r="J631" s="188">
        <f>ROUND(I631*H631,2)</f>
        <v>0</v>
      </c>
      <c r="K631" s="184" t="s">
        <v>228</v>
      </c>
      <c r="L631" s="41"/>
      <c r="M631" s="189" t="s">
        <v>74</v>
      </c>
      <c r="N631" s="190" t="s">
        <v>46</v>
      </c>
      <c r="O631" s="66"/>
      <c r="P631" s="191">
        <f>O631*H631</f>
        <v>0</v>
      </c>
      <c r="Q631" s="191">
        <v>0.0204</v>
      </c>
      <c r="R631" s="191">
        <f>Q631*H631</f>
        <v>1.9686000000000001</v>
      </c>
      <c r="S631" s="191">
        <v>0</v>
      </c>
      <c r="T631" s="192">
        <f>S631*H631</f>
        <v>0</v>
      </c>
      <c r="U631" s="36"/>
      <c r="V631" s="36"/>
      <c r="W631" s="36"/>
      <c r="X631" s="36"/>
      <c r="Y631" s="36"/>
      <c r="Z631" s="36"/>
      <c r="AA631" s="36"/>
      <c r="AB631" s="36"/>
      <c r="AC631" s="36"/>
      <c r="AD631" s="36"/>
      <c r="AE631" s="36"/>
      <c r="AR631" s="193" t="s">
        <v>329</v>
      </c>
      <c r="AT631" s="193" t="s">
        <v>225</v>
      </c>
      <c r="AU631" s="193" t="s">
        <v>85</v>
      </c>
      <c r="AY631" s="19" t="s">
        <v>223</v>
      </c>
      <c r="BE631" s="194">
        <f>IF(N631="základní",J631,0)</f>
        <v>0</v>
      </c>
      <c r="BF631" s="194">
        <f>IF(N631="snížená",J631,0)</f>
        <v>0</v>
      </c>
      <c r="BG631" s="194">
        <f>IF(N631="zákl. přenesená",J631,0)</f>
        <v>0</v>
      </c>
      <c r="BH631" s="194">
        <f>IF(N631="sníž. přenesená",J631,0)</f>
        <v>0</v>
      </c>
      <c r="BI631" s="194">
        <f>IF(N631="nulová",J631,0)</f>
        <v>0</v>
      </c>
      <c r="BJ631" s="19" t="s">
        <v>83</v>
      </c>
      <c r="BK631" s="194">
        <f>ROUND(I631*H631,2)</f>
        <v>0</v>
      </c>
      <c r="BL631" s="19" t="s">
        <v>329</v>
      </c>
      <c r="BM631" s="193" t="s">
        <v>1217</v>
      </c>
    </row>
    <row r="632" spans="1:47" s="2" customFormat="1" ht="11.25">
      <c r="A632" s="36"/>
      <c r="B632" s="37"/>
      <c r="C632" s="38"/>
      <c r="D632" s="195" t="s">
        <v>231</v>
      </c>
      <c r="E632" s="38"/>
      <c r="F632" s="196" t="s">
        <v>1218</v>
      </c>
      <c r="G632" s="38"/>
      <c r="H632" s="38"/>
      <c r="I632" s="197"/>
      <c r="J632" s="38"/>
      <c r="K632" s="38"/>
      <c r="L632" s="41"/>
      <c r="M632" s="198"/>
      <c r="N632" s="199"/>
      <c r="O632" s="66"/>
      <c r="P632" s="66"/>
      <c r="Q632" s="66"/>
      <c r="R632" s="66"/>
      <c r="S632" s="66"/>
      <c r="T632" s="67"/>
      <c r="U632" s="36"/>
      <c r="V632" s="36"/>
      <c r="W632" s="36"/>
      <c r="X632" s="36"/>
      <c r="Y632" s="36"/>
      <c r="Z632" s="36"/>
      <c r="AA632" s="36"/>
      <c r="AB632" s="36"/>
      <c r="AC632" s="36"/>
      <c r="AD632" s="36"/>
      <c r="AE632" s="36"/>
      <c r="AT632" s="19" t="s">
        <v>231</v>
      </c>
      <c r="AU632" s="19" t="s">
        <v>85</v>
      </c>
    </row>
    <row r="633" spans="2:51" s="13" customFormat="1" ht="11.25">
      <c r="B633" s="200"/>
      <c r="C633" s="201"/>
      <c r="D633" s="195" t="s">
        <v>233</v>
      </c>
      <c r="E633" s="202" t="s">
        <v>74</v>
      </c>
      <c r="F633" s="203" t="s">
        <v>600</v>
      </c>
      <c r="G633" s="201"/>
      <c r="H633" s="204">
        <v>96.5</v>
      </c>
      <c r="I633" s="205"/>
      <c r="J633" s="201"/>
      <c r="K633" s="201"/>
      <c r="L633" s="206"/>
      <c r="M633" s="207"/>
      <c r="N633" s="208"/>
      <c r="O633" s="208"/>
      <c r="P633" s="208"/>
      <c r="Q633" s="208"/>
      <c r="R633" s="208"/>
      <c r="S633" s="208"/>
      <c r="T633" s="209"/>
      <c r="AT633" s="210" t="s">
        <v>233</v>
      </c>
      <c r="AU633" s="210" t="s">
        <v>85</v>
      </c>
      <c r="AV633" s="13" t="s">
        <v>85</v>
      </c>
      <c r="AW633" s="13" t="s">
        <v>37</v>
      </c>
      <c r="AX633" s="13" t="s">
        <v>83</v>
      </c>
      <c r="AY633" s="210" t="s">
        <v>223</v>
      </c>
    </row>
    <row r="634" spans="1:65" s="2" customFormat="1" ht="24">
      <c r="A634" s="36"/>
      <c r="B634" s="37"/>
      <c r="C634" s="182" t="s">
        <v>1219</v>
      </c>
      <c r="D634" s="182" t="s">
        <v>225</v>
      </c>
      <c r="E634" s="183" t="s">
        <v>1220</v>
      </c>
      <c r="F634" s="184" t="s">
        <v>1221</v>
      </c>
      <c r="G634" s="185" t="s">
        <v>117</v>
      </c>
      <c r="H634" s="186">
        <v>96.5</v>
      </c>
      <c r="I634" s="187"/>
      <c r="J634" s="188">
        <f>ROUND(I634*H634,2)</f>
        <v>0</v>
      </c>
      <c r="K634" s="184" t="s">
        <v>74</v>
      </c>
      <c r="L634" s="41"/>
      <c r="M634" s="189" t="s">
        <v>74</v>
      </c>
      <c r="N634" s="190" t="s">
        <v>46</v>
      </c>
      <c r="O634" s="66"/>
      <c r="P634" s="191">
        <f>O634*H634</f>
        <v>0</v>
      </c>
      <c r="Q634" s="191">
        <v>0.0255</v>
      </c>
      <c r="R634" s="191">
        <f>Q634*H634</f>
        <v>2.46075</v>
      </c>
      <c r="S634" s="191">
        <v>0</v>
      </c>
      <c r="T634" s="192">
        <f>S634*H634</f>
        <v>0</v>
      </c>
      <c r="U634" s="36"/>
      <c r="V634" s="36"/>
      <c r="W634" s="36"/>
      <c r="X634" s="36"/>
      <c r="Y634" s="36"/>
      <c r="Z634" s="36"/>
      <c r="AA634" s="36"/>
      <c r="AB634" s="36"/>
      <c r="AC634" s="36"/>
      <c r="AD634" s="36"/>
      <c r="AE634" s="36"/>
      <c r="AR634" s="193" t="s">
        <v>329</v>
      </c>
      <c r="AT634" s="193" t="s">
        <v>225</v>
      </c>
      <c r="AU634" s="193" t="s">
        <v>85</v>
      </c>
      <c r="AY634" s="19" t="s">
        <v>223</v>
      </c>
      <c r="BE634" s="194">
        <f>IF(N634="základní",J634,0)</f>
        <v>0</v>
      </c>
      <c r="BF634" s="194">
        <f>IF(N634="snížená",J634,0)</f>
        <v>0</v>
      </c>
      <c r="BG634" s="194">
        <f>IF(N634="zákl. přenesená",J634,0)</f>
        <v>0</v>
      </c>
      <c r="BH634" s="194">
        <f>IF(N634="sníž. přenesená",J634,0)</f>
        <v>0</v>
      </c>
      <c r="BI634" s="194">
        <f>IF(N634="nulová",J634,0)</f>
        <v>0</v>
      </c>
      <c r="BJ634" s="19" t="s">
        <v>83</v>
      </c>
      <c r="BK634" s="194">
        <f>ROUND(I634*H634,2)</f>
        <v>0</v>
      </c>
      <c r="BL634" s="19" t="s">
        <v>329</v>
      </c>
      <c r="BM634" s="193" t="s">
        <v>1222</v>
      </c>
    </row>
    <row r="635" spans="1:47" s="2" customFormat="1" ht="19.5">
      <c r="A635" s="36"/>
      <c r="B635" s="37"/>
      <c r="C635" s="38"/>
      <c r="D635" s="195" t="s">
        <v>231</v>
      </c>
      <c r="E635" s="38"/>
      <c r="F635" s="196" t="s">
        <v>1221</v>
      </c>
      <c r="G635" s="38"/>
      <c r="H635" s="38"/>
      <c r="I635" s="197"/>
      <c r="J635" s="38"/>
      <c r="K635" s="38"/>
      <c r="L635" s="41"/>
      <c r="M635" s="198"/>
      <c r="N635" s="199"/>
      <c r="O635" s="66"/>
      <c r="P635" s="66"/>
      <c r="Q635" s="66"/>
      <c r="R635" s="66"/>
      <c r="S635" s="66"/>
      <c r="T635" s="67"/>
      <c r="U635" s="36"/>
      <c r="V635" s="36"/>
      <c r="W635" s="36"/>
      <c r="X635" s="36"/>
      <c r="Y635" s="36"/>
      <c r="Z635" s="36"/>
      <c r="AA635" s="36"/>
      <c r="AB635" s="36"/>
      <c r="AC635" s="36"/>
      <c r="AD635" s="36"/>
      <c r="AE635" s="36"/>
      <c r="AT635" s="19" t="s">
        <v>231</v>
      </c>
      <c r="AU635" s="19" t="s">
        <v>85</v>
      </c>
    </row>
    <row r="636" spans="2:51" s="13" customFormat="1" ht="11.25">
      <c r="B636" s="200"/>
      <c r="C636" s="201"/>
      <c r="D636" s="195" t="s">
        <v>233</v>
      </c>
      <c r="E636" s="202" t="s">
        <v>74</v>
      </c>
      <c r="F636" s="203" t="s">
        <v>600</v>
      </c>
      <c r="G636" s="201"/>
      <c r="H636" s="204">
        <v>96.5</v>
      </c>
      <c r="I636" s="205"/>
      <c r="J636" s="201"/>
      <c r="K636" s="201"/>
      <c r="L636" s="206"/>
      <c r="M636" s="207"/>
      <c r="N636" s="208"/>
      <c r="O636" s="208"/>
      <c r="P636" s="208"/>
      <c r="Q636" s="208"/>
      <c r="R636" s="208"/>
      <c r="S636" s="208"/>
      <c r="T636" s="209"/>
      <c r="AT636" s="210" t="s">
        <v>233</v>
      </c>
      <c r="AU636" s="210" t="s">
        <v>85</v>
      </c>
      <c r="AV636" s="13" t="s">
        <v>85</v>
      </c>
      <c r="AW636" s="13" t="s">
        <v>37</v>
      </c>
      <c r="AX636" s="13" t="s">
        <v>83</v>
      </c>
      <c r="AY636" s="210" t="s">
        <v>223</v>
      </c>
    </row>
    <row r="637" spans="1:65" s="2" customFormat="1" ht="16.5" customHeight="1">
      <c r="A637" s="36"/>
      <c r="B637" s="37"/>
      <c r="C637" s="182" t="s">
        <v>1223</v>
      </c>
      <c r="D637" s="182" t="s">
        <v>225</v>
      </c>
      <c r="E637" s="183" t="s">
        <v>1224</v>
      </c>
      <c r="F637" s="184" t="s">
        <v>1225</v>
      </c>
      <c r="G637" s="185" t="s">
        <v>123</v>
      </c>
      <c r="H637" s="186">
        <v>9.6</v>
      </c>
      <c r="I637" s="187"/>
      <c r="J637" s="188">
        <f>ROUND(I637*H637,2)</f>
        <v>0</v>
      </c>
      <c r="K637" s="184" t="s">
        <v>228</v>
      </c>
      <c r="L637" s="41"/>
      <c r="M637" s="189" t="s">
        <v>74</v>
      </c>
      <c r="N637" s="190" t="s">
        <v>46</v>
      </c>
      <c r="O637" s="66"/>
      <c r="P637" s="191">
        <f>O637*H637</f>
        <v>0</v>
      </c>
      <c r="Q637" s="191">
        <v>0</v>
      </c>
      <c r="R637" s="191">
        <f>Q637*H637</f>
        <v>0</v>
      </c>
      <c r="S637" s="191">
        <v>0</v>
      </c>
      <c r="T637" s="192">
        <f>S637*H637</f>
        <v>0</v>
      </c>
      <c r="U637" s="36"/>
      <c r="V637" s="36"/>
      <c r="W637" s="36"/>
      <c r="X637" s="36"/>
      <c r="Y637" s="36"/>
      <c r="Z637" s="36"/>
      <c r="AA637" s="36"/>
      <c r="AB637" s="36"/>
      <c r="AC637" s="36"/>
      <c r="AD637" s="36"/>
      <c r="AE637" s="36"/>
      <c r="AR637" s="193" t="s">
        <v>329</v>
      </c>
      <c r="AT637" s="193" t="s">
        <v>225</v>
      </c>
      <c r="AU637" s="193" t="s">
        <v>85</v>
      </c>
      <c r="AY637" s="19" t="s">
        <v>223</v>
      </c>
      <c r="BE637" s="194">
        <f>IF(N637="základní",J637,0)</f>
        <v>0</v>
      </c>
      <c r="BF637" s="194">
        <f>IF(N637="snížená",J637,0)</f>
        <v>0</v>
      </c>
      <c r="BG637" s="194">
        <f>IF(N637="zákl. přenesená",J637,0)</f>
        <v>0</v>
      </c>
      <c r="BH637" s="194">
        <f>IF(N637="sníž. přenesená",J637,0)</f>
        <v>0</v>
      </c>
      <c r="BI637" s="194">
        <f>IF(N637="nulová",J637,0)</f>
        <v>0</v>
      </c>
      <c r="BJ637" s="19" t="s">
        <v>83</v>
      </c>
      <c r="BK637" s="194">
        <f>ROUND(I637*H637,2)</f>
        <v>0</v>
      </c>
      <c r="BL637" s="19" t="s">
        <v>329</v>
      </c>
      <c r="BM637" s="193" t="s">
        <v>1226</v>
      </c>
    </row>
    <row r="638" spans="1:47" s="2" customFormat="1" ht="11.25">
      <c r="A638" s="36"/>
      <c r="B638" s="37"/>
      <c r="C638" s="38"/>
      <c r="D638" s="195" t="s">
        <v>231</v>
      </c>
      <c r="E638" s="38"/>
      <c r="F638" s="196" t="s">
        <v>1227</v>
      </c>
      <c r="G638" s="38"/>
      <c r="H638" s="38"/>
      <c r="I638" s="197"/>
      <c r="J638" s="38"/>
      <c r="K638" s="38"/>
      <c r="L638" s="41"/>
      <c r="M638" s="198"/>
      <c r="N638" s="199"/>
      <c r="O638" s="66"/>
      <c r="P638" s="66"/>
      <c r="Q638" s="66"/>
      <c r="R638" s="66"/>
      <c r="S638" s="66"/>
      <c r="T638" s="67"/>
      <c r="U638" s="36"/>
      <c r="V638" s="36"/>
      <c r="W638" s="36"/>
      <c r="X638" s="36"/>
      <c r="Y638" s="36"/>
      <c r="Z638" s="36"/>
      <c r="AA638" s="36"/>
      <c r="AB638" s="36"/>
      <c r="AC638" s="36"/>
      <c r="AD638" s="36"/>
      <c r="AE638" s="36"/>
      <c r="AT638" s="19" t="s">
        <v>231</v>
      </c>
      <c r="AU638" s="19" t="s">
        <v>85</v>
      </c>
    </row>
    <row r="639" spans="1:65" s="2" customFormat="1" ht="16.5" customHeight="1">
      <c r="A639" s="36"/>
      <c r="B639" s="37"/>
      <c r="C639" s="247" t="s">
        <v>1228</v>
      </c>
      <c r="D639" s="247" t="s">
        <v>804</v>
      </c>
      <c r="E639" s="248" t="s">
        <v>1229</v>
      </c>
      <c r="F639" s="249" t="s">
        <v>1230</v>
      </c>
      <c r="G639" s="250" t="s">
        <v>123</v>
      </c>
      <c r="H639" s="251">
        <v>11.04</v>
      </c>
      <c r="I639" s="252"/>
      <c r="J639" s="253">
        <f>ROUND(I639*H639,2)</f>
        <v>0</v>
      </c>
      <c r="K639" s="249" t="s">
        <v>74</v>
      </c>
      <c r="L639" s="254"/>
      <c r="M639" s="255" t="s">
        <v>74</v>
      </c>
      <c r="N639" s="256" t="s">
        <v>46</v>
      </c>
      <c r="O639" s="66"/>
      <c r="P639" s="191">
        <f>O639*H639</f>
        <v>0</v>
      </c>
      <c r="Q639" s="191">
        <v>0.0001</v>
      </c>
      <c r="R639" s="191">
        <f>Q639*H639</f>
        <v>0.001104</v>
      </c>
      <c r="S639" s="191">
        <v>0</v>
      </c>
      <c r="T639" s="192">
        <f>S639*H639</f>
        <v>0</v>
      </c>
      <c r="U639" s="36"/>
      <c r="V639" s="36"/>
      <c r="W639" s="36"/>
      <c r="X639" s="36"/>
      <c r="Y639" s="36"/>
      <c r="Z639" s="36"/>
      <c r="AA639" s="36"/>
      <c r="AB639" s="36"/>
      <c r="AC639" s="36"/>
      <c r="AD639" s="36"/>
      <c r="AE639" s="36"/>
      <c r="AR639" s="193" t="s">
        <v>450</v>
      </c>
      <c r="AT639" s="193" t="s">
        <v>804</v>
      </c>
      <c r="AU639" s="193" t="s">
        <v>85</v>
      </c>
      <c r="AY639" s="19" t="s">
        <v>223</v>
      </c>
      <c r="BE639" s="194">
        <f>IF(N639="základní",J639,0)</f>
        <v>0</v>
      </c>
      <c r="BF639" s="194">
        <f>IF(N639="snížená",J639,0)</f>
        <v>0</v>
      </c>
      <c r="BG639" s="194">
        <f>IF(N639="zákl. přenesená",J639,0)</f>
        <v>0</v>
      </c>
      <c r="BH639" s="194">
        <f>IF(N639="sníž. přenesená",J639,0)</f>
        <v>0</v>
      </c>
      <c r="BI639" s="194">
        <f>IF(N639="nulová",J639,0)</f>
        <v>0</v>
      </c>
      <c r="BJ639" s="19" t="s">
        <v>83</v>
      </c>
      <c r="BK639" s="194">
        <f>ROUND(I639*H639,2)</f>
        <v>0</v>
      </c>
      <c r="BL639" s="19" t="s">
        <v>329</v>
      </c>
      <c r="BM639" s="193" t="s">
        <v>1231</v>
      </c>
    </row>
    <row r="640" spans="1:47" s="2" customFormat="1" ht="11.25">
      <c r="A640" s="36"/>
      <c r="B640" s="37"/>
      <c r="C640" s="38"/>
      <c r="D640" s="195" t="s">
        <v>231</v>
      </c>
      <c r="E640" s="38"/>
      <c r="F640" s="196" t="s">
        <v>1230</v>
      </c>
      <c r="G640" s="38"/>
      <c r="H640" s="38"/>
      <c r="I640" s="197"/>
      <c r="J640" s="38"/>
      <c r="K640" s="38"/>
      <c r="L640" s="41"/>
      <c r="M640" s="198"/>
      <c r="N640" s="199"/>
      <c r="O640" s="66"/>
      <c r="P640" s="66"/>
      <c r="Q640" s="66"/>
      <c r="R640" s="66"/>
      <c r="S640" s="66"/>
      <c r="T640" s="67"/>
      <c r="U640" s="36"/>
      <c r="V640" s="36"/>
      <c r="W640" s="36"/>
      <c r="X640" s="36"/>
      <c r="Y640" s="36"/>
      <c r="Z640" s="36"/>
      <c r="AA640" s="36"/>
      <c r="AB640" s="36"/>
      <c r="AC640" s="36"/>
      <c r="AD640" s="36"/>
      <c r="AE640" s="36"/>
      <c r="AT640" s="19" t="s">
        <v>231</v>
      </c>
      <c r="AU640" s="19" t="s">
        <v>85</v>
      </c>
    </row>
    <row r="641" spans="2:51" s="16" customFormat="1" ht="11.25">
      <c r="B641" s="233"/>
      <c r="C641" s="234"/>
      <c r="D641" s="195" t="s">
        <v>233</v>
      </c>
      <c r="E641" s="235" t="s">
        <v>74</v>
      </c>
      <c r="F641" s="236" t="s">
        <v>262</v>
      </c>
      <c r="G641" s="234"/>
      <c r="H641" s="235" t="s">
        <v>74</v>
      </c>
      <c r="I641" s="237"/>
      <c r="J641" s="234"/>
      <c r="K641" s="234"/>
      <c r="L641" s="238"/>
      <c r="M641" s="239"/>
      <c r="N641" s="240"/>
      <c r="O641" s="240"/>
      <c r="P641" s="240"/>
      <c r="Q641" s="240"/>
      <c r="R641" s="240"/>
      <c r="S641" s="240"/>
      <c r="T641" s="241"/>
      <c r="AT641" s="242" t="s">
        <v>233</v>
      </c>
      <c r="AU641" s="242" t="s">
        <v>85</v>
      </c>
      <c r="AV641" s="16" t="s">
        <v>83</v>
      </c>
      <c r="AW641" s="16" t="s">
        <v>37</v>
      </c>
      <c r="AX641" s="16" t="s">
        <v>76</v>
      </c>
      <c r="AY641" s="242" t="s">
        <v>223</v>
      </c>
    </row>
    <row r="642" spans="2:51" s="13" customFormat="1" ht="11.25">
      <c r="B642" s="200"/>
      <c r="C642" s="201"/>
      <c r="D642" s="195" t="s">
        <v>233</v>
      </c>
      <c r="E642" s="202" t="s">
        <v>74</v>
      </c>
      <c r="F642" s="203" t="s">
        <v>1232</v>
      </c>
      <c r="G642" s="201"/>
      <c r="H642" s="204">
        <v>3</v>
      </c>
      <c r="I642" s="205"/>
      <c r="J642" s="201"/>
      <c r="K642" s="201"/>
      <c r="L642" s="206"/>
      <c r="M642" s="207"/>
      <c r="N642" s="208"/>
      <c r="O642" s="208"/>
      <c r="P642" s="208"/>
      <c r="Q642" s="208"/>
      <c r="R642" s="208"/>
      <c r="S642" s="208"/>
      <c r="T642" s="209"/>
      <c r="AT642" s="210" t="s">
        <v>233</v>
      </c>
      <c r="AU642" s="210" t="s">
        <v>85</v>
      </c>
      <c r="AV642" s="13" t="s">
        <v>85</v>
      </c>
      <c r="AW642" s="13" t="s">
        <v>37</v>
      </c>
      <c r="AX642" s="13" t="s">
        <v>76</v>
      </c>
      <c r="AY642" s="210" t="s">
        <v>223</v>
      </c>
    </row>
    <row r="643" spans="2:51" s="13" customFormat="1" ht="11.25">
      <c r="B643" s="200"/>
      <c r="C643" s="201"/>
      <c r="D643" s="195" t="s">
        <v>233</v>
      </c>
      <c r="E643" s="202" t="s">
        <v>74</v>
      </c>
      <c r="F643" s="203" t="s">
        <v>1233</v>
      </c>
      <c r="G643" s="201"/>
      <c r="H643" s="204">
        <v>6.6</v>
      </c>
      <c r="I643" s="205"/>
      <c r="J643" s="201"/>
      <c r="K643" s="201"/>
      <c r="L643" s="206"/>
      <c r="M643" s="207"/>
      <c r="N643" s="208"/>
      <c r="O643" s="208"/>
      <c r="P643" s="208"/>
      <c r="Q643" s="208"/>
      <c r="R643" s="208"/>
      <c r="S643" s="208"/>
      <c r="T643" s="209"/>
      <c r="AT643" s="210" t="s">
        <v>233</v>
      </c>
      <c r="AU643" s="210" t="s">
        <v>85</v>
      </c>
      <c r="AV643" s="13" t="s">
        <v>85</v>
      </c>
      <c r="AW643" s="13" t="s">
        <v>37</v>
      </c>
      <c r="AX643" s="13" t="s">
        <v>76</v>
      </c>
      <c r="AY643" s="210" t="s">
        <v>223</v>
      </c>
    </row>
    <row r="644" spans="2:51" s="14" customFormat="1" ht="11.25">
      <c r="B644" s="211"/>
      <c r="C644" s="212"/>
      <c r="D644" s="195" t="s">
        <v>233</v>
      </c>
      <c r="E644" s="213" t="s">
        <v>74</v>
      </c>
      <c r="F644" s="214" t="s">
        <v>236</v>
      </c>
      <c r="G644" s="212"/>
      <c r="H644" s="215">
        <v>9.6</v>
      </c>
      <c r="I644" s="216"/>
      <c r="J644" s="212"/>
      <c r="K644" s="212"/>
      <c r="L644" s="217"/>
      <c r="M644" s="218"/>
      <c r="N644" s="219"/>
      <c r="O644" s="219"/>
      <c r="P644" s="219"/>
      <c r="Q644" s="219"/>
      <c r="R644" s="219"/>
      <c r="S644" s="219"/>
      <c r="T644" s="220"/>
      <c r="AT644" s="221" t="s">
        <v>233</v>
      </c>
      <c r="AU644" s="221" t="s">
        <v>85</v>
      </c>
      <c r="AV644" s="14" t="s">
        <v>237</v>
      </c>
      <c r="AW644" s="14" t="s">
        <v>37</v>
      </c>
      <c r="AX644" s="14" t="s">
        <v>76</v>
      </c>
      <c r="AY644" s="221" t="s">
        <v>223</v>
      </c>
    </row>
    <row r="645" spans="2:51" s="15" customFormat="1" ht="11.25">
      <c r="B645" s="222"/>
      <c r="C645" s="223"/>
      <c r="D645" s="195" t="s">
        <v>233</v>
      </c>
      <c r="E645" s="224" t="s">
        <v>74</v>
      </c>
      <c r="F645" s="225" t="s">
        <v>238</v>
      </c>
      <c r="G645" s="223"/>
      <c r="H645" s="226">
        <v>9.6</v>
      </c>
      <c r="I645" s="227"/>
      <c r="J645" s="223"/>
      <c r="K645" s="223"/>
      <c r="L645" s="228"/>
      <c r="M645" s="229"/>
      <c r="N645" s="230"/>
      <c r="O645" s="230"/>
      <c r="P645" s="230"/>
      <c r="Q645" s="230"/>
      <c r="R645" s="230"/>
      <c r="S645" s="230"/>
      <c r="T645" s="231"/>
      <c r="AT645" s="232" t="s">
        <v>233</v>
      </c>
      <c r="AU645" s="232" t="s">
        <v>85</v>
      </c>
      <c r="AV645" s="15" t="s">
        <v>229</v>
      </c>
      <c r="AW645" s="15" t="s">
        <v>37</v>
      </c>
      <c r="AX645" s="15" t="s">
        <v>83</v>
      </c>
      <c r="AY645" s="232" t="s">
        <v>223</v>
      </c>
    </row>
    <row r="646" spans="2:51" s="13" customFormat="1" ht="11.25">
      <c r="B646" s="200"/>
      <c r="C646" s="201"/>
      <c r="D646" s="195" t="s">
        <v>233</v>
      </c>
      <c r="E646" s="201"/>
      <c r="F646" s="203" t="s">
        <v>1234</v>
      </c>
      <c r="G646" s="201"/>
      <c r="H646" s="204">
        <v>11.04</v>
      </c>
      <c r="I646" s="205"/>
      <c r="J646" s="201"/>
      <c r="K646" s="201"/>
      <c r="L646" s="206"/>
      <c r="M646" s="207"/>
      <c r="N646" s="208"/>
      <c r="O646" s="208"/>
      <c r="P646" s="208"/>
      <c r="Q646" s="208"/>
      <c r="R646" s="208"/>
      <c r="S646" s="208"/>
      <c r="T646" s="209"/>
      <c r="AT646" s="210" t="s">
        <v>233</v>
      </c>
      <c r="AU646" s="210" t="s">
        <v>85</v>
      </c>
      <c r="AV646" s="13" t="s">
        <v>85</v>
      </c>
      <c r="AW646" s="13" t="s">
        <v>4</v>
      </c>
      <c r="AX646" s="13" t="s">
        <v>83</v>
      </c>
      <c r="AY646" s="210" t="s">
        <v>223</v>
      </c>
    </row>
    <row r="647" spans="1:65" s="2" customFormat="1" ht="16.5" customHeight="1">
      <c r="A647" s="36"/>
      <c r="B647" s="37"/>
      <c r="C647" s="182" t="s">
        <v>1235</v>
      </c>
      <c r="D647" s="182" t="s">
        <v>225</v>
      </c>
      <c r="E647" s="183" t="s">
        <v>1236</v>
      </c>
      <c r="F647" s="184" t="s">
        <v>1237</v>
      </c>
      <c r="G647" s="185" t="s">
        <v>123</v>
      </c>
      <c r="H647" s="186">
        <v>19.8</v>
      </c>
      <c r="I647" s="187"/>
      <c r="J647" s="188">
        <f>ROUND(I647*H647,2)</f>
        <v>0</v>
      </c>
      <c r="K647" s="184" t="s">
        <v>228</v>
      </c>
      <c r="L647" s="41"/>
      <c r="M647" s="189" t="s">
        <v>74</v>
      </c>
      <c r="N647" s="190" t="s">
        <v>46</v>
      </c>
      <c r="O647" s="66"/>
      <c r="P647" s="191">
        <f>O647*H647</f>
        <v>0</v>
      </c>
      <c r="Q647" s="191">
        <v>0.0002</v>
      </c>
      <c r="R647" s="191">
        <f>Q647*H647</f>
        <v>0.00396</v>
      </c>
      <c r="S647" s="191">
        <v>0</v>
      </c>
      <c r="T647" s="192">
        <f>S647*H647</f>
        <v>0</v>
      </c>
      <c r="U647" s="36"/>
      <c r="V647" s="36"/>
      <c r="W647" s="36"/>
      <c r="X647" s="36"/>
      <c r="Y647" s="36"/>
      <c r="Z647" s="36"/>
      <c r="AA647" s="36"/>
      <c r="AB647" s="36"/>
      <c r="AC647" s="36"/>
      <c r="AD647" s="36"/>
      <c r="AE647" s="36"/>
      <c r="AR647" s="193" t="s">
        <v>329</v>
      </c>
      <c r="AT647" s="193" t="s">
        <v>225</v>
      </c>
      <c r="AU647" s="193" t="s">
        <v>85</v>
      </c>
      <c r="AY647" s="19" t="s">
        <v>223</v>
      </c>
      <c r="BE647" s="194">
        <f>IF(N647="základní",J647,0)</f>
        <v>0</v>
      </c>
      <c r="BF647" s="194">
        <f>IF(N647="snížená",J647,0)</f>
        <v>0</v>
      </c>
      <c r="BG647" s="194">
        <f>IF(N647="zákl. přenesená",J647,0)</f>
        <v>0</v>
      </c>
      <c r="BH647" s="194">
        <f>IF(N647="sníž. přenesená",J647,0)</f>
        <v>0</v>
      </c>
      <c r="BI647" s="194">
        <f>IF(N647="nulová",J647,0)</f>
        <v>0</v>
      </c>
      <c r="BJ647" s="19" t="s">
        <v>83</v>
      </c>
      <c r="BK647" s="194">
        <f>ROUND(I647*H647,2)</f>
        <v>0</v>
      </c>
      <c r="BL647" s="19" t="s">
        <v>329</v>
      </c>
      <c r="BM647" s="193" t="s">
        <v>1238</v>
      </c>
    </row>
    <row r="648" spans="1:47" s="2" customFormat="1" ht="11.25">
      <c r="A648" s="36"/>
      <c r="B648" s="37"/>
      <c r="C648" s="38"/>
      <c r="D648" s="195" t="s">
        <v>231</v>
      </c>
      <c r="E648" s="38"/>
      <c r="F648" s="196" t="s">
        <v>1239</v>
      </c>
      <c r="G648" s="38"/>
      <c r="H648" s="38"/>
      <c r="I648" s="197"/>
      <c r="J648" s="38"/>
      <c r="K648" s="38"/>
      <c r="L648" s="41"/>
      <c r="M648" s="198"/>
      <c r="N648" s="199"/>
      <c r="O648" s="66"/>
      <c r="P648" s="66"/>
      <c r="Q648" s="66"/>
      <c r="R648" s="66"/>
      <c r="S648" s="66"/>
      <c r="T648" s="67"/>
      <c r="U648" s="36"/>
      <c r="V648" s="36"/>
      <c r="W648" s="36"/>
      <c r="X648" s="36"/>
      <c r="Y648" s="36"/>
      <c r="Z648" s="36"/>
      <c r="AA648" s="36"/>
      <c r="AB648" s="36"/>
      <c r="AC648" s="36"/>
      <c r="AD648" s="36"/>
      <c r="AE648" s="36"/>
      <c r="AT648" s="19" t="s">
        <v>231</v>
      </c>
      <c r="AU648" s="19" t="s">
        <v>85</v>
      </c>
    </row>
    <row r="649" spans="1:65" s="2" customFormat="1" ht="16.5" customHeight="1">
      <c r="A649" s="36"/>
      <c r="B649" s="37"/>
      <c r="C649" s="247" t="s">
        <v>1240</v>
      </c>
      <c r="D649" s="247" t="s">
        <v>804</v>
      </c>
      <c r="E649" s="248" t="s">
        <v>1241</v>
      </c>
      <c r="F649" s="249" t="s">
        <v>1242</v>
      </c>
      <c r="G649" s="250" t="s">
        <v>123</v>
      </c>
      <c r="H649" s="251">
        <v>21.78</v>
      </c>
      <c r="I649" s="252"/>
      <c r="J649" s="253">
        <f>ROUND(I649*H649,2)</f>
        <v>0</v>
      </c>
      <c r="K649" s="249" t="s">
        <v>74</v>
      </c>
      <c r="L649" s="254"/>
      <c r="M649" s="255" t="s">
        <v>74</v>
      </c>
      <c r="N649" s="256" t="s">
        <v>46</v>
      </c>
      <c r="O649" s="66"/>
      <c r="P649" s="191">
        <f>O649*H649</f>
        <v>0</v>
      </c>
      <c r="Q649" s="191">
        <v>0.00026</v>
      </c>
      <c r="R649" s="191">
        <f>Q649*H649</f>
        <v>0.0056628</v>
      </c>
      <c r="S649" s="191">
        <v>0</v>
      </c>
      <c r="T649" s="192">
        <f>S649*H649</f>
        <v>0</v>
      </c>
      <c r="U649" s="36"/>
      <c r="V649" s="36"/>
      <c r="W649" s="36"/>
      <c r="X649" s="36"/>
      <c r="Y649" s="36"/>
      <c r="Z649" s="36"/>
      <c r="AA649" s="36"/>
      <c r="AB649" s="36"/>
      <c r="AC649" s="36"/>
      <c r="AD649" s="36"/>
      <c r="AE649" s="36"/>
      <c r="AR649" s="193" t="s">
        <v>450</v>
      </c>
      <c r="AT649" s="193" t="s">
        <v>804</v>
      </c>
      <c r="AU649" s="193" t="s">
        <v>85</v>
      </c>
      <c r="AY649" s="19" t="s">
        <v>223</v>
      </c>
      <c r="BE649" s="194">
        <f>IF(N649="základní",J649,0)</f>
        <v>0</v>
      </c>
      <c r="BF649" s="194">
        <f>IF(N649="snížená",J649,0)</f>
        <v>0</v>
      </c>
      <c r="BG649" s="194">
        <f>IF(N649="zákl. přenesená",J649,0)</f>
        <v>0</v>
      </c>
      <c r="BH649" s="194">
        <f>IF(N649="sníž. přenesená",J649,0)</f>
        <v>0</v>
      </c>
      <c r="BI649" s="194">
        <f>IF(N649="nulová",J649,0)</f>
        <v>0</v>
      </c>
      <c r="BJ649" s="19" t="s">
        <v>83</v>
      </c>
      <c r="BK649" s="194">
        <f>ROUND(I649*H649,2)</f>
        <v>0</v>
      </c>
      <c r="BL649" s="19" t="s">
        <v>329</v>
      </c>
      <c r="BM649" s="193" t="s">
        <v>1243</v>
      </c>
    </row>
    <row r="650" spans="1:47" s="2" customFormat="1" ht="11.25">
      <c r="A650" s="36"/>
      <c r="B650" s="37"/>
      <c r="C650" s="38"/>
      <c r="D650" s="195" t="s">
        <v>231</v>
      </c>
      <c r="E650" s="38"/>
      <c r="F650" s="196" t="s">
        <v>1242</v>
      </c>
      <c r="G650" s="38"/>
      <c r="H650" s="38"/>
      <c r="I650" s="197"/>
      <c r="J650" s="38"/>
      <c r="K650" s="38"/>
      <c r="L650" s="41"/>
      <c r="M650" s="198"/>
      <c r="N650" s="199"/>
      <c r="O650" s="66"/>
      <c r="P650" s="66"/>
      <c r="Q650" s="66"/>
      <c r="R650" s="66"/>
      <c r="S650" s="66"/>
      <c r="T650" s="67"/>
      <c r="U650" s="36"/>
      <c r="V650" s="36"/>
      <c r="W650" s="36"/>
      <c r="X650" s="36"/>
      <c r="Y650" s="36"/>
      <c r="Z650" s="36"/>
      <c r="AA650" s="36"/>
      <c r="AB650" s="36"/>
      <c r="AC650" s="36"/>
      <c r="AD650" s="36"/>
      <c r="AE650" s="36"/>
      <c r="AT650" s="19" t="s">
        <v>231</v>
      </c>
      <c r="AU650" s="19" t="s">
        <v>85</v>
      </c>
    </row>
    <row r="651" spans="2:51" s="16" customFormat="1" ht="11.25">
      <c r="B651" s="233"/>
      <c r="C651" s="234"/>
      <c r="D651" s="195" t="s">
        <v>233</v>
      </c>
      <c r="E651" s="235" t="s">
        <v>74</v>
      </c>
      <c r="F651" s="236" t="s">
        <v>262</v>
      </c>
      <c r="G651" s="234"/>
      <c r="H651" s="235" t="s">
        <v>74</v>
      </c>
      <c r="I651" s="237"/>
      <c r="J651" s="234"/>
      <c r="K651" s="234"/>
      <c r="L651" s="238"/>
      <c r="M651" s="239"/>
      <c r="N651" s="240"/>
      <c r="O651" s="240"/>
      <c r="P651" s="240"/>
      <c r="Q651" s="240"/>
      <c r="R651" s="240"/>
      <c r="S651" s="240"/>
      <c r="T651" s="241"/>
      <c r="AT651" s="242" t="s">
        <v>233</v>
      </c>
      <c r="AU651" s="242" t="s">
        <v>85</v>
      </c>
      <c r="AV651" s="16" t="s">
        <v>83</v>
      </c>
      <c r="AW651" s="16" t="s">
        <v>37</v>
      </c>
      <c r="AX651" s="16" t="s">
        <v>76</v>
      </c>
      <c r="AY651" s="242" t="s">
        <v>223</v>
      </c>
    </row>
    <row r="652" spans="2:51" s="13" customFormat="1" ht="11.25">
      <c r="B652" s="200"/>
      <c r="C652" s="201"/>
      <c r="D652" s="195" t="s">
        <v>233</v>
      </c>
      <c r="E652" s="202" t="s">
        <v>74</v>
      </c>
      <c r="F652" s="203" t="s">
        <v>1244</v>
      </c>
      <c r="G652" s="201"/>
      <c r="H652" s="204">
        <v>6.6</v>
      </c>
      <c r="I652" s="205"/>
      <c r="J652" s="201"/>
      <c r="K652" s="201"/>
      <c r="L652" s="206"/>
      <c r="M652" s="207"/>
      <c r="N652" s="208"/>
      <c r="O652" s="208"/>
      <c r="P652" s="208"/>
      <c r="Q652" s="208"/>
      <c r="R652" s="208"/>
      <c r="S652" s="208"/>
      <c r="T652" s="209"/>
      <c r="AT652" s="210" t="s">
        <v>233</v>
      </c>
      <c r="AU652" s="210" t="s">
        <v>85</v>
      </c>
      <c r="AV652" s="13" t="s">
        <v>85</v>
      </c>
      <c r="AW652" s="13" t="s">
        <v>37</v>
      </c>
      <c r="AX652" s="13" t="s">
        <v>76</v>
      </c>
      <c r="AY652" s="210" t="s">
        <v>223</v>
      </c>
    </row>
    <row r="653" spans="2:51" s="13" customFormat="1" ht="11.25">
      <c r="B653" s="200"/>
      <c r="C653" s="201"/>
      <c r="D653" s="195" t="s">
        <v>233</v>
      </c>
      <c r="E653" s="202" t="s">
        <v>74</v>
      </c>
      <c r="F653" s="203" t="s">
        <v>1245</v>
      </c>
      <c r="G653" s="201"/>
      <c r="H653" s="204">
        <v>6.6</v>
      </c>
      <c r="I653" s="205"/>
      <c r="J653" s="201"/>
      <c r="K653" s="201"/>
      <c r="L653" s="206"/>
      <c r="M653" s="207"/>
      <c r="N653" s="208"/>
      <c r="O653" s="208"/>
      <c r="P653" s="208"/>
      <c r="Q653" s="208"/>
      <c r="R653" s="208"/>
      <c r="S653" s="208"/>
      <c r="T653" s="209"/>
      <c r="AT653" s="210" t="s">
        <v>233</v>
      </c>
      <c r="AU653" s="210" t="s">
        <v>85</v>
      </c>
      <c r="AV653" s="13" t="s">
        <v>85</v>
      </c>
      <c r="AW653" s="13" t="s">
        <v>37</v>
      </c>
      <c r="AX653" s="13" t="s">
        <v>76</v>
      </c>
      <c r="AY653" s="210" t="s">
        <v>223</v>
      </c>
    </row>
    <row r="654" spans="2:51" s="13" customFormat="1" ht="11.25">
      <c r="B654" s="200"/>
      <c r="C654" s="201"/>
      <c r="D654" s="195" t="s">
        <v>233</v>
      </c>
      <c r="E654" s="202" t="s">
        <v>74</v>
      </c>
      <c r="F654" s="203" t="s">
        <v>1021</v>
      </c>
      <c r="G654" s="201"/>
      <c r="H654" s="204">
        <v>6.6</v>
      </c>
      <c r="I654" s="205"/>
      <c r="J654" s="201"/>
      <c r="K654" s="201"/>
      <c r="L654" s="206"/>
      <c r="M654" s="207"/>
      <c r="N654" s="208"/>
      <c r="O654" s="208"/>
      <c r="P654" s="208"/>
      <c r="Q654" s="208"/>
      <c r="R654" s="208"/>
      <c r="S654" s="208"/>
      <c r="T654" s="209"/>
      <c r="AT654" s="210" t="s">
        <v>233</v>
      </c>
      <c r="AU654" s="210" t="s">
        <v>85</v>
      </c>
      <c r="AV654" s="13" t="s">
        <v>85</v>
      </c>
      <c r="AW654" s="13" t="s">
        <v>37</v>
      </c>
      <c r="AX654" s="13" t="s">
        <v>76</v>
      </c>
      <c r="AY654" s="210" t="s">
        <v>223</v>
      </c>
    </row>
    <row r="655" spans="2:51" s="14" customFormat="1" ht="11.25">
      <c r="B655" s="211"/>
      <c r="C655" s="212"/>
      <c r="D655" s="195" t="s">
        <v>233</v>
      </c>
      <c r="E655" s="213" t="s">
        <v>74</v>
      </c>
      <c r="F655" s="214" t="s">
        <v>236</v>
      </c>
      <c r="G655" s="212"/>
      <c r="H655" s="215">
        <v>19.8</v>
      </c>
      <c r="I655" s="216"/>
      <c r="J655" s="212"/>
      <c r="K655" s="212"/>
      <c r="L655" s="217"/>
      <c r="M655" s="218"/>
      <c r="N655" s="219"/>
      <c r="O655" s="219"/>
      <c r="P655" s="219"/>
      <c r="Q655" s="219"/>
      <c r="R655" s="219"/>
      <c r="S655" s="219"/>
      <c r="T655" s="220"/>
      <c r="AT655" s="221" t="s">
        <v>233</v>
      </c>
      <c r="AU655" s="221" t="s">
        <v>85</v>
      </c>
      <c r="AV655" s="14" t="s">
        <v>237</v>
      </c>
      <c r="AW655" s="14" t="s">
        <v>37</v>
      </c>
      <c r="AX655" s="14" t="s">
        <v>76</v>
      </c>
      <c r="AY655" s="221" t="s">
        <v>223</v>
      </c>
    </row>
    <row r="656" spans="2:51" s="15" customFormat="1" ht="11.25">
      <c r="B656" s="222"/>
      <c r="C656" s="223"/>
      <c r="D656" s="195" t="s">
        <v>233</v>
      </c>
      <c r="E656" s="224" t="s">
        <v>74</v>
      </c>
      <c r="F656" s="225" t="s">
        <v>238</v>
      </c>
      <c r="G656" s="223"/>
      <c r="H656" s="226">
        <v>19.8</v>
      </c>
      <c r="I656" s="227"/>
      <c r="J656" s="223"/>
      <c r="K656" s="223"/>
      <c r="L656" s="228"/>
      <c r="M656" s="229"/>
      <c r="N656" s="230"/>
      <c r="O656" s="230"/>
      <c r="P656" s="230"/>
      <c r="Q656" s="230"/>
      <c r="R656" s="230"/>
      <c r="S656" s="230"/>
      <c r="T656" s="231"/>
      <c r="AT656" s="232" t="s">
        <v>233</v>
      </c>
      <c r="AU656" s="232" t="s">
        <v>85</v>
      </c>
      <c r="AV656" s="15" t="s">
        <v>229</v>
      </c>
      <c r="AW656" s="15" t="s">
        <v>37</v>
      </c>
      <c r="AX656" s="15" t="s">
        <v>83</v>
      </c>
      <c r="AY656" s="232" t="s">
        <v>223</v>
      </c>
    </row>
    <row r="657" spans="2:51" s="13" customFormat="1" ht="11.25">
      <c r="B657" s="200"/>
      <c r="C657" s="201"/>
      <c r="D657" s="195" t="s">
        <v>233</v>
      </c>
      <c r="E657" s="201"/>
      <c r="F657" s="203" t="s">
        <v>1246</v>
      </c>
      <c r="G657" s="201"/>
      <c r="H657" s="204">
        <v>21.78</v>
      </c>
      <c r="I657" s="205"/>
      <c r="J657" s="201"/>
      <c r="K657" s="201"/>
      <c r="L657" s="206"/>
      <c r="M657" s="207"/>
      <c r="N657" s="208"/>
      <c r="O657" s="208"/>
      <c r="P657" s="208"/>
      <c r="Q657" s="208"/>
      <c r="R657" s="208"/>
      <c r="S657" s="208"/>
      <c r="T657" s="209"/>
      <c r="AT657" s="210" t="s">
        <v>233</v>
      </c>
      <c r="AU657" s="210" t="s">
        <v>85</v>
      </c>
      <c r="AV657" s="13" t="s">
        <v>85</v>
      </c>
      <c r="AW657" s="13" t="s">
        <v>4</v>
      </c>
      <c r="AX657" s="13" t="s">
        <v>83</v>
      </c>
      <c r="AY657" s="210" t="s">
        <v>223</v>
      </c>
    </row>
    <row r="658" spans="1:65" s="2" customFormat="1" ht="16.5" customHeight="1">
      <c r="A658" s="36"/>
      <c r="B658" s="37"/>
      <c r="C658" s="182" t="s">
        <v>1247</v>
      </c>
      <c r="D658" s="182" t="s">
        <v>225</v>
      </c>
      <c r="E658" s="183" t="s">
        <v>1248</v>
      </c>
      <c r="F658" s="184" t="s">
        <v>1249</v>
      </c>
      <c r="G658" s="185" t="s">
        <v>123</v>
      </c>
      <c r="H658" s="186">
        <v>70</v>
      </c>
      <c r="I658" s="187"/>
      <c r="J658" s="188">
        <f>ROUND(I658*H658,2)</f>
        <v>0</v>
      </c>
      <c r="K658" s="184" t="s">
        <v>228</v>
      </c>
      <c r="L658" s="41"/>
      <c r="M658" s="189" t="s">
        <v>74</v>
      </c>
      <c r="N658" s="190" t="s">
        <v>46</v>
      </c>
      <c r="O658" s="66"/>
      <c r="P658" s="191">
        <f>O658*H658</f>
        <v>0</v>
      </c>
      <c r="Q658" s="191">
        <v>0.00034</v>
      </c>
      <c r="R658" s="191">
        <f>Q658*H658</f>
        <v>0.0238</v>
      </c>
      <c r="S658" s="191">
        <v>0</v>
      </c>
      <c r="T658" s="192">
        <f>S658*H658</f>
        <v>0</v>
      </c>
      <c r="U658" s="36"/>
      <c r="V658" s="36"/>
      <c r="W658" s="36"/>
      <c r="X658" s="36"/>
      <c r="Y658" s="36"/>
      <c r="Z658" s="36"/>
      <c r="AA658" s="36"/>
      <c r="AB658" s="36"/>
      <c r="AC658" s="36"/>
      <c r="AD658" s="36"/>
      <c r="AE658" s="36"/>
      <c r="AR658" s="193" t="s">
        <v>329</v>
      </c>
      <c r="AT658" s="193" t="s">
        <v>225</v>
      </c>
      <c r="AU658" s="193" t="s">
        <v>85</v>
      </c>
      <c r="AY658" s="19" t="s">
        <v>223</v>
      </c>
      <c r="BE658" s="194">
        <f>IF(N658="základní",J658,0)</f>
        <v>0</v>
      </c>
      <c r="BF658" s="194">
        <f>IF(N658="snížená",J658,0)</f>
        <v>0</v>
      </c>
      <c r="BG658" s="194">
        <f>IF(N658="zákl. přenesená",J658,0)</f>
        <v>0</v>
      </c>
      <c r="BH658" s="194">
        <f>IF(N658="sníž. přenesená",J658,0)</f>
        <v>0</v>
      </c>
      <c r="BI658" s="194">
        <f>IF(N658="nulová",J658,0)</f>
        <v>0</v>
      </c>
      <c r="BJ658" s="19" t="s">
        <v>83</v>
      </c>
      <c r="BK658" s="194">
        <f>ROUND(I658*H658,2)</f>
        <v>0</v>
      </c>
      <c r="BL658" s="19" t="s">
        <v>329</v>
      </c>
      <c r="BM658" s="193" t="s">
        <v>1250</v>
      </c>
    </row>
    <row r="659" spans="1:47" s="2" customFormat="1" ht="11.25">
      <c r="A659" s="36"/>
      <c r="B659" s="37"/>
      <c r="C659" s="38"/>
      <c r="D659" s="195" t="s">
        <v>231</v>
      </c>
      <c r="E659" s="38"/>
      <c r="F659" s="196" t="s">
        <v>1251</v>
      </c>
      <c r="G659" s="38"/>
      <c r="H659" s="38"/>
      <c r="I659" s="197"/>
      <c r="J659" s="38"/>
      <c r="K659" s="38"/>
      <c r="L659" s="41"/>
      <c r="M659" s="198"/>
      <c r="N659" s="199"/>
      <c r="O659" s="66"/>
      <c r="P659" s="66"/>
      <c r="Q659" s="66"/>
      <c r="R659" s="66"/>
      <c r="S659" s="66"/>
      <c r="T659" s="67"/>
      <c r="U659" s="36"/>
      <c r="V659" s="36"/>
      <c r="W659" s="36"/>
      <c r="X659" s="36"/>
      <c r="Y659" s="36"/>
      <c r="Z659" s="36"/>
      <c r="AA659" s="36"/>
      <c r="AB659" s="36"/>
      <c r="AC659" s="36"/>
      <c r="AD659" s="36"/>
      <c r="AE659" s="36"/>
      <c r="AT659" s="19" t="s">
        <v>231</v>
      </c>
      <c r="AU659" s="19" t="s">
        <v>85</v>
      </c>
    </row>
    <row r="660" spans="2:51" s="13" customFormat="1" ht="11.25">
      <c r="B660" s="200"/>
      <c r="C660" s="201"/>
      <c r="D660" s="195" t="s">
        <v>233</v>
      </c>
      <c r="E660" s="202" t="s">
        <v>74</v>
      </c>
      <c r="F660" s="203" t="s">
        <v>620</v>
      </c>
      <c r="G660" s="201"/>
      <c r="H660" s="204">
        <v>70</v>
      </c>
      <c r="I660" s="205"/>
      <c r="J660" s="201"/>
      <c r="K660" s="201"/>
      <c r="L660" s="206"/>
      <c r="M660" s="207"/>
      <c r="N660" s="208"/>
      <c r="O660" s="208"/>
      <c r="P660" s="208"/>
      <c r="Q660" s="208"/>
      <c r="R660" s="208"/>
      <c r="S660" s="208"/>
      <c r="T660" s="209"/>
      <c r="AT660" s="210" t="s">
        <v>233</v>
      </c>
      <c r="AU660" s="210" t="s">
        <v>85</v>
      </c>
      <c r="AV660" s="13" t="s">
        <v>85</v>
      </c>
      <c r="AW660" s="13" t="s">
        <v>37</v>
      </c>
      <c r="AX660" s="13" t="s">
        <v>83</v>
      </c>
      <c r="AY660" s="210" t="s">
        <v>223</v>
      </c>
    </row>
    <row r="661" spans="1:65" s="2" customFormat="1" ht="16.5" customHeight="1">
      <c r="A661" s="36"/>
      <c r="B661" s="37"/>
      <c r="C661" s="247" t="s">
        <v>1252</v>
      </c>
      <c r="D661" s="247" t="s">
        <v>804</v>
      </c>
      <c r="E661" s="248" t="s">
        <v>1253</v>
      </c>
      <c r="F661" s="249" t="s">
        <v>1254</v>
      </c>
      <c r="G661" s="250" t="s">
        <v>123</v>
      </c>
      <c r="H661" s="251">
        <v>80.5</v>
      </c>
      <c r="I661" s="252"/>
      <c r="J661" s="253">
        <f>ROUND(I661*H661,2)</f>
        <v>0</v>
      </c>
      <c r="K661" s="249" t="s">
        <v>228</v>
      </c>
      <c r="L661" s="254"/>
      <c r="M661" s="255" t="s">
        <v>74</v>
      </c>
      <c r="N661" s="256" t="s">
        <v>46</v>
      </c>
      <c r="O661" s="66"/>
      <c r="P661" s="191">
        <f>O661*H661</f>
        <v>0</v>
      </c>
      <c r="Q661" s="191">
        <v>2E-05</v>
      </c>
      <c r="R661" s="191">
        <f>Q661*H661</f>
        <v>0.00161</v>
      </c>
      <c r="S661" s="191">
        <v>0</v>
      </c>
      <c r="T661" s="192">
        <f>S661*H661</f>
        <v>0</v>
      </c>
      <c r="U661" s="36"/>
      <c r="V661" s="36"/>
      <c r="W661" s="36"/>
      <c r="X661" s="36"/>
      <c r="Y661" s="36"/>
      <c r="Z661" s="36"/>
      <c r="AA661" s="36"/>
      <c r="AB661" s="36"/>
      <c r="AC661" s="36"/>
      <c r="AD661" s="36"/>
      <c r="AE661" s="36"/>
      <c r="AR661" s="193" t="s">
        <v>450</v>
      </c>
      <c r="AT661" s="193" t="s">
        <v>804</v>
      </c>
      <c r="AU661" s="193" t="s">
        <v>85</v>
      </c>
      <c r="AY661" s="19" t="s">
        <v>223</v>
      </c>
      <c r="BE661" s="194">
        <f>IF(N661="základní",J661,0)</f>
        <v>0</v>
      </c>
      <c r="BF661" s="194">
        <f>IF(N661="snížená",J661,0)</f>
        <v>0</v>
      </c>
      <c r="BG661" s="194">
        <f>IF(N661="zákl. přenesená",J661,0)</f>
        <v>0</v>
      </c>
      <c r="BH661" s="194">
        <f>IF(N661="sníž. přenesená",J661,0)</f>
        <v>0</v>
      </c>
      <c r="BI661" s="194">
        <f>IF(N661="nulová",J661,0)</f>
        <v>0</v>
      </c>
      <c r="BJ661" s="19" t="s">
        <v>83</v>
      </c>
      <c r="BK661" s="194">
        <f>ROUND(I661*H661,2)</f>
        <v>0</v>
      </c>
      <c r="BL661" s="19" t="s">
        <v>329</v>
      </c>
      <c r="BM661" s="193" t="s">
        <v>1255</v>
      </c>
    </row>
    <row r="662" spans="1:47" s="2" customFormat="1" ht="11.25">
      <c r="A662" s="36"/>
      <c r="B662" s="37"/>
      <c r="C662" s="38"/>
      <c r="D662" s="195" t="s">
        <v>231</v>
      </c>
      <c r="E662" s="38"/>
      <c r="F662" s="196" t="s">
        <v>1254</v>
      </c>
      <c r="G662" s="38"/>
      <c r="H662" s="38"/>
      <c r="I662" s="197"/>
      <c r="J662" s="38"/>
      <c r="K662" s="38"/>
      <c r="L662" s="41"/>
      <c r="M662" s="198"/>
      <c r="N662" s="199"/>
      <c r="O662" s="66"/>
      <c r="P662" s="66"/>
      <c r="Q662" s="66"/>
      <c r="R662" s="66"/>
      <c r="S662" s="66"/>
      <c r="T662" s="67"/>
      <c r="U662" s="36"/>
      <c r="V662" s="36"/>
      <c r="W662" s="36"/>
      <c r="X662" s="36"/>
      <c r="Y662" s="36"/>
      <c r="Z662" s="36"/>
      <c r="AA662" s="36"/>
      <c r="AB662" s="36"/>
      <c r="AC662" s="36"/>
      <c r="AD662" s="36"/>
      <c r="AE662" s="36"/>
      <c r="AT662" s="19" t="s">
        <v>231</v>
      </c>
      <c r="AU662" s="19" t="s">
        <v>85</v>
      </c>
    </row>
    <row r="663" spans="2:51" s="13" customFormat="1" ht="11.25">
      <c r="B663" s="200"/>
      <c r="C663" s="201"/>
      <c r="D663" s="195" t="s">
        <v>233</v>
      </c>
      <c r="E663" s="202" t="s">
        <v>74</v>
      </c>
      <c r="F663" s="203" t="s">
        <v>620</v>
      </c>
      <c r="G663" s="201"/>
      <c r="H663" s="204">
        <v>70</v>
      </c>
      <c r="I663" s="205"/>
      <c r="J663" s="201"/>
      <c r="K663" s="201"/>
      <c r="L663" s="206"/>
      <c r="M663" s="207"/>
      <c r="N663" s="208"/>
      <c r="O663" s="208"/>
      <c r="P663" s="208"/>
      <c r="Q663" s="208"/>
      <c r="R663" s="208"/>
      <c r="S663" s="208"/>
      <c r="T663" s="209"/>
      <c r="AT663" s="210" t="s">
        <v>233</v>
      </c>
      <c r="AU663" s="210" t="s">
        <v>85</v>
      </c>
      <c r="AV663" s="13" t="s">
        <v>85</v>
      </c>
      <c r="AW663" s="13" t="s">
        <v>37</v>
      </c>
      <c r="AX663" s="13" t="s">
        <v>83</v>
      </c>
      <c r="AY663" s="210" t="s">
        <v>223</v>
      </c>
    </row>
    <row r="664" spans="2:51" s="13" customFormat="1" ht="11.25">
      <c r="B664" s="200"/>
      <c r="C664" s="201"/>
      <c r="D664" s="195" t="s">
        <v>233</v>
      </c>
      <c r="E664" s="201"/>
      <c r="F664" s="203" t="s">
        <v>1256</v>
      </c>
      <c r="G664" s="201"/>
      <c r="H664" s="204">
        <v>80.5</v>
      </c>
      <c r="I664" s="205"/>
      <c r="J664" s="201"/>
      <c r="K664" s="201"/>
      <c r="L664" s="206"/>
      <c r="M664" s="207"/>
      <c r="N664" s="208"/>
      <c r="O664" s="208"/>
      <c r="P664" s="208"/>
      <c r="Q664" s="208"/>
      <c r="R664" s="208"/>
      <c r="S664" s="208"/>
      <c r="T664" s="209"/>
      <c r="AT664" s="210" t="s">
        <v>233</v>
      </c>
      <c r="AU664" s="210" t="s">
        <v>85</v>
      </c>
      <c r="AV664" s="13" t="s">
        <v>85</v>
      </c>
      <c r="AW664" s="13" t="s">
        <v>4</v>
      </c>
      <c r="AX664" s="13" t="s">
        <v>83</v>
      </c>
      <c r="AY664" s="210" t="s">
        <v>223</v>
      </c>
    </row>
    <row r="665" spans="1:65" s="2" customFormat="1" ht="16.5" customHeight="1">
      <c r="A665" s="36"/>
      <c r="B665" s="37"/>
      <c r="C665" s="182" t="s">
        <v>1257</v>
      </c>
      <c r="D665" s="182" t="s">
        <v>225</v>
      </c>
      <c r="E665" s="183" t="s">
        <v>1258</v>
      </c>
      <c r="F665" s="184" t="s">
        <v>1259</v>
      </c>
      <c r="G665" s="185" t="s">
        <v>123</v>
      </c>
      <c r="H665" s="186">
        <v>70</v>
      </c>
      <c r="I665" s="187"/>
      <c r="J665" s="188">
        <f>ROUND(I665*H665,2)</f>
        <v>0</v>
      </c>
      <c r="K665" s="184" t="s">
        <v>228</v>
      </c>
      <c r="L665" s="41"/>
      <c r="M665" s="189" t="s">
        <v>74</v>
      </c>
      <c r="N665" s="190" t="s">
        <v>46</v>
      </c>
      <c r="O665" s="66"/>
      <c r="P665" s="191">
        <f>O665*H665</f>
        <v>0</v>
      </c>
      <c r="Q665" s="191">
        <v>0.0003</v>
      </c>
      <c r="R665" s="191">
        <f>Q665*H665</f>
        <v>0.020999999999999998</v>
      </c>
      <c r="S665" s="191">
        <v>0</v>
      </c>
      <c r="T665" s="192">
        <f>S665*H665</f>
        <v>0</v>
      </c>
      <c r="U665" s="36"/>
      <c r="V665" s="36"/>
      <c r="W665" s="36"/>
      <c r="X665" s="36"/>
      <c r="Y665" s="36"/>
      <c r="Z665" s="36"/>
      <c r="AA665" s="36"/>
      <c r="AB665" s="36"/>
      <c r="AC665" s="36"/>
      <c r="AD665" s="36"/>
      <c r="AE665" s="36"/>
      <c r="AR665" s="193" t="s">
        <v>329</v>
      </c>
      <c r="AT665" s="193" t="s">
        <v>225</v>
      </c>
      <c r="AU665" s="193" t="s">
        <v>85</v>
      </c>
      <c r="AY665" s="19" t="s">
        <v>223</v>
      </c>
      <c r="BE665" s="194">
        <f>IF(N665="základní",J665,0)</f>
        <v>0</v>
      </c>
      <c r="BF665" s="194">
        <f>IF(N665="snížená",J665,0)</f>
        <v>0</v>
      </c>
      <c r="BG665" s="194">
        <f>IF(N665="zákl. přenesená",J665,0)</f>
        <v>0</v>
      </c>
      <c r="BH665" s="194">
        <f>IF(N665="sníž. přenesená",J665,0)</f>
        <v>0</v>
      </c>
      <c r="BI665" s="194">
        <f>IF(N665="nulová",J665,0)</f>
        <v>0</v>
      </c>
      <c r="BJ665" s="19" t="s">
        <v>83</v>
      </c>
      <c r="BK665" s="194">
        <f>ROUND(I665*H665,2)</f>
        <v>0</v>
      </c>
      <c r="BL665" s="19" t="s">
        <v>329</v>
      </c>
      <c r="BM665" s="193" t="s">
        <v>1260</v>
      </c>
    </row>
    <row r="666" spans="1:47" s="2" customFormat="1" ht="11.25">
      <c r="A666" s="36"/>
      <c r="B666" s="37"/>
      <c r="C666" s="38"/>
      <c r="D666" s="195" t="s">
        <v>231</v>
      </c>
      <c r="E666" s="38"/>
      <c r="F666" s="196" t="s">
        <v>1261</v>
      </c>
      <c r="G666" s="38"/>
      <c r="H666" s="38"/>
      <c r="I666" s="197"/>
      <c r="J666" s="38"/>
      <c r="K666" s="38"/>
      <c r="L666" s="41"/>
      <c r="M666" s="198"/>
      <c r="N666" s="199"/>
      <c r="O666" s="66"/>
      <c r="P666" s="66"/>
      <c r="Q666" s="66"/>
      <c r="R666" s="66"/>
      <c r="S666" s="66"/>
      <c r="T666" s="67"/>
      <c r="U666" s="36"/>
      <c r="V666" s="36"/>
      <c r="W666" s="36"/>
      <c r="X666" s="36"/>
      <c r="Y666" s="36"/>
      <c r="Z666" s="36"/>
      <c r="AA666" s="36"/>
      <c r="AB666" s="36"/>
      <c r="AC666" s="36"/>
      <c r="AD666" s="36"/>
      <c r="AE666" s="36"/>
      <c r="AT666" s="19" t="s">
        <v>231</v>
      </c>
      <c r="AU666" s="19" t="s">
        <v>85</v>
      </c>
    </row>
    <row r="667" spans="2:51" s="16" customFormat="1" ht="11.25">
      <c r="B667" s="233"/>
      <c r="C667" s="234"/>
      <c r="D667" s="195" t="s">
        <v>233</v>
      </c>
      <c r="E667" s="235" t="s">
        <v>74</v>
      </c>
      <c r="F667" s="236" t="s">
        <v>262</v>
      </c>
      <c r="G667" s="234"/>
      <c r="H667" s="235" t="s">
        <v>74</v>
      </c>
      <c r="I667" s="237"/>
      <c r="J667" s="234"/>
      <c r="K667" s="234"/>
      <c r="L667" s="238"/>
      <c r="M667" s="239"/>
      <c r="N667" s="240"/>
      <c r="O667" s="240"/>
      <c r="P667" s="240"/>
      <c r="Q667" s="240"/>
      <c r="R667" s="240"/>
      <c r="S667" s="240"/>
      <c r="T667" s="241"/>
      <c r="AT667" s="242" t="s">
        <v>233</v>
      </c>
      <c r="AU667" s="242" t="s">
        <v>85</v>
      </c>
      <c r="AV667" s="16" t="s">
        <v>83</v>
      </c>
      <c r="AW667" s="16" t="s">
        <v>37</v>
      </c>
      <c r="AX667" s="16" t="s">
        <v>76</v>
      </c>
      <c r="AY667" s="242" t="s">
        <v>223</v>
      </c>
    </row>
    <row r="668" spans="2:51" s="13" customFormat="1" ht="11.25">
      <c r="B668" s="200"/>
      <c r="C668" s="201"/>
      <c r="D668" s="195" t="s">
        <v>233</v>
      </c>
      <c r="E668" s="202" t="s">
        <v>74</v>
      </c>
      <c r="F668" s="203" t="s">
        <v>1262</v>
      </c>
      <c r="G668" s="201"/>
      <c r="H668" s="204">
        <v>70</v>
      </c>
      <c r="I668" s="205"/>
      <c r="J668" s="201"/>
      <c r="K668" s="201"/>
      <c r="L668" s="206"/>
      <c r="M668" s="207"/>
      <c r="N668" s="208"/>
      <c r="O668" s="208"/>
      <c r="P668" s="208"/>
      <c r="Q668" s="208"/>
      <c r="R668" s="208"/>
      <c r="S668" s="208"/>
      <c r="T668" s="209"/>
      <c r="AT668" s="210" t="s">
        <v>233</v>
      </c>
      <c r="AU668" s="210" t="s">
        <v>85</v>
      </c>
      <c r="AV668" s="13" t="s">
        <v>85</v>
      </c>
      <c r="AW668" s="13" t="s">
        <v>37</v>
      </c>
      <c r="AX668" s="13" t="s">
        <v>76</v>
      </c>
      <c r="AY668" s="210" t="s">
        <v>223</v>
      </c>
    </row>
    <row r="669" spans="2:51" s="14" customFormat="1" ht="11.25">
      <c r="B669" s="211"/>
      <c r="C669" s="212"/>
      <c r="D669" s="195" t="s">
        <v>233</v>
      </c>
      <c r="E669" s="213" t="s">
        <v>620</v>
      </c>
      <c r="F669" s="214" t="s">
        <v>236</v>
      </c>
      <c r="G669" s="212"/>
      <c r="H669" s="215">
        <v>70</v>
      </c>
      <c r="I669" s="216"/>
      <c r="J669" s="212"/>
      <c r="K669" s="212"/>
      <c r="L669" s="217"/>
      <c r="M669" s="218"/>
      <c r="N669" s="219"/>
      <c r="O669" s="219"/>
      <c r="P669" s="219"/>
      <c r="Q669" s="219"/>
      <c r="R669" s="219"/>
      <c r="S669" s="219"/>
      <c r="T669" s="220"/>
      <c r="AT669" s="221" t="s">
        <v>233</v>
      </c>
      <c r="AU669" s="221" t="s">
        <v>85</v>
      </c>
      <c r="AV669" s="14" t="s">
        <v>237</v>
      </c>
      <c r="AW669" s="14" t="s">
        <v>37</v>
      </c>
      <c r="AX669" s="14" t="s">
        <v>76</v>
      </c>
      <c r="AY669" s="221" t="s">
        <v>223</v>
      </c>
    </row>
    <row r="670" spans="2:51" s="15" customFormat="1" ht="11.25">
      <c r="B670" s="222"/>
      <c r="C670" s="223"/>
      <c r="D670" s="195" t="s">
        <v>233</v>
      </c>
      <c r="E670" s="224" t="s">
        <v>74</v>
      </c>
      <c r="F670" s="225" t="s">
        <v>238</v>
      </c>
      <c r="G670" s="223"/>
      <c r="H670" s="226">
        <v>70</v>
      </c>
      <c r="I670" s="227"/>
      <c r="J670" s="223"/>
      <c r="K670" s="223"/>
      <c r="L670" s="228"/>
      <c r="M670" s="229"/>
      <c r="N670" s="230"/>
      <c r="O670" s="230"/>
      <c r="P670" s="230"/>
      <c r="Q670" s="230"/>
      <c r="R670" s="230"/>
      <c r="S670" s="230"/>
      <c r="T670" s="231"/>
      <c r="AT670" s="232" t="s">
        <v>233</v>
      </c>
      <c r="AU670" s="232" t="s">
        <v>85</v>
      </c>
      <c r="AV670" s="15" t="s">
        <v>229</v>
      </c>
      <c r="AW670" s="15" t="s">
        <v>37</v>
      </c>
      <c r="AX670" s="15" t="s">
        <v>83</v>
      </c>
      <c r="AY670" s="232" t="s">
        <v>223</v>
      </c>
    </row>
    <row r="671" spans="1:65" s="2" customFormat="1" ht="24">
      <c r="A671" s="36"/>
      <c r="B671" s="37"/>
      <c r="C671" s="182" t="s">
        <v>1263</v>
      </c>
      <c r="D671" s="182" t="s">
        <v>225</v>
      </c>
      <c r="E671" s="183" t="s">
        <v>1264</v>
      </c>
      <c r="F671" s="184" t="s">
        <v>1265</v>
      </c>
      <c r="G671" s="185" t="s">
        <v>117</v>
      </c>
      <c r="H671" s="186">
        <v>96.5</v>
      </c>
      <c r="I671" s="187"/>
      <c r="J671" s="188">
        <f>ROUND(I671*H671,2)</f>
        <v>0</v>
      </c>
      <c r="K671" s="184" t="s">
        <v>228</v>
      </c>
      <c r="L671" s="41"/>
      <c r="M671" s="189" t="s">
        <v>74</v>
      </c>
      <c r="N671" s="190" t="s">
        <v>46</v>
      </c>
      <c r="O671" s="66"/>
      <c r="P671" s="191">
        <f>O671*H671</f>
        <v>0</v>
      </c>
      <c r="Q671" s="191">
        <v>0.009</v>
      </c>
      <c r="R671" s="191">
        <f>Q671*H671</f>
        <v>0.8684999999999999</v>
      </c>
      <c r="S671" s="191">
        <v>0</v>
      </c>
      <c r="T671" s="192">
        <f>S671*H671</f>
        <v>0</v>
      </c>
      <c r="U671" s="36"/>
      <c r="V671" s="36"/>
      <c r="W671" s="36"/>
      <c r="X671" s="36"/>
      <c r="Y671" s="36"/>
      <c r="Z671" s="36"/>
      <c r="AA671" s="36"/>
      <c r="AB671" s="36"/>
      <c r="AC671" s="36"/>
      <c r="AD671" s="36"/>
      <c r="AE671" s="36"/>
      <c r="AR671" s="193" t="s">
        <v>329</v>
      </c>
      <c r="AT671" s="193" t="s">
        <v>225</v>
      </c>
      <c r="AU671" s="193" t="s">
        <v>85</v>
      </c>
      <c r="AY671" s="19" t="s">
        <v>223</v>
      </c>
      <c r="BE671" s="194">
        <f>IF(N671="základní",J671,0)</f>
        <v>0</v>
      </c>
      <c r="BF671" s="194">
        <f>IF(N671="snížená",J671,0)</f>
        <v>0</v>
      </c>
      <c r="BG671" s="194">
        <f>IF(N671="zákl. přenesená",J671,0)</f>
        <v>0</v>
      </c>
      <c r="BH671" s="194">
        <f>IF(N671="sníž. přenesená",J671,0)</f>
        <v>0</v>
      </c>
      <c r="BI671" s="194">
        <f>IF(N671="nulová",J671,0)</f>
        <v>0</v>
      </c>
      <c r="BJ671" s="19" t="s">
        <v>83</v>
      </c>
      <c r="BK671" s="194">
        <f>ROUND(I671*H671,2)</f>
        <v>0</v>
      </c>
      <c r="BL671" s="19" t="s">
        <v>329</v>
      </c>
      <c r="BM671" s="193" t="s">
        <v>1266</v>
      </c>
    </row>
    <row r="672" spans="1:47" s="2" customFormat="1" ht="19.5">
      <c r="A672" s="36"/>
      <c r="B672" s="37"/>
      <c r="C672" s="38"/>
      <c r="D672" s="195" t="s">
        <v>231</v>
      </c>
      <c r="E672" s="38"/>
      <c r="F672" s="196" t="s">
        <v>1267</v>
      </c>
      <c r="G672" s="38"/>
      <c r="H672" s="38"/>
      <c r="I672" s="197"/>
      <c r="J672" s="38"/>
      <c r="K672" s="38"/>
      <c r="L672" s="41"/>
      <c r="M672" s="198"/>
      <c r="N672" s="199"/>
      <c r="O672" s="66"/>
      <c r="P672" s="66"/>
      <c r="Q672" s="66"/>
      <c r="R672" s="66"/>
      <c r="S672" s="66"/>
      <c r="T672" s="67"/>
      <c r="U672" s="36"/>
      <c r="V672" s="36"/>
      <c r="W672" s="36"/>
      <c r="X672" s="36"/>
      <c r="Y672" s="36"/>
      <c r="Z672" s="36"/>
      <c r="AA672" s="36"/>
      <c r="AB672" s="36"/>
      <c r="AC672" s="36"/>
      <c r="AD672" s="36"/>
      <c r="AE672" s="36"/>
      <c r="AT672" s="19" t="s">
        <v>231</v>
      </c>
      <c r="AU672" s="19" t="s">
        <v>85</v>
      </c>
    </row>
    <row r="673" spans="2:51" s="13" customFormat="1" ht="11.25">
      <c r="B673" s="200"/>
      <c r="C673" s="201"/>
      <c r="D673" s="195" t="s">
        <v>233</v>
      </c>
      <c r="E673" s="202" t="s">
        <v>74</v>
      </c>
      <c r="F673" s="203" t="s">
        <v>600</v>
      </c>
      <c r="G673" s="201"/>
      <c r="H673" s="204">
        <v>96.5</v>
      </c>
      <c r="I673" s="205"/>
      <c r="J673" s="201"/>
      <c r="K673" s="201"/>
      <c r="L673" s="206"/>
      <c r="M673" s="207"/>
      <c r="N673" s="208"/>
      <c r="O673" s="208"/>
      <c r="P673" s="208"/>
      <c r="Q673" s="208"/>
      <c r="R673" s="208"/>
      <c r="S673" s="208"/>
      <c r="T673" s="209"/>
      <c r="AT673" s="210" t="s">
        <v>233</v>
      </c>
      <c r="AU673" s="210" t="s">
        <v>85</v>
      </c>
      <c r="AV673" s="13" t="s">
        <v>85</v>
      </c>
      <c r="AW673" s="13" t="s">
        <v>37</v>
      </c>
      <c r="AX673" s="13" t="s">
        <v>83</v>
      </c>
      <c r="AY673" s="210" t="s">
        <v>223</v>
      </c>
    </row>
    <row r="674" spans="1:65" s="2" customFormat="1" ht="24">
      <c r="A674" s="36"/>
      <c r="B674" s="37"/>
      <c r="C674" s="247" t="s">
        <v>1268</v>
      </c>
      <c r="D674" s="247" t="s">
        <v>804</v>
      </c>
      <c r="E674" s="248" t="s">
        <v>1269</v>
      </c>
      <c r="F674" s="249" t="s">
        <v>1270</v>
      </c>
      <c r="G674" s="250" t="s">
        <v>117</v>
      </c>
      <c r="H674" s="251">
        <v>143.8</v>
      </c>
      <c r="I674" s="252"/>
      <c r="J674" s="253">
        <f>ROUND(I674*H674,2)</f>
        <v>0</v>
      </c>
      <c r="K674" s="249" t="s">
        <v>228</v>
      </c>
      <c r="L674" s="254"/>
      <c r="M674" s="255" t="s">
        <v>74</v>
      </c>
      <c r="N674" s="256" t="s">
        <v>46</v>
      </c>
      <c r="O674" s="66"/>
      <c r="P674" s="191">
        <f>O674*H674</f>
        <v>0</v>
      </c>
      <c r="Q674" s="191">
        <v>0.025</v>
      </c>
      <c r="R674" s="191">
        <f>Q674*H674</f>
        <v>3.5950000000000006</v>
      </c>
      <c r="S674" s="191">
        <v>0</v>
      </c>
      <c r="T674" s="192">
        <f>S674*H674</f>
        <v>0</v>
      </c>
      <c r="U674" s="36"/>
      <c r="V674" s="36"/>
      <c r="W674" s="36"/>
      <c r="X674" s="36"/>
      <c r="Y674" s="36"/>
      <c r="Z674" s="36"/>
      <c r="AA674" s="36"/>
      <c r="AB674" s="36"/>
      <c r="AC674" s="36"/>
      <c r="AD674" s="36"/>
      <c r="AE674" s="36"/>
      <c r="AR674" s="193" t="s">
        <v>450</v>
      </c>
      <c r="AT674" s="193" t="s">
        <v>804</v>
      </c>
      <c r="AU674" s="193" t="s">
        <v>85</v>
      </c>
      <c r="AY674" s="19" t="s">
        <v>223</v>
      </c>
      <c r="BE674" s="194">
        <f>IF(N674="základní",J674,0)</f>
        <v>0</v>
      </c>
      <c r="BF674" s="194">
        <f>IF(N674="snížená",J674,0)</f>
        <v>0</v>
      </c>
      <c r="BG674" s="194">
        <f>IF(N674="zákl. přenesená",J674,0)</f>
        <v>0</v>
      </c>
      <c r="BH674" s="194">
        <f>IF(N674="sníž. přenesená",J674,0)</f>
        <v>0</v>
      </c>
      <c r="BI674" s="194">
        <f>IF(N674="nulová",J674,0)</f>
        <v>0</v>
      </c>
      <c r="BJ674" s="19" t="s">
        <v>83</v>
      </c>
      <c r="BK674" s="194">
        <f>ROUND(I674*H674,2)</f>
        <v>0</v>
      </c>
      <c r="BL674" s="19" t="s">
        <v>329</v>
      </c>
      <c r="BM674" s="193" t="s">
        <v>1271</v>
      </c>
    </row>
    <row r="675" spans="1:47" s="2" customFormat="1" ht="11.25">
      <c r="A675" s="36"/>
      <c r="B675" s="37"/>
      <c r="C675" s="38"/>
      <c r="D675" s="195" t="s">
        <v>231</v>
      </c>
      <c r="E675" s="38"/>
      <c r="F675" s="196" t="s">
        <v>1270</v>
      </c>
      <c r="G675" s="38"/>
      <c r="H675" s="38"/>
      <c r="I675" s="197"/>
      <c r="J675" s="38"/>
      <c r="K675" s="38"/>
      <c r="L675" s="41"/>
      <c r="M675" s="198"/>
      <c r="N675" s="199"/>
      <c r="O675" s="66"/>
      <c r="P675" s="66"/>
      <c r="Q675" s="66"/>
      <c r="R675" s="66"/>
      <c r="S675" s="66"/>
      <c r="T675" s="67"/>
      <c r="U675" s="36"/>
      <c r="V675" s="36"/>
      <c r="W675" s="36"/>
      <c r="X675" s="36"/>
      <c r="Y675" s="36"/>
      <c r="Z675" s="36"/>
      <c r="AA675" s="36"/>
      <c r="AB675" s="36"/>
      <c r="AC675" s="36"/>
      <c r="AD675" s="36"/>
      <c r="AE675" s="36"/>
      <c r="AT675" s="19" t="s">
        <v>231</v>
      </c>
      <c r="AU675" s="19" t="s">
        <v>85</v>
      </c>
    </row>
    <row r="676" spans="2:51" s="16" customFormat="1" ht="11.25">
      <c r="B676" s="233"/>
      <c r="C676" s="234"/>
      <c r="D676" s="195" t="s">
        <v>233</v>
      </c>
      <c r="E676" s="235" t="s">
        <v>74</v>
      </c>
      <c r="F676" s="236" t="s">
        <v>262</v>
      </c>
      <c r="G676" s="234"/>
      <c r="H676" s="235" t="s">
        <v>74</v>
      </c>
      <c r="I676" s="237"/>
      <c r="J676" s="234"/>
      <c r="K676" s="234"/>
      <c r="L676" s="238"/>
      <c r="M676" s="239"/>
      <c r="N676" s="240"/>
      <c r="O676" s="240"/>
      <c r="P676" s="240"/>
      <c r="Q676" s="240"/>
      <c r="R676" s="240"/>
      <c r="S676" s="240"/>
      <c r="T676" s="241"/>
      <c r="AT676" s="242" t="s">
        <v>233</v>
      </c>
      <c r="AU676" s="242" t="s">
        <v>85</v>
      </c>
      <c r="AV676" s="16" t="s">
        <v>83</v>
      </c>
      <c r="AW676" s="16" t="s">
        <v>37</v>
      </c>
      <c r="AX676" s="16" t="s">
        <v>76</v>
      </c>
      <c r="AY676" s="242" t="s">
        <v>223</v>
      </c>
    </row>
    <row r="677" spans="2:51" s="13" customFormat="1" ht="11.25">
      <c r="B677" s="200"/>
      <c r="C677" s="201"/>
      <c r="D677" s="195" t="s">
        <v>233</v>
      </c>
      <c r="E677" s="202" t="s">
        <v>74</v>
      </c>
      <c r="F677" s="203" t="s">
        <v>694</v>
      </c>
      <c r="G677" s="201"/>
      <c r="H677" s="204">
        <v>96.5</v>
      </c>
      <c r="I677" s="205"/>
      <c r="J677" s="201"/>
      <c r="K677" s="201"/>
      <c r="L677" s="206"/>
      <c r="M677" s="207"/>
      <c r="N677" s="208"/>
      <c r="O677" s="208"/>
      <c r="P677" s="208"/>
      <c r="Q677" s="208"/>
      <c r="R677" s="208"/>
      <c r="S677" s="208"/>
      <c r="T677" s="209"/>
      <c r="AT677" s="210" t="s">
        <v>233</v>
      </c>
      <c r="AU677" s="210" t="s">
        <v>85</v>
      </c>
      <c r="AV677" s="13" t="s">
        <v>85</v>
      </c>
      <c r="AW677" s="13" t="s">
        <v>37</v>
      </c>
      <c r="AX677" s="13" t="s">
        <v>76</v>
      </c>
      <c r="AY677" s="210" t="s">
        <v>223</v>
      </c>
    </row>
    <row r="678" spans="2:51" s="14" customFormat="1" ht="11.25">
      <c r="B678" s="211"/>
      <c r="C678" s="212"/>
      <c r="D678" s="195" t="s">
        <v>233</v>
      </c>
      <c r="E678" s="213" t="s">
        <v>600</v>
      </c>
      <c r="F678" s="214" t="s">
        <v>236</v>
      </c>
      <c r="G678" s="212"/>
      <c r="H678" s="215">
        <v>96.5</v>
      </c>
      <c r="I678" s="216"/>
      <c r="J678" s="212"/>
      <c r="K678" s="212"/>
      <c r="L678" s="217"/>
      <c r="M678" s="218"/>
      <c r="N678" s="219"/>
      <c r="O678" s="219"/>
      <c r="P678" s="219"/>
      <c r="Q678" s="219"/>
      <c r="R678" s="219"/>
      <c r="S678" s="219"/>
      <c r="T678" s="220"/>
      <c r="AT678" s="221" t="s">
        <v>233</v>
      </c>
      <c r="AU678" s="221" t="s">
        <v>85</v>
      </c>
      <c r="AV678" s="14" t="s">
        <v>237</v>
      </c>
      <c r="AW678" s="14" t="s">
        <v>37</v>
      </c>
      <c r="AX678" s="14" t="s">
        <v>76</v>
      </c>
      <c r="AY678" s="221" t="s">
        <v>223</v>
      </c>
    </row>
    <row r="679" spans="2:51" s="13" customFormat="1" ht="11.25">
      <c r="B679" s="200"/>
      <c r="C679" s="201"/>
      <c r="D679" s="195" t="s">
        <v>233</v>
      </c>
      <c r="E679" s="202" t="s">
        <v>74</v>
      </c>
      <c r="F679" s="203" t="s">
        <v>1272</v>
      </c>
      <c r="G679" s="201"/>
      <c r="H679" s="204">
        <v>23.333</v>
      </c>
      <c r="I679" s="205"/>
      <c r="J679" s="201"/>
      <c r="K679" s="201"/>
      <c r="L679" s="206"/>
      <c r="M679" s="207"/>
      <c r="N679" s="208"/>
      <c r="O679" s="208"/>
      <c r="P679" s="208"/>
      <c r="Q679" s="208"/>
      <c r="R679" s="208"/>
      <c r="S679" s="208"/>
      <c r="T679" s="209"/>
      <c r="AT679" s="210" t="s">
        <v>233</v>
      </c>
      <c r="AU679" s="210" t="s">
        <v>85</v>
      </c>
      <c r="AV679" s="13" t="s">
        <v>85</v>
      </c>
      <c r="AW679" s="13" t="s">
        <v>37</v>
      </c>
      <c r="AX679" s="13" t="s">
        <v>76</v>
      </c>
      <c r="AY679" s="210" t="s">
        <v>223</v>
      </c>
    </row>
    <row r="680" spans="2:51" s="15" customFormat="1" ht="11.25">
      <c r="B680" s="222"/>
      <c r="C680" s="223"/>
      <c r="D680" s="195" t="s">
        <v>233</v>
      </c>
      <c r="E680" s="224" t="s">
        <v>74</v>
      </c>
      <c r="F680" s="225" t="s">
        <v>238</v>
      </c>
      <c r="G680" s="223"/>
      <c r="H680" s="226">
        <v>119.833</v>
      </c>
      <c r="I680" s="227"/>
      <c r="J680" s="223"/>
      <c r="K680" s="223"/>
      <c r="L680" s="228"/>
      <c r="M680" s="229"/>
      <c r="N680" s="230"/>
      <c r="O680" s="230"/>
      <c r="P680" s="230"/>
      <c r="Q680" s="230"/>
      <c r="R680" s="230"/>
      <c r="S680" s="230"/>
      <c r="T680" s="231"/>
      <c r="AT680" s="232" t="s">
        <v>233</v>
      </c>
      <c r="AU680" s="232" t="s">
        <v>85</v>
      </c>
      <c r="AV680" s="15" t="s">
        <v>229</v>
      </c>
      <c r="AW680" s="15" t="s">
        <v>37</v>
      </c>
      <c r="AX680" s="15" t="s">
        <v>83</v>
      </c>
      <c r="AY680" s="232" t="s">
        <v>223</v>
      </c>
    </row>
    <row r="681" spans="2:51" s="13" customFormat="1" ht="11.25">
      <c r="B681" s="200"/>
      <c r="C681" s="201"/>
      <c r="D681" s="195" t="s">
        <v>233</v>
      </c>
      <c r="E681" s="201"/>
      <c r="F681" s="203" t="s">
        <v>1273</v>
      </c>
      <c r="G681" s="201"/>
      <c r="H681" s="204">
        <v>143.8</v>
      </c>
      <c r="I681" s="205"/>
      <c r="J681" s="201"/>
      <c r="K681" s="201"/>
      <c r="L681" s="206"/>
      <c r="M681" s="207"/>
      <c r="N681" s="208"/>
      <c r="O681" s="208"/>
      <c r="P681" s="208"/>
      <c r="Q681" s="208"/>
      <c r="R681" s="208"/>
      <c r="S681" s="208"/>
      <c r="T681" s="209"/>
      <c r="AT681" s="210" t="s">
        <v>233</v>
      </c>
      <c r="AU681" s="210" t="s">
        <v>85</v>
      </c>
      <c r="AV681" s="13" t="s">
        <v>85</v>
      </c>
      <c r="AW681" s="13" t="s">
        <v>4</v>
      </c>
      <c r="AX681" s="13" t="s">
        <v>83</v>
      </c>
      <c r="AY681" s="210" t="s">
        <v>223</v>
      </c>
    </row>
    <row r="682" spans="1:65" s="2" customFormat="1" ht="21.75" customHeight="1">
      <c r="A682" s="36"/>
      <c r="B682" s="37"/>
      <c r="C682" s="182" t="s">
        <v>1274</v>
      </c>
      <c r="D682" s="182" t="s">
        <v>225</v>
      </c>
      <c r="E682" s="183" t="s">
        <v>1275</v>
      </c>
      <c r="F682" s="184" t="s">
        <v>1276</v>
      </c>
      <c r="G682" s="185" t="s">
        <v>117</v>
      </c>
      <c r="H682" s="186">
        <v>25.66</v>
      </c>
      <c r="I682" s="187"/>
      <c r="J682" s="188">
        <f>ROUND(I682*H682,2)</f>
        <v>0</v>
      </c>
      <c r="K682" s="184" t="s">
        <v>228</v>
      </c>
      <c r="L682" s="41"/>
      <c r="M682" s="189" t="s">
        <v>74</v>
      </c>
      <c r="N682" s="190" t="s">
        <v>46</v>
      </c>
      <c r="O682" s="66"/>
      <c r="P682" s="191">
        <f>O682*H682</f>
        <v>0</v>
      </c>
      <c r="Q682" s="191">
        <v>0.00694</v>
      </c>
      <c r="R682" s="191">
        <f>Q682*H682</f>
        <v>0.1780804</v>
      </c>
      <c r="S682" s="191">
        <v>0</v>
      </c>
      <c r="T682" s="192">
        <f>S682*H682</f>
        <v>0</v>
      </c>
      <c r="U682" s="36"/>
      <c r="V682" s="36"/>
      <c r="W682" s="36"/>
      <c r="X682" s="36"/>
      <c r="Y682" s="36"/>
      <c r="Z682" s="36"/>
      <c r="AA682" s="36"/>
      <c r="AB682" s="36"/>
      <c r="AC682" s="36"/>
      <c r="AD682" s="36"/>
      <c r="AE682" s="36"/>
      <c r="AR682" s="193" t="s">
        <v>329</v>
      </c>
      <c r="AT682" s="193" t="s">
        <v>225</v>
      </c>
      <c r="AU682" s="193" t="s">
        <v>85</v>
      </c>
      <c r="AY682" s="19" t="s">
        <v>223</v>
      </c>
      <c r="BE682" s="194">
        <f>IF(N682="základní",J682,0)</f>
        <v>0</v>
      </c>
      <c r="BF682" s="194">
        <f>IF(N682="snížená",J682,0)</f>
        <v>0</v>
      </c>
      <c r="BG682" s="194">
        <f>IF(N682="zákl. přenesená",J682,0)</f>
        <v>0</v>
      </c>
      <c r="BH682" s="194">
        <f>IF(N682="sníž. přenesená",J682,0)</f>
        <v>0</v>
      </c>
      <c r="BI682" s="194">
        <f>IF(N682="nulová",J682,0)</f>
        <v>0</v>
      </c>
      <c r="BJ682" s="19" t="s">
        <v>83</v>
      </c>
      <c r="BK682" s="194">
        <f>ROUND(I682*H682,2)</f>
        <v>0</v>
      </c>
      <c r="BL682" s="19" t="s">
        <v>329</v>
      </c>
      <c r="BM682" s="193" t="s">
        <v>1277</v>
      </c>
    </row>
    <row r="683" spans="1:47" s="2" customFormat="1" ht="19.5">
      <c r="A683" s="36"/>
      <c r="B683" s="37"/>
      <c r="C683" s="38"/>
      <c r="D683" s="195" t="s">
        <v>231</v>
      </c>
      <c r="E683" s="38"/>
      <c r="F683" s="196" t="s">
        <v>1278</v>
      </c>
      <c r="G683" s="38"/>
      <c r="H683" s="38"/>
      <c r="I683" s="197"/>
      <c r="J683" s="38"/>
      <c r="K683" s="38"/>
      <c r="L683" s="41"/>
      <c r="M683" s="198"/>
      <c r="N683" s="199"/>
      <c r="O683" s="66"/>
      <c r="P683" s="66"/>
      <c r="Q683" s="66"/>
      <c r="R683" s="66"/>
      <c r="S683" s="66"/>
      <c r="T683" s="67"/>
      <c r="U683" s="36"/>
      <c r="V683" s="36"/>
      <c r="W683" s="36"/>
      <c r="X683" s="36"/>
      <c r="Y683" s="36"/>
      <c r="Z683" s="36"/>
      <c r="AA683" s="36"/>
      <c r="AB683" s="36"/>
      <c r="AC683" s="36"/>
      <c r="AD683" s="36"/>
      <c r="AE683" s="36"/>
      <c r="AT683" s="19" t="s">
        <v>231</v>
      </c>
      <c r="AU683" s="19" t="s">
        <v>85</v>
      </c>
    </row>
    <row r="684" spans="2:51" s="13" customFormat="1" ht="11.25">
      <c r="B684" s="200"/>
      <c r="C684" s="201"/>
      <c r="D684" s="195" t="s">
        <v>233</v>
      </c>
      <c r="E684" s="202" t="s">
        <v>74</v>
      </c>
      <c r="F684" s="203" t="s">
        <v>618</v>
      </c>
      <c r="G684" s="201"/>
      <c r="H684" s="204">
        <v>25.66</v>
      </c>
      <c r="I684" s="205"/>
      <c r="J684" s="201"/>
      <c r="K684" s="201"/>
      <c r="L684" s="206"/>
      <c r="M684" s="207"/>
      <c r="N684" s="208"/>
      <c r="O684" s="208"/>
      <c r="P684" s="208"/>
      <c r="Q684" s="208"/>
      <c r="R684" s="208"/>
      <c r="S684" s="208"/>
      <c r="T684" s="209"/>
      <c r="AT684" s="210" t="s">
        <v>233</v>
      </c>
      <c r="AU684" s="210" t="s">
        <v>85</v>
      </c>
      <c r="AV684" s="13" t="s">
        <v>85</v>
      </c>
      <c r="AW684" s="13" t="s">
        <v>37</v>
      </c>
      <c r="AX684" s="13" t="s">
        <v>83</v>
      </c>
      <c r="AY684" s="210" t="s">
        <v>223</v>
      </c>
    </row>
    <row r="685" spans="1:65" s="2" customFormat="1" ht="21.75" customHeight="1">
      <c r="A685" s="36"/>
      <c r="B685" s="37"/>
      <c r="C685" s="247" t="s">
        <v>1279</v>
      </c>
      <c r="D685" s="247" t="s">
        <v>804</v>
      </c>
      <c r="E685" s="248" t="s">
        <v>1280</v>
      </c>
      <c r="F685" s="249" t="s">
        <v>1281</v>
      </c>
      <c r="G685" s="250" t="s">
        <v>117</v>
      </c>
      <c r="H685" s="251">
        <v>29.509</v>
      </c>
      <c r="I685" s="252"/>
      <c r="J685" s="253">
        <f>ROUND(I685*H685,2)</f>
        <v>0</v>
      </c>
      <c r="K685" s="249" t="s">
        <v>228</v>
      </c>
      <c r="L685" s="254"/>
      <c r="M685" s="255" t="s">
        <v>74</v>
      </c>
      <c r="N685" s="256" t="s">
        <v>46</v>
      </c>
      <c r="O685" s="66"/>
      <c r="P685" s="191">
        <f>O685*H685</f>
        <v>0</v>
      </c>
      <c r="Q685" s="191">
        <v>0.033</v>
      </c>
      <c r="R685" s="191">
        <f>Q685*H685</f>
        <v>0.973797</v>
      </c>
      <c r="S685" s="191">
        <v>0</v>
      </c>
      <c r="T685" s="192">
        <f>S685*H685</f>
        <v>0</v>
      </c>
      <c r="U685" s="36"/>
      <c r="V685" s="36"/>
      <c r="W685" s="36"/>
      <c r="X685" s="36"/>
      <c r="Y685" s="36"/>
      <c r="Z685" s="36"/>
      <c r="AA685" s="36"/>
      <c r="AB685" s="36"/>
      <c r="AC685" s="36"/>
      <c r="AD685" s="36"/>
      <c r="AE685" s="36"/>
      <c r="AR685" s="193" t="s">
        <v>450</v>
      </c>
      <c r="AT685" s="193" t="s">
        <v>804</v>
      </c>
      <c r="AU685" s="193" t="s">
        <v>85</v>
      </c>
      <c r="AY685" s="19" t="s">
        <v>223</v>
      </c>
      <c r="BE685" s="194">
        <f>IF(N685="základní",J685,0)</f>
        <v>0</v>
      </c>
      <c r="BF685" s="194">
        <f>IF(N685="snížená",J685,0)</f>
        <v>0</v>
      </c>
      <c r="BG685" s="194">
        <f>IF(N685="zákl. přenesená",J685,0)</f>
        <v>0</v>
      </c>
      <c r="BH685" s="194">
        <f>IF(N685="sníž. přenesená",J685,0)</f>
        <v>0</v>
      </c>
      <c r="BI685" s="194">
        <f>IF(N685="nulová",J685,0)</f>
        <v>0</v>
      </c>
      <c r="BJ685" s="19" t="s">
        <v>83</v>
      </c>
      <c r="BK685" s="194">
        <f>ROUND(I685*H685,2)</f>
        <v>0</v>
      </c>
      <c r="BL685" s="19" t="s">
        <v>329</v>
      </c>
      <c r="BM685" s="193" t="s">
        <v>1282</v>
      </c>
    </row>
    <row r="686" spans="1:47" s="2" customFormat="1" ht="11.25">
      <c r="A686" s="36"/>
      <c r="B686" s="37"/>
      <c r="C686" s="38"/>
      <c r="D686" s="195" t="s">
        <v>231</v>
      </c>
      <c r="E686" s="38"/>
      <c r="F686" s="196" t="s">
        <v>1281</v>
      </c>
      <c r="G686" s="38"/>
      <c r="H686" s="38"/>
      <c r="I686" s="197"/>
      <c r="J686" s="38"/>
      <c r="K686" s="38"/>
      <c r="L686" s="41"/>
      <c r="M686" s="198"/>
      <c r="N686" s="199"/>
      <c r="O686" s="66"/>
      <c r="P686" s="66"/>
      <c r="Q686" s="66"/>
      <c r="R686" s="66"/>
      <c r="S686" s="66"/>
      <c r="T686" s="67"/>
      <c r="U686" s="36"/>
      <c r="V686" s="36"/>
      <c r="W686" s="36"/>
      <c r="X686" s="36"/>
      <c r="Y686" s="36"/>
      <c r="Z686" s="36"/>
      <c r="AA686" s="36"/>
      <c r="AB686" s="36"/>
      <c r="AC686" s="36"/>
      <c r="AD686" s="36"/>
      <c r="AE686" s="36"/>
      <c r="AT686" s="19" t="s">
        <v>231</v>
      </c>
      <c r="AU686" s="19" t="s">
        <v>85</v>
      </c>
    </row>
    <row r="687" spans="1:47" s="2" customFormat="1" ht="19.5">
      <c r="A687" s="36"/>
      <c r="B687" s="37"/>
      <c r="C687" s="38"/>
      <c r="D687" s="195" t="s">
        <v>468</v>
      </c>
      <c r="E687" s="38"/>
      <c r="F687" s="243" t="s">
        <v>1283</v>
      </c>
      <c r="G687" s="38"/>
      <c r="H687" s="38"/>
      <c r="I687" s="197"/>
      <c r="J687" s="38"/>
      <c r="K687" s="38"/>
      <c r="L687" s="41"/>
      <c r="M687" s="198"/>
      <c r="N687" s="199"/>
      <c r="O687" s="66"/>
      <c r="P687" s="66"/>
      <c r="Q687" s="66"/>
      <c r="R687" s="66"/>
      <c r="S687" s="66"/>
      <c r="T687" s="67"/>
      <c r="U687" s="36"/>
      <c r="V687" s="36"/>
      <c r="W687" s="36"/>
      <c r="X687" s="36"/>
      <c r="Y687" s="36"/>
      <c r="Z687" s="36"/>
      <c r="AA687" s="36"/>
      <c r="AB687" s="36"/>
      <c r="AC687" s="36"/>
      <c r="AD687" s="36"/>
      <c r="AE687" s="36"/>
      <c r="AT687" s="19" t="s">
        <v>468</v>
      </c>
      <c r="AU687" s="19" t="s">
        <v>85</v>
      </c>
    </row>
    <row r="688" spans="2:51" s="16" customFormat="1" ht="11.25">
      <c r="B688" s="233"/>
      <c r="C688" s="234"/>
      <c r="D688" s="195" t="s">
        <v>233</v>
      </c>
      <c r="E688" s="235" t="s">
        <v>74</v>
      </c>
      <c r="F688" s="236" t="s">
        <v>262</v>
      </c>
      <c r="G688" s="234"/>
      <c r="H688" s="235" t="s">
        <v>74</v>
      </c>
      <c r="I688" s="237"/>
      <c r="J688" s="234"/>
      <c r="K688" s="234"/>
      <c r="L688" s="238"/>
      <c r="M688" s="239"/>
      <c r="N688" s="240"/>
      <c r="O688" s="240"/>
      <c r="P688" s="240"/>
      <c r="Q688" s="240"/>
      <c r="R688" s="240"/>
      <c r="S688" s="240"/>
      <c r="T688" s="241"/>
      <c r="AT688" s="242" t="s">
        <v>233</v>
      </c>
      <c r="AU688" s="242" t="s">
        <v>85</v>
      </c>
      <c r="AV688" s="16" t="s">
        <v>83</v>
      </c>
      <c r="AW688" s="16" t="s">
        <v>37</v>
      </c>
      <c r="AX688" s="16" t="s">
        <v>76</v>
      </c>
      <c r="AY688" s="242" t="s">
        <v>223</v>
      </c>
    </row>
    <row r="689" spans="2:51" s="13" customFormat="1" ht="11.25">
      <c r="B689" s="200"/>
      <c r="C689" s="201"/>
      <c r="D689" s="195" t="s">
        <v>233</v>
      </c>
      <c r="E689" s="202" t="s">
        <v>74</v>
      </c>
      <c r="F689" s="203" t="s">
        <v>818</v>
      </c>
      <c r="G689" s="201"/>
      <c r="H689" s="204">
        <v>5.31</v>
      </c>
      <c r="I689" s="205"/>
      <c r="J689" s="201"/>
      <c r="K689" s="201"/>
      <c r="L689" s="206"/>
      <c r="M689" s="207"/>
      <c r="N689" s="208"/>
      <c r="O689" s="208"/>
      <c r="P689" s="208"/>
      <c r="Q689" s="208"/>
      <c r="R689" s="208"/>
      <c r="S689" s="208"/>
      <c r="T689" s="209"/>
      <c r="AT689" s="210" t="s">
        <v>233</v>
      </c>
      <c r="AU689" s="210" t="s">
        <v>85</v>
      </c>
      <c r="AV689" s="13" t="s">
        <v>85</v>
      </c>
      <c r="AW689" s="13" t="s">
        <v>37</v>
      </c>
      <c r="AX689" s="13" t="s">
        <v>76</v>
      </c>
      <c r="AY689" s="210" t="s">
        <v>223</v>
      </c>
    </row>
    <row r="690" spans="2:51" s="13" customFormat="1" ht="11.25">
      <c r="B690" s="200"/>
      <c r="C690" s="201"/>
      <c r="D690" s="195" t="s">
        <v>233</v>
      </c>
      <c r="E690" s="202" t="s">
        <v>74</v>
      </c>
      <c r="F690" s="203" t="s">
        <v>819</v>
      </c>
      <c r="G690" s="201"/>
      <c r="H690" s="204">
        <v>3.7</v>
      </c>
      <c r="I690" s="205"/>
      <c r="J690" s="201"/>
      <c r="K690" s="201"/>
      <c r="L690" s="206"/>
      <c r="M690" s="207"/>
      <c r="N690" s="208"/>
      <c r="O690" s="208"/>
      <c r="P690" s="208"/>
      <c r="Q690" s="208"/>
      <c r="R690" s="208"/>
      <c r="S690" s="208"/>
      <c r="T690" s="209"/>
      <c r="AT690" s="210" t="s">
        <v>233</v>
      </c>
      <c r="AU690" s="210" t="s">
        <v>85</v>
      </c>
      <c r="AV690" s="13" t="s">
        <v>85</v>
      </c>
      <c r="AW690" s="13" t="s">
        <v>37</v>
      </c>
      <c r="AX690" s="13" t="s">
        <v>76</v>
      </c>
      <c r="AY690" s="210" t="s">
        <v>223</v>
      </c>
    </row>
    <row r="691" spans="2:51" s="13" customFormat="1" ht="11.25">
      <c r="B691" s="200"/>
      <c r="C691" s="201"/>
      <c r="D691" s="195" t="s">
        <v>233</v>
      </c>
      <c r="E691" s="202" t="s">
        <v>74</v>
      </c>
      <c r="F691" s="203" t="s">
        <v>820</v>
      </c>
      <c r="G691" s="201"/>
      <c r="H691" s="204">
        <v>1.5</v>
      </c>
      <c r="I691" s="205"/>
      <c r="J691" s="201"/>
      <c r="K691" s="201"/>
      <c r="L691" s="206"/>
      <c r="M691" s="207"/>
      <c r="N691" s="208"/>
      <c r="O691" s="208"/>
      <c r="P691" s="208"/>
      <c r="Q691" s="208"/>
      <c r="R691" s="208"/>
      <c r="S691" s="208"/>
      <c r="T691" s="209"/>
      <c r="AT691" s="210" t="s">
        <v>233</v>
      </c>
      <c r="AU691" s="210" t="s">
        <v>85</v>
      </c>
      <c r="AV691" s="13" t="s">
        <v>85</v>
      </c>
      <c r="AW691" s="13" t="s">
        <v>37</v>
      </c>
      <c r="AX691" s="13" t="s">
        <v>76</v>
      </c>
      <c r="AY691" s="210" t="s">
        <v>223</v>
      </c>
    </row>
    <row r="692" spans="2:51" s="13" customFormat="1" ht="11.25">
      <c r="B692" s="200"/>
      <c r="C692" s="201"/>
      <c r="D692" s="195" t="s">
        <v>233</v>
      </c>
      <c r="E692" s="202" t="s">
        <v>74</v>
      </c>
      <c r="F692" s="203" t="s">
        <v>821</v>
      </c>
      <c r="G692" s="201"/>
      <c r="H692" s="204">
        <v>4.95</v>
      </c>
      <c r="I692" s="205"/>
      <c r="J692" s="201"/>
      <c r="K692" s="201"/>
      <c r="L692" s="206"/>
      <c r="M692" s="207"/>
      <c r="N692" s="208"/>
      <c r="O692" s="208"/>
      <c r="P692" s="208"/>
      <c r="Q692" s="208"/>
      <c r="R692" s="208"/>
      <c r="S692" s="208"/>
      <c r="T692" s="209"/>
      <c r="AT692" s="210" t="s">
        <v>233</v>
      </c>
      <c r="AU692" s="210" t="s">
        <v>85</v>
      </c>
      <c r="AV692" s="13" t="s">
        <v>85</v>
      </c>
      <c r="AW692" s="13" t="s">
        <v>37</v>
      </c>
      <c r="AX692" s="13" t="s">
        <v>76</v>
      </c>
      <c r="AY692" s="210" t="s">
        <v>223</v>
      </c>
    </row>
    <row r="693" spans="2:51" s="13" customFormat="1" ht="11.25">
      <c r="B693" s="200"/>
      <c r="C693" s="201"/>
      <c r="D693" s="195" t="s">
        <v>233</v>
      </c>
      <c r="E693" s="202" t="s">
        <v>74</v>
      </c>
      <c r="F693" s="203" t="s">
        <v>822</v>
      </c>
      <c r="G693" s="201"/>
      <c r="H693" s="204">
        <v>2.9</v>
      </c>
      <c r="I693" s="205"/>
      <c r="J693" s="201"/>
      <c r="K693" s="201"/>
      <c r="L693" s="206"/>
      <c r="M693" s="207"/>
      <c r="N693" s="208"/>
      <c r="O693" s="208"/>
      <c r="P693" s="208"/>
      <c r="Q693" s="208"/>
      <c r="R693" s="208"/>
      <c r="S693" s="208"/>
      <c r="T693" s="209"/>
      <c r="AT693" s="210" t="s">
        <v>233</v>
      </c>
      <c r="AU693" s="210" t="s">
        <v>85</v>
      </c>
      <c r="AV693" s="13" t="s">
        <v>85</v>
      </c>
      <c r="AW693" s="13" t="s">
        <v>37</v>
      </c>
      <c r="AX693" s="13" t="s">
        <v>76</v>
      </c>
      <c r="AY693" s="210" t="s">
        <v>223</v>
      </c>
    </row>
    <row r="694" spans="2:51" s="13" customFormat="1" ht="11.25">
      <c r="B694" s="200"/>
      <c r="C694" s="201"/>
      <c r="D694" s="195" t="s">
        <v>233</v>
      </c>
      <c r="E694" s="202" t="s">
        <v>74</v>
      </c>
      <c r="F694" s="203" t="s">
        <v>823</v>
      </c>
      <c r="G694" s="201"/>
      <c r="H694" s="204">
        <v>1.8</v>
      </c>
      <c r="I694" s="205"/>
      <c r="J694" s="201"/>
      <c r="K694" s="201"/>
      <c r="L694" s="206"/>
      <c r="M694" s="207"/>
      <c r="N694" s="208"/>
      <c r="O694" s="208"/>
      <c r="P694" s="208"/>
      <c r="Q694" s="208"/>
      <c r="R694" s="208"/>
      <c r="S694" s="208"/>
      <c r="T694" s="209"/>
      <c r="AT694" s="210" t="s">
        <v>233</v>
      </c>
      <c r="AU694" s="210" t="s">
        <v>85</v>
      </c>
      <c r="AV694" s="13" t="s">
        <v>85</v>
      </c>
      <c r="AW694" s="13" t="s">
        <v>37</v>
      </c>
      <c r="AX694" s="13" t="s">
        <v>76</v>
      </c>
      <c r="AY694" s="210" t="s">
        <v>223</v>
      </c>
    </row>
    <row r="695" spans="2:51" s="13" customFormat="1" ht="11.25">
      <c r="B695" s="200"/>
      <c r="C695" s="201"/>
      <c r="D695" s="195" t="s">
        <v>233</v>
      </c>
      <c r="E695" s="202" t="s">
        <v>74</v>
      </c>
      <c r="F695" s="203" t="s">
        <v>824</v>
      </c>
      <c r="G695" s="201"/>
      <c r="H695" s="204">
        <v>5.5</v>
      </c>
      <c r="I695" s="205"/>
      <c r="J695" s="201"/>
      <c r="K695" s="201"/>
      <c r="L695" s="206"/>
      <c r="M695" s="207"/>
      <c r="N695" s="208"/>
      <c r="O695" s="208"/>
      <c r="P695" s="208"/>
      <c r="Q695" s="208"/>
      <c r="R695" s="208"/>
      <c r="S695" s="208"/>
      <c r="T695" s="209"/>
      <c r="AT695" s="210" t="s">
        <v>233</v>
      </c>
      <c r="AU695" s="210" t="s">
        <v>85</v>
      </c>
      <c r="AV695" s="13" t="s">
        <v>85</v>
      </c>
      <c r="AW695" s="13" t="s">
        <v>37</v>
      </c>
      <c r="AX695" s="13" t="s">
        <v>76</v>
      </c>
      <c r="AY695" s="210" t="s">
        <v>223</v>
      </c>
    </row>
    <row r="696" spans="2:51" s="14" customFormat="1" ht="11.25">
      <c r="B696" s="211"/>
      <c r="C696" s="212"/>
      <c r="D696" s="195" t="s">
        <v>233</v>
      </c>
      <c r="E696" s="213" t="s">
        <v>618</v>
      </c>
      <c r="F696" s="214" t="s">
        <v>236</v>
      </c>
      <c r="G696" s="212"/>
      <c r="H696" s="215">
        <v>25.66</v>
      </c>
      <c r="I696" s="216"/>
      <c r="J696" s="212"/>
      <c r="K696" s="212"/>
      <c r="L696" s="217"/>
      <c r="M696" s="218"/>
      <c r="N696" s="219"/>
      <c r="O696" s="219"/>
      <c r="P696" s="219"/>
      <c r="Q696" s="219"/>
      <c r="R696" s="219"/>
      <c r="S696" s="219"/>
      <c r="T696" s="220"/>
      <c r="AT696" s="221" t="s">
        <v>233</v>
      </c>
      <c r="AU696" s="221" t="s">
        <v>85</v>
      </c>
      <c r="AV696" s="14" t="s">
        <v>237</v>
      </c>
      <c r="AW696" s="14" t="s">
        <v>37</v>
      </c>
      <c r="AX696" s="14" t="s">
        <v>76</v>
      </c>
      <c r="AY696" s="221" t="s">
        <v>223</v>
      </c>
    </row>
    <row r="697" spans="2:51" s="15" customFormat="1" ht="11.25">
      <c r="B697" s="222"/>
      <c r="C697" s="223"/>
      <c r="D697" s="195" t="s">
        <v>233</v>
      </c>
      <c r="E697" s="224" t="s">
        <v>74</v>
      </c>
      <c r="F697" s="225" t="s">
        <v>238</v>
      </c>
      <c r="G697" s="223"/>
      <c r="H697" s="226">
        <v>25.66</v>
      </c>
      <c r="I697" s="227"/>
      <c r="J697" s="223"/>
      <c r="K697" s="223"/>
      <c r="L697" s="228"/>
      <c r="M697" s="229"/>
      <c r="N697" s="230"/>
      <c r="O697" s="230"/>
      <c r="P697" s="230"/>
      <c r="Q697" s="230"/>
      <c r="R697" s="230"/>
      <c r="S697" s="230"/>
      <c r="T697" s="231"/>
      <c r="AT697" s="232" t="s">
        <v>233</v>
      </c>
      <c r="AU697" s="232" t="s">
        <v>85</v>
      </c>
      <c r="AV697" s="15" t="s">
        <v>229</v>
      </c>
      <c r="AW697" s="15" t="s">
        <v>37</v>
      </c>
      <c r="AX697" s="15" t="s">
        <v>83</v>
      </c>
      <c r="AY697" s="232" t="s">
        <v>223</v>
      </c>
    </row>
    <row r="698" spans="2:51" s="13" customFormat="1" ht="11.25">
      <c r="B698" s="200"/>
      <c r="C698" s="201"/>
      <c r="D698" s="195" t="s">
        <v>233</v>
      </c>
      <c r="E698" s="201"/>
      <c r="F698" s="203" t="s">
        <v>1284</v>
      </c>
      <c r="G698" s="201"/>
      <c r="H698" s="204">
        <v>29.509</v>
      </c>
      <c r="I698" s="205"/>
      <c r="J698" s="201"/>
      <c r="K698" s="201"/>
      <c r="L698" s="206"/>
      <c r="M698" s="207"/>
      <c r="N698" s="208"/>
      <c r="O698" s="208"/>
      <c r="P698" s="208"/>
      <c r="Q698" s="208"/>
      <c r="R698" s="208"/>
      <c r="S698" s="208"/>
      <c r="T698" s="209"/>
      <c r="AT698" s="210" t="s">
        <v>233</v>
      </c>
      <c r="AU698" s="210" t="s">
        <v>85</v>
      </c>
      <c r="AV698" s="13" t="s">
        <v>85</v>
      </c>
      <c r="AW698" s="13" t="s">
        <v>4</v>
      </c>
      <c r="AX698" s="13" t="s">
        <v>83</v>
      </c>
      <c r="AY698" s="210" t="s">
        <v>223</v>
      </c>
    </row>
    <row r="699" spans="1:65" s="2" customFormat="1" ht="16.5" customHeight="1">
      <c r="A699" s="36"/>
      <c r="B699" s="37"/>
      <c r="C699" s="182" t="s">
        <v>1285</v>
      </c>
      <c r="D699" s="182" t="s">
        <v>225</v>
      </c>
      <c r="E699" s="183" t="s">
        <v>1286</v>
      </c>
      <c r="F699" s="184" t="s">
        <v>1287</v>
      </c>
      <c r="G699" s="185" t="s">
        <v>117</v>
      </c>
      <c r="H699" s="186">
        <v>14.85</v>
      </c>
      <c r="I699" s="187"/>
      <c r="J699" s="188">
        <f>ROUND(I699*H699,2)</f>
        <v>0</v>
      </c>
      <c r="K699" s="184" t="s">
        <v>228</v>
      </c>
      <c r="L699" s="41"/>
      <c r="M699" s="189" t="s">
        <v>74</v>
      </c>
      <c r="N699" s="190" t="s">
        <v>46</v>
      </c>
      <c r="O699" s="66"/>
      <c r="P699" s="191">
        <f>O699*H699</f>
        <v>0</v>
      </c>
      <c r="Q699" s="191">
        <v>0</v>
      </c>
      <c r="R699" s="191">
        <f>Q699*H699</f>
        <v>0</v>
      </c>
      <c r="S699" s="191">
        <v>0</v>
      </c>
      <c r="T699" s="192">
        <f>S699*H699</f>
        <v>0</v>
      </c>
      <c r="U699" s="36"/>
      <c r="V699" s="36"/>
      <c r="W699" s="36"/>
      <c r="X699" s="36"/>
      <c r="Y699" s="36"/>
      <c r="Z699" s="36"/>
      <c r="AA699" s="36"/>
      <c r="AB699" s="36"/>
      <c r="AC699" s="36"/>
      <c r="AD699" s="36"/>
      <c r="AE699" s="36"/>
      <c r="AR699" s="193" t="s">
        <v>329</v>
      </c>
      <c r="AT699" s="193" t="s">
        <v>225</v>
      </c>
      <c r="AU699" s="193" t="s">
        <v>85</v>
      </c>
      <c r="AY699" s="19" t="s">
        <v>223</v>
      </c>
      <c r="BE699" s="194">
        <f>IF(N699="základní",J699,0)</f>
        <v>0</v>
      </c>
      <c r="BF699" s="194">
        <f>IF(N699="snížená",J699,0)</f>
        <v>0</v>
      </c>
      <c r="BG699" s="194">
        <f>IF(N699="zákl. přenesená",J699,0)</f>
        <v>0</v>
      </c>
      <c r="BH699" s="194">
        <f>IF(N699="sníž. přenesená",J699,0)</f>
        <v>0</v>
      </c>
      <c r="BI699" s="194">
        <f>IF(N699="nulová",J699,0)</f>
        <v>0</v>
      </c>
      <c r="BJ699" s="19" t="s">
        <v>83</v>
      </c>
      <c r="BK699" s="194">
        <f>ROUND(I699*H699,2)</f>
        <v>0</v>
      </c>
      <c r="BL699" s="19" t="s">
        <v>329</v>
      </c>
      <c r="BM699" s="193" t="s">
        <v>1288</v>
      </c>
    </row>
    <row r="700" spans="1:47" s="2" customFormat="1" ht="11.25">
      <c r="A700" s="36"/>
      <c r="B700" s="37"/>
      <c r="C700" s="38"/>
      <c r="D700" s="195" t="s">
        <v>231</v>
      </c>
      <c r="E700" s="38"/>
      <c r="F700" s="196" t="s">
        <v>1289</v>
      </c>
      <c r="G700" s="38"/>
      <c r="H700" s="38"/>
      <c r="I700" s="197"/>
      <c r="J700" s="38"/>
      <c r="K700" s="38"/>
      <c r="L700" s="41"/>
      <c r="M700" s="198"/>
      <c r="N700" s="199"/>
      <c r="O700" s="66"/>
      <c r="P700" s="66"/>
      <c r="Q700" s="66"/>
      <c r="R700" s="66"/>
      <c r="S700" s="66"/>
      <c r="T700" s="67"/>
      <c r="U700" s="36"/>
      <c r="V700" s="36"/>
      <c r="W700" s="36"/>
      <c r="X700" s="36"/>
      <c r="Y700" s="36"/>
      <c r="Z700" s="36"/>
      <c r="AA700" s="36"/>
      <c r="AB700" s="36"/>
      <c r="AC700" s="36"/>
      <c r="AD700" s="36"/>
      <c r="AE700" s="36"/>
      <c r="AT700" s="19" t="s">
        <v>231</v>
      </c>
      <c r="AU700" s="19" t="s">
        <v>85</v>
      </c>
    </row>
    <row r="701" spans="2:51" s="16" customFormat="1" ht="11.25">
      <c r="B701" s="233"/>
      <c r="C701" s="234"/>
      <c r="D701" s="195" t="s">
        <v>233</v>
      </c>
      <c r="E701" s="235" t="s">
        <v>74</v>
      </c>
      <c r="F701" s="236" t="s">
        <v>262</v>
      </c>
      <c r="G701" s="234"/>
      <c r="H701" s="235" t="s">
        <v>74</v>
      </c>
      <c r="I701" s="237"/>
      <c r="J701" s="234"/>
      <c r="K701" s="234"/>
      <c r="L701" s="238"/>
      <c r="M701" s="239"/>
      <c r="N701" s="240"/>
      <c r="O701" s="240"/>
      <c r="P701" s="240"/>
      <c r="Q701" s="240"/>
      <c r="R701" s="240"/>
      <c r="S701" s="240"/>
      <c r="T701" s="241"/>
      <c r="AT701" s="242" t="s">
        <v>233</v>
      </c>
      <c r="AU701" s="242" t="s">
        <v>85</v>
      </c>
      <c r="AV701" s="16" t="s">
        <v>83</v>
      </c>
      <c r="AW701" s="16" t="s">
        <v>37</v>
      </c>
      <c r="AX701" s="16" t="s">
        <v>76</v>
      </c>
      <c r="AY701" s="242" t="s">
        <v>223</v>
      </c>
    </row>
    <row r="702" spans="2:51" s="13" customFormat="1" ht="11.25">
      <c r="B702" s="200"/>
      <c r="C702" s="201"/>
      <c r="D702" s="195" t="s">
        <v>233</v>
      </c>
      <c r="E702" s="202" t="s">
        <v>74</v>
      </c>
      <c r="F702" s="203" t="s">
        <v>819</v>
      </c>
      <c r="G702" s="201"/>
      <c r="H702" s="204">
        <v>3.7</v>
      </c>
      <c r="I702" s="205"/>
      <c r="J702" s="201"/>
      <c r="K702" s="201"/>
      <c r="L702" s="206"/>
      <c r="M702" s="207"/>
      <c r="N702" s="208"/>
      <c r="O702" s="208"/>
      <c r="P702" s="208"/>
      <c r="Q702" s="208"/>
      <c r="R702" s="208"/>
      <c r="S702" s="208"/>
      <c r="T702" s="209"/>
      <c r="AT702" s="210" t="s">
        <v>233</v>
      </c>
      <c r="AU702" s="210" t="s">
        <v>85</v>
      </c>
      <c r="AV702" s="13" t="s">
        <v>85</v>
      </c>
      <c r="AW702" s="13" t="s">
        <v>37</v>
      </c>
      <c r="AX702" s="13" t="s">
        <v>76</v>
      </c>
      <c r="AY702" s="210" t="s">
        <v>223</v>
      </c>
    </row>
    <row r="703" spans="2:51" s="13" customFormat="1" ht="11.25">
      <c r="B703" s="200"/>
      <c r="C703" s="201"/>
      <c r="D703" s="195" t="s">
        <v>233</v>
      </c>
      <c r="E703" s="202" t="s">
        <v>74</v>
      </c>
      <c r="F703" s="203" t="s">
        <v>820</v>
      </c>
      <c r="G703" s="201"/>
      <c r="H703" s="204">
        <v>1.5</v>
      </c>
      <c r="I703" s="205"/>
      <c r="J703" s="201"/>
      <c r="K703" s="201"/>
      <c r="L703" s="206"/>
      <c r="M703" s="207"/>
      <c r="N703" s="208"/>
      <c r="O703" s="208"/>
      <c r="P703" s="208"/>
      <c r="Q703" s="208"/>
      <c r="R703" s="208"/>
      <c r="S703" s="208"/>
      <c r="T703" s="209"/>
      <c r="AT703" s="210" t="s">
        <v>233</v>
      </c>
      <c r="AU703" s="210" t="s">
        <v>85</v>
      </c>
      <c r="AV703" s="13" t="s">
        <v>85</v>
      </c>
      <c r="AW703" s="13" t="s">
        <v>37</v>
      </c>
      <c r="AX703" s="13" t="s">
        <v>76</v>
      </c>
      <c r="AY703" s="210" t="s">
        <v>223</v>
      </c>
    </row>
    <row r="704" spans="2:51" s="13" customFormat="1" ht="11.25">
      <c r="B704" s="200"/>
      <c r="C704" s="201"/>
      <c r="D704" s="195" t="s">
        <v>233</v>
      </c>
      <c r="E704" s="202" t="s">
        <v>74</v>
      </c>
      <c r="F704" s="203" t="s">
        <v>821</v>
      </c>
      <c r="G704" s="201"/>
      <c r="H704" s="204">
        <v>4.95</v>
      </c>
      <c r="I704" s="205"/>
      <c r="J704" s="201"/>
      <c r="K704" s="201"/>
      <c r="L704" s="206"/>
      <c r="M704" s="207"/>
      <c r="N704" s="208"/>
      <c r="O704" s="208"/>
      <c r="P704" s="208"/>
      <c r="Q704" s="208"/>
      <c r="R704" s="208"/>
      <c r="S704" s="208"/>
      <c r="T704" s="209"/>
      <c r="AT704" s="210" t="s">
        <v>233</v>
      </c>
      <c r="AU704" s="210" t="s">
        <v>85</v>
      </c>
      <c r="AV704" s="13" t="s">
        <v>85</v>
      </c>
      <c r="AW704" s="13" t="s">
        <v>37</v>
      </c>
      <c r="AX704" s="13" t="s">
        <v>76</v>
      </c>
      <c r="AY704" s="210" t="s">
        <v>223</v>
      </c>
    </row>
    <row r="705" spans="2:51" s="13" customFormat="1" ht="11.25">
      <c r="B705" s="200"/>
      <c r="C705" s="201"/>
      <c r="D705" s="195" t="s">
        <v>233</v>
      </c>
      <c r="E705" s="202" t="s">
        <v>74</v>
      </c>
      <c r="F705" s="203" t="s">
        <v>822</v>
      </c>
      <c r="G705" s="201"/>
      <c r="H705" s="204">
        <v>2.9</v>
      </c>
      <c r="I705" s="205"/>
      <c r="J705" s="201"/>
      <c r="K705" s="201"/>
      <c r="L705" s="206"/>
      <c r="M705" s="207"/>
      <c r="N705" s="208"/>
      <c r="O705" s="208"/>
      <c r="P705" s="208"/>
      <c r="Q705" s="208"/>
      <c r="R705" s="208"/>
      <c r="S705" s="208"/>
      <c r="T705" s="209"/>
      <c r="AT705" s="210" t="s">
        <v>233</v>
      </c>
      <c r="AU705" s="210" t="s">
        <v>85</v>
      </c>
      <c r="AV705" s="13" t="s">
        <v>85</v>
      </c>
      <c r="AW705" s="13" t="s">
        <v>37</v>
      </c>
      <c r="AX705" s="13" t="s">
        <v>76</v>
      </c>
      <c r="AY705" s="210" t="s">
        <v>223</v>
      </c>
    </row>
    <row r="706" spans="2:51" s="13" customFormat="1" ht="11.25">
      <c r="B706" s="200"/>
      <c r="C706" s="201"/>
      <c r="D706" s="195" t="s">
        <v>233</v>
      </c>
      <c r="E706" s="202" t="s">
        <v>74</v>
      </c>
      <c r="F706" s="203" t="s">
        <v>823</v>
      </c>
      <c r="G706" s="201"/>
      <c r="H706" s="204">
        <v>1.8</v>
      </c>
      <c r="I706" s="205"/>
      <c r="J706" s="201"/>
      <c r="K706" s="201"/>
      <c r="L706" s="206"/>
      <c r="M706" s="207"/>
      <c r="N706" s="208"/>
      <c r="O706" s="208"/>
      <c r="P706" s="208"/>
      <c r="Q706" s="208"/>
      <c r="R706" s="208"/>
      <c r="S706" s="208"/>
      <c r="T706" s="209"/>
      <c r="AT706" s="210" t="s">
        <v>233</v>
      </c>
      <c r="AU706" s="210" t="s">
        <v>85</v>
      </c>
      <c r="AV706" s="13" t="s">
        <v>85</v>
      </c>
      <c r="AW706" s="13" t="s">
        <v>37</v>
      </c>
      <c r="AX706" s="13" t="s">
        <v>76</v>
      </c>
      <c r="AY706" s="210" t="s">
        <v>223</v>
      </c>
    </row>
    <row r="707" spans="2:51" s="14" customFormat="1" ht="11.25">
      <c r="B707" s="211"/>
      <c r="C707" s="212"/>
      <c r="D707" s="195" t="s">
        <v>233</v>
      </c>
      <c r="E707" s="213" t="s">
        <v>74</v>
      </c>
      <c r="F707" s="214" t="s">
        <v>236</v>
      </c>
      <c r="G707" s="212"/>
      <c r="H707" s="215">
        <v>14.85</v>
      </c>
      <c r="I707" s="216"/>
      <c r="J707" s="212"/>
      <c r="K707" s="212"/>
      <c r="L707" s="217"/>
      <c r="M707" s="218"/>
      <c r="N707" s="219"/>
      <c r="O707" s="219"/>
      <c r="P707" s="219"/>
      <c r="Q707" s="219"/>
      <c r="R707" s="219"/>
      <c r="S707" s="219"/>
      <c r="T707" s="220"/>
      <c r="AT707" s="221" t="s">
        <v>233</v>
      </c>
      <c r="AU707" s="221" t="s">
        <v>85</v>
      </c>
      <c r="AV707" s="14" t="s">
        <v>237</v>
      </c>
      <c r="AW707" s="14" t="s">
        <v>37</v>
      </c>
      <c r="AX707" s="14" t="s">
        <v>76</v>
      </c>
      <c r="AY707" s="221" t="s">
        <v>223</v>
      </c>
    </row>
    <row r="708" spans="2:51" s="15" customFormat="1" ht="11.25">
      <c r="B708" s="222"/>
      <c r="C708" s="223"/>
      <c r="D708" s="195" t="s">
        <v>233</v>
      </c>
      <c r="E708" s="224" t="s">
        <v>74</v>
      </c>
      <c r="F708" s="225" t="s">
        <v>238</v>
      </c>
      <c r="G708" s="223"/>
      <c r="H708" s="226">
        <v>14.85</v>
      </c>
      <c r="I708" s="227"/>
      <c r="J708" s="223"/>
      <c r="K708" s="223"/>
      <c r="L708" s="228"/>
      <c r="M708" s="229"/>
      <c r="N708" s="230"/>
      <c r="O708" s="230"/>
      <c r="P708" s="230"/>
      <c r="Q708" s="230"/>
      <c r="R708" s="230"/>
      <c r="S708" s="230"/>
      <c r="T708" s="231"/>
      <c r="AT708" s="232" t="s">
        <v>233</v>
      </c>
      <c r="AU708" s="232" t="s">
        <v>85</v>
      </c>
      <c r="AV708" s="15" t="s">
        <v>229</v>
      </c>
      <c r="AW708" s="15" t="s">
        <v>37</v>
      </c>
      <c r="AX708" s="15" t="s">
        <v>83</v>
      </c>
      <c r="AY708" s="232" t="s">
        <v>223</v>
      </c>
    </row>
    <row r="709" spans="1:65" s="2" customFormat="1" ht="16.5" customHeight="1">
      <c r="A709" s="36"/>
      <c r="B709" s="37"/>
      <c r="C709" s="182" t="s">
        <v>1290</v>
      </c>
      <c r="D709" s="182" t="s">
        <v>225</v>
      </c>
      <c r="E709" s="183" t="s">
        <v>1291</v>
      </c>
      <c r="F709" s="184" t="s">
        <v>1292</v>
      </c>
      <c r="G709" s="185" t="s">
        <v>117</v>
      </c>
      <c r="H709" s="186">
        <v>33.28</v>
      </c>
      <c r="I709" s="187"/>
      <c r="J709" s="188">
        <f>ROUND(I709*H709,2)</f>
        <v>0</v>
      </c>
      <c r="K709" s="184" t="s">
        <v>228</v>
      </c>
      <c r="L709" s="41"/>
      <c r="M709" s="189" t="s">
        <v>74</v>
      </c>
      <c r="N709" s="190" t="s">
        <v>46</v>
      </c>
      <c r="O709" s="66"/>
      <c r="P709" s="191">
        <f>O709*H709</f>
        <v>0</v>
      </c>
      <c r="Q709" s="191">
        <v>0.0015</v>
      </c>
      <c r="R709" s="191">
        <f>Q709*H709</f>
        <v>0.049920000000000006</v>
      </c>
      <c r="S709" s="191">
        <v>0</v>
      </c>
      <c r="T709" s="192">
        <f>S709*H709</f>
        <v>0</v>
      </c>
      <c r="U709" s="36"/>
      <c r="V709" s="36"/>
      <c r="W709" s="36"/>
      <c r="X709" s="36"/>
      <c r="Y709" s="36"/>
      <c r="Z709" s="36"/>
      <c r="AA709" s="36"/>
      <c r="AB709" s="36"/>
      <c r="AC709" s="36"/>
      <c r="AD709" s="36"/>
      <c r="AE709" s="36"/>
      <c r="AR709" s="193" t="s">
        <v>329</v>
      </c>
      <c r="AT709" s="193" t="s">
        <v>225</v>
      </c>
      <c r="AU709" s="193" t="s">
        <v>85</v>
      </c>
      <c r="AY709" s="19" t="s">
        <v>223</v>
      </c>
      <c r="BE709" s="194">
        <f>IF(N709="základní",J709,0)</f>
        <v>0</v>
      </c>
      <c r="BF709" s="194">
        <f>IF(N709="snížená",J709,0)</f>
        <v>0</v>
      </c>
      <c r="BG709" s="194">
        <f>IF(N709="zákl. přenesená",J709,0)</f>
        <v>0</v>
      </c>
      <c r="BH709" s="194">
        <f>IF(N709="sníž. přenesená",J709,0)</f>
        <v>0</v>
      </c>
      <c r="BI709" s="194">
        <f>IF(N709="nulová",J709,0)</f>
        <v>0</v>
      </c>
      <c r="BJ709" s="19" t="s">
        <v>83</v>
      </c>
      <c r="BK709" s="194">
        <f>ROUND(I709*H709,2)</f>
        <v>0</v>
      </c>
      <c r="BL709" s="19" t="s">
        <v>329</v>
      </c>
      <c r="BM709" s="193" t="s">
        <v>1293</v>
      </c>
    </row>
    <row r="710" spans="1:47" s="2" customFormat="1" ht="11.25">
      <c r="A710" s="36"/>
      <c r="B710" s="37"/>
      <c r="C710" s="38"/>
      <c r="D710" s="195" t="s">
        <v>231</v>
      </c>
      <c r="E710" s="38"/>
      <c r="F710" s="196" t="s">
        <v>1294</v>
      </c>
      <c r="G710" s="38"/>
      <c r="H710" s="38"/>
      <c r="I710" s="197"/>
      <c r="J710" s="38"/>
      <c r="K710" s="38"/>
      <c r="L710" s="41"/>
      <c r="M710" s="198"/>
      <c r="N710" s="199"/>
      <c r="O710" s="66"/>
      <c r="P710" s="66"/>
      <c r="Q710" s="66"/>
      <c r="R710" s="66"/>
      <c r="S710" s="66"/>
      <c r="T710" s="67"/>
      <c r="U710" s="36"/>
      <c r="V710" s="36"/>
      <c r="W710" s="36"/>
      <c r="X710" s="36"/>
      <c r="Y710" s="36"/>
      <c r="Z710" s="36"/>
      <c r="AA710" s="36"/>
      <c r="AB710" s="36"/>
      <c r="AC710" s="36"/>
      <c r="AD710" s="36"/>
      <c r="AE710" s="36"/>
      <c r="AT710" s="19" t="s">
        <v>231</v>
      </c>
      <c r="AU710" s="19" t="s">
        <v>85</v>
      </c>
    </row>
    <row r="711" spans="2:51" s="16" customFormat="1" ht="11.25">
      <c r="B711" s="233"/>
      <c r="C711" s="234"/>
      <c r="D711" s="195" t="s">
        <v>233</v>
      </c>
      <c r="E711" s="235" t="s">
        <v>74</v>
      </c>
      <c r="F711" s="236" t="s">
        <v>262</v>
      </c>
      <c r="G711" s="234"/>
      <c r="H711" s="235" t="s">
        <v>74</v>
      </c>
      <c r="I711" s="237"/>
      <c r="J711" s="234"/>
      <c r="K711" s="234"/>
      <c r="L711" s="238"/>
      <c r="M711" s="239"/>
      <c r="N711" s="240"/>
      <c r="O711" s="240"/>
      <c r="P711" s="240"/>
      <c r="Q711" s="240"/>
      <c r="R711" s="240"/>
      <c r="S711" s="240"/>
      <c r="T711" s="241"/>
      <c r="AT711" s="242" t="s">
        <v>233</v>
      </c>
      <c r="AU711" s="242" t="s">
        <v>85</v>
      </c>
      <c r="AV711" s="16" t="s">
        <v>83</v>
      </c>
      <c r="AW711" s="16" t="s">
        <v>37</v>
      </c>
      <c r="AX711" s="16" t="s">
        <v>76</v>
      </c>
      <c r="AY711" s="242" t="s">
        <v>223</v>
      </c>
    </row>
    <row r="712" spans="2:51" s="13" customFormat="1" ht="11.25">
      <c r="B712" s="200"/>
      <c r="C712" s="201"/>
      <c r="D712" s="195" t="s">
        <v>233</v>
      </c>
      <c r="E712" s="202" t="s">
        <v>74</v>
      </c>
      <c r="F712" s="203" t="s">
        <v>1295</v>
      </c>
      <c r="G712" s="201"/>
      <c r="H712" s="204">
        <v>6.195</v>
      </c>
      <c r="I712" s="205"/>
      <c r="J712" s="201"/>
      <c r="K712" s="201"/>
      <c r="L712" s="206"/>
      <c r="M712" s="207"/>
      <c r="N712" s="208"/>
      <c r="O712" s="208"/>
      <c r="P712" s="208"/>
      <c r="Q712" s="208"/>
      <c r="R712" s="208"/>
      <c r="S712" s="208"/>
      <c r="T712" s="209"/>
      <c r="AT712" s="210" t="s">
        <v>233</v>
      </c>
      <c r="AU712" s="210" t="s">
        <v>85</v>
      </c>
      <c r="AV712" s="13" t="s">
        <v>85</v>
      </c>
      <c r="AW712" s="13" t="s">
        <v>37</v>
      </c>
      <c r="AX712" s="13" t="s">
        <v>76</v>
      </c>
      <c r="AY712" s="210" t="s">
        <v>223</v>
      </c>
    </row>
    <row r="713" spans="2:51" s="13" customFormat="1" ht="11.25">
      <c r="B713" s="200"/>
      <c r="C713" s="201"/>
      <c r="D713" s="195" t="s">
        <v>233</v>
      </c>
      <c r="E713" s="202" t="s">
        <v>74</v>
      </c>
      <c r="F713" s="203" t="s">
        <v>1296</v>
      </c>
      <c r="G713" s="201"/>
      <c r="H713" s="204">
        <v>5.425</v>
      </c>
      <c r="I713" s="205"/>
      <c r="J713" s="201"/>
      <c r="K713" s="201"/>
      <c r="L713" s="206"/>
      <c r="M713" s="207"/>
      <c r="N713" s="208"/>
      <c r="O713" s="208"/>
      <c r="P713" s="208"/>
      <c r="Q713" s="208"/>
      <c r="R713" s="208"/>
      <c r="S713" s="208"/>
      <c r="T713" s="209"/>
      <c r="AT713" s="210" t="s">
        <v>233</v>
      </c>
      <c r="AU713" s="210" t="s">
        <v>85</v>
      </c>
      <c r="AV713" s="13" t="s">
        <v>85</v>
      </c>
      <c r="AW713" s="13" t="s">
        <v>37</v>
      </c>
      <c r="AX713" s="13" t="s">
        <v>76</v>
      </c>
      <c r="AY713" s="210" t="s">
        <v>223</v>
      </c>
    </row>
    <row r="714" spans="2:51" s="13" customFormat="1" ht="11.25">
      <c r="B714" s="200"/>
      <c r="C714" s="201"/>
      <c r="D714" s="195" t="s">
        <v>233</v>
      </c>
      <c r="E714" s="202" t="s">
        <v>74</v>
      </c>
      <c r="F714" s="203" t="s">
        <v>1297</v>
      </c>
      <c r="G714" s="201"/>
      <c r="H714" s="204">
        <v>2.07</v>
      </c>
      <c r="I714" s="205"/>
      <c r="J714" s="201"/>
      <c r="K714" s="201"/>
      <c r="L714" s="206"/>
      <c r="M714" s="207"/>
      <c r="N714" s="208"/>
      <c r="O714" s="208"/>
      <c r="P714" s="208"/>
      <c r="Q714" s="208"/>
      <c r="R714" s="208"/>
      <c r="S714" s="208"/>
      <c r="T714" s="209"/>
      <c r="AT714" s="210" t="s">
        <v>233</v>
      </c>
      <c r="AU714" s="210" t="s">
        <v>85</v>
      </c>
      <c r="AV714" s="13" t="s">
        <v>85</v>
      </c>
      <c r="AW714" s="13" t="s">
        <v>37</v>
      </c>
      <c r="AX714" s="13" t="s">
        <v>76</v>
      </c>
      <c r="AY714" s="210" t="s">
        <v>223</v>
      </c>
    </row>
    <row r="715" spans="2:51" s="13" customFormat="1" ht="11.25">
      <c r="B715" s="200"/>
      <c r="C715" s="201"/>
      <c r="D715" s="195" t="s">
        <v>233</v>
      </c>
      <c r="E715" s="202" t="s">
        <v>74</v>
      </c>
      <c r="F715" s="203" t="s">
        <v>1298</v>
      </c>
      <c r="G715" s="201"/>
      <c r="H715" s="204">
        <v>6.195</v>
      </c>
      <c r="I715" s="205"/>
      <c r="J715" s="201"/>
      <c r="K715" s="201"/>
      <c r="L715" s="206"/>
      <c r="M715" s="207"/>
      <c r="N715" s="208"/>
      <c r="O715" s="208"/>
      <c r="P715" s="208"/>
      <c r="Q715" s="208"/>
      <c r="R715" s="208"/>
      <c r="S715" s="208"/>
      <c r="T715" s="209"/>
      <c r="AT715" s="210" t="s">
        <v>233</v>
      </c>
      <c r="AU715" s="210" t="s">
        <v>85</v>
      </c>
      <c r="AV715" s="13" t="s">
        <v>85</v>
      </c>
      <c r="AW715" s="13" t="s">
        <v>37</v>
      </c>
      <c r="AX715" s="13" t="s">
        <v>76</v>
      </c>
      <c r="AY715" s="210" t="s">
        <v>223</v>
      </c>
    </row>
    <row r="716" spans="2:51" s="13" customFormat="1" ht="11.25">
      <c r="B716" s="200"/>
      <c r="C716" s="201"/>
      <c r="D716" s="195" t="s">
        <v>233</v>
      </c>
      <c r="E716" s="202" t="s">
        <v>74</v>
      </c>
      <c r="F716" s="203" t="s">
        <v>1299</v>
      </c>
      <c r="G716" s="201"/>
      <c r="H716" s="204">
        <v>3.92</v>
      </c>
      <c r="I716" s="205"/>
      <c r="J716" s="201"/>
      <c r="K716" s="201"/>
      <c r="L716" s="206"/>
      <c r="M716" s="207"/>
      <c r="N716" s="208"/>
      <c r="O716" s="208"/>
      <c r="P716" s="208"/>
      <c r="Q716" s="208"/>
      <c r="R716" s="208"/>
      <c r="S716" s="208"/>
      <c r="T716" s="209"/>
      <c r="AT716" s="210" t="s">
        <v>233</v>
      </c>
      <c r="AU716" s="210" t="s">
        <v>85</v>
      </c>
      <c r="AV716" s="13" t="s">
        <v>85</v>
      </c>
      <c r="AW716" s="13" t="s">
        <v>37</v>
      </c>
      <c r="AX716" s="13" t="s">
        <v>76</v>
      </c>
      <c r="AY716" s="210" t="s">
        <v>223</v>
      </c>
    </row>
    <row r="717" spans="2:51" s="13" customFormat="1" ht="11.25">
      <c r="B717" s="200"/>
      <c r="C717" s="201"/>
      <c r="D717" s="195" t="s">
        <v>233</v>
      </c>
      <c r="E717" s="202" t="s">
        <v>74</v>
      </c>
      <c r="F717" s="203" t="s">
        <v>1300</v>
      </c>
      <c r="G717" s="201"/>
      <c r="H717" s="204">
        <v>2.55</v>
      </c>
      <c r="I717" s="205"/>
      <c r="J717" s="201"/>
      <c r="K717" s="201"/>
      <c r="L717" s="206"/>
      <c r="M717" s="207"/>
      <c r="N717" s="208"/>
      <c r="O717" s="208"/>
      <c r="P717" s="208"/>
      <c r="Q717" s="208"/>
      <c r="R717" s="208"/>
      <c r="S717" s="208"/>
      <c r="T717" s="209"/>
      <c r="AT717" s="210" t="s">
        <v>233</v>
      </c>
      <c r="AU717" s="210" t="s">
        <v>85</v>
      </c>
      <c r="AV717" s="13" t="s">
        <v>85</v>
      </c>
      <c r="AW717" s="13" t="s">
        <v>37</v>
      </c>
      <c r="AX717" s="13" t="s">
        <v>76</v>
      </c>
      <c r="AY717" s="210" t="s">
        <v>223</v>
      </c>
    </row>
    <row r="718" spans="2:51" s="13" customFormat="1" ht="11.25">
      <c r="B718" s="200"/>
      <c r="C718" s="201"/>
      <c r="D718" s="195" t="s">
        <v>233</v>
      </c>
      <c r="E718" s="202" t="s">
        <v>74</v>
      </c>
      <c r="F718" s="203" t="s">
        <v>1301</v>
      </c>
      <c r="G718" s="201"/>
      <c r="H718" s="204">
        <v>6.925</v>
      </c>
      <c r="I718" s="205"/>
      <c r="J718" s="201"/>
      <c r="K718" s="201"/>
      <c r="L718" s="206"/>
      <c r="M718" s="207"/>
      <c r="N718" s="208"/>
      <c r="O718" s="208"/>
      <c r="P718" s="208"/>
      <c r="Q718" s="208"/>
      <c r="R718" s="208"/>
      <c r="S718" s="208"/>
      <c r="T718" s="209"/>
      <c r="AT718" s="210" t="s">
        <v>233</v>
      </c>
      <c r="AU718" s="210" t="s">
        <v>85</v>
      </c>
      <c r="AV718" s="13" t="s">
        <v>85</v>
      </c>
      <c r="AW718" s="13" t="s">
        <v>37</v>
      </c>
      <c r="AX718" s="13" t="s">
        <v>76</v>
      </c>
      <c r="AY718" s="210" t="s">
        <v>223</v>
      </c>
    </row>
    <row r="719" spans="2:51" s="14" customFormat="1" ht="11.25">
      <c r="B719" s="211"/>
      <c r="C719" s="212"/>
      <c r="D719" s="195" t="s">
        <v>233</v>
      </c>
      <c r="E719" s="213" t="s">
        <v>74</v>
      </c>
      <c r="F719" s="214" t="s">
        <v>236</v>
      </c>
      <c r="G719" s="212"/>
      <c r="H719" s="215">
        <v>33.28</v>
      </c>
      <c r="I719" s="216"/>
      <c r="J719" s="212"/>
      <c r="K719" s="212"/>
      <c r="L719" s="217"/>
      <c r="M719" s="218"/>
      <c r="N719" s="219"/>
      <c r="O719" s="219"/>
      <c r="P719" s="219"/>
      <c r="Q719" s="219"/>
      <c r="R719" s="219"/>
      <c r="S719" s="219"/>
      <c r="T719" s="220"/>
      <c r="AT719" s="221" t="s">
        <v>233</v>
      </c>
      <c r="AU719" s="221" t="s">
        <v>85</v>
      </c>
      <c r="AV719" s="14" t="s">
        <v>237</v>
      </c>
      <c r="AW719" s="14" t="s">
        <v>37</v>
      </c>
      <c r="AX719" s="14" t="s">
        <v>76</v>
      </c>
      <c r="AY719" s="221" t="s">
        <v>223</v>
      </c>
    </row>
    <row r="720" spans="2:51" s="15" customFormat="1" ht="11.25">
      <c r="B720" s="222"/>
      <c r="C720" s="223"/>
      <c r="D720" s="195" t="s">
        <v>233</v>
      </c>
      <c r="E720" s="224" t="s">
        <v>74</v>
      </c>
      <c r="F720" s="225" t="s">
        <v>238</v>
      </c>
      <c r="G720" s="223"/>
      <c r="H720" s="226">
        <v>33.28</v>
      </c>
      <c r="I720" s="227"/>
      <c r="J720" s="223"/>
      <c r="K720" s="223"/>
      <c r="L720" s="228"/>
      <c r="M720" s="229"/>
      <c r="N720" s="230"/>
      <c r="O720" s="230"/>
      <c r="P720" s="230"/>
      <c r="Q720" s="230"/>
      <c r="R720" s="230"/>
      <c r="S720" s="230"/>
      <c r="T720" s="231"/>
      <c r="AT720" s="232" t="s">
        <v>233</v>
      </c>
      <c r="AU720" s="232" t="s">
        <v>85</v>
      </c>
      <c r="AV720" s="15" t="s">
        <v>229</v>
      </c>
      <c r="AW720" s="15" t="s">
        <v>37</v>
      </c>
      <c r="AX720" s="15" t="s">
        <v>83</v>
      </c>
      <c r="AY720" s="232" t="s">
        <v>223</v>
      </c>
    </row>
    <row r="721" spans="1:65" s="2" customFormat="1" ht="16.5" customHeight="1">
      <c r="A721" s="36"/>
      <c r="B721" s="37"/>
      <c r="C721" s="182" t="s">
        <v>1302</v>
      </c>
      <c r="D721" s="182" t="s">
        <v>225</v>
      </c>
      <c r="E721" s="183" t="s">
        <v>1303</v>
      </c>
      <c r="F721" s="184" t="s">
        <v>1304</v>
      </c>
      <c r="G721" s="185" t="s">
        <v>123</v>
      </c>
      <c r="H721" s="186">
        <v>120.8</v>
      </c>
      <c r="I721" s="187"/>
      <c r="J721" s="188">
        <f>ROUND(I721*H721,2)</f>
        <v>0</v>
      </c>
      <c r="K721" s="184" t="s">
        <v>228</v>
      </c>
      <c r="L721" s="41"/>
      <c r="M721" s="189" t="s">
        <v>74</v>
      </c>
      <c r="N721" s="190" t="s">
        <v>46</v>
      </c>
      <c r="O721" s="66"/>
      <c r="P721" s="191">
        <f>O721*H721</f>
        <v>0</v>
      </c>
      <c r="Q721" s="191">
        <v>3E-05</v>
      </c>
      <c r="R721" s="191">
        <f>Q721*H721</f>
        <v>0.003624</v>
      </c>
      <c r="S721" s="191">
        <v>0</v>
      </c>
      <c r="T721" s="192">
        <f>S721*H721</f>
        <v>0</v>
      </c>
      <c r="U721" s="36"/>
      <c r="V721" s="36"/>
      <c r="W721" s="36"/>
      <c r="X721" s="36"/>
      <c r="Y721" s="36"/>
      <c r="Z721" s="36"/>
      <c r="AA721" s="36"/>
      <c r="AB721" s="36"/>
      <c r="AC721" s="36"/>
      <c r="AD721" s="36"/>
      <c r="AE721" s="36"/>
      <c r="AR721" s="193" t="s">
        <v>329</v>
      </c>
      <c r="AT721" s="193" t="s">
        <v>225</v>
      </c>
      <c r="AU721" s="193" t="s">
        <v>85</v>
      </c>
      <c r="AY721" s="19" t="s">
        <v>223</v>
      </c>
      <c r="BE721" s="194">
        <f>IF(N721="základní",J721,0)</f>
        <v>0</v>
      </c>
      <c r="BF721" s="194">
        <f>IF(N721="snížená",J721,0)</f>
        <v>0</v>
      </c>
      <c r="BG721" s="194">
        <f>IF(N721="zákl. přenesená",J721,0)</f>
        <v>0</v>
      </c>
      <c r="BH721" s="194">
        <f>IF(N721="sníž. přenesená",J721,0)</f>
        <v>0</v>
      </c>
      <c r="BI721" s="194">
        <f>IF(N721="nulová",J721,0)</f>
        <v>0</v>
      </c>
      <c r="BJ721" s="19" t="s">
        <v>83</v>
      </c>
      <c r="BK721" s="194">
        <f>ROUND(I721*H721,2)</f>
        <v>0</v>
      </c>
      <c r="BL721" s="19" t="s">
        <v>329</v>
      </c>
      <c r="BM721" s="193" t="s">
        <v>1305</v>
      </c>
    </row>
    <row r="722" spans="1:47" s="2" customFormat="1" ht="11.25">
      <c r="A722" s="36"/>
      <c r="B722" s="37"/>
      <c r="C722" s="38"/>
      <c r="D722" s="195" t="s">
        <v>231</v>
      </c>
      <c r="E722" s="38"/>
      <c r="F722" s="196" t="s">
        <v>1306</v>
      </c>
      <c r="G722" s="38"/>
      <c r="H722" s="38"/>
      <c r="I722" s="197"/>
      <c r="J722" s="38"/>
      <c r="K722" s="38"/>
      <c r="L722" s="41"/>
      <c r="M722" s="198"/>
      <c r="N722" s="199"/>
      <c r="O722" s="66"/>
      <c r="P722" s="66"/>
      <c r="Q722" s="66"/>
      <c r="R722" s="66"/>
      <c r="S722" s="66"/>
      <c r="T722" s="67"/>
      <c r="U722" s="36"/>
      <c r="V722" s="36"/>
      <c r="W722" s="36"/>
      <c r="X722" s="36"/>
      <c r="Y722" s="36"/>
      <c r="Z722" s="36"/>
      <c r="AA722" s="36"/>
      <c r="AB722" s="36"/>
      <c r="AC722" s="36"/>
      <c r="AD722" s="36"/>
      <c r="AE722" s="36"/>
      <c r="AT722" s="19" t="s">
        <v>231</v>
      </c>
      <c r="AU722" s="19" t="s">
        <v>85</v>
      </c>
    </row>
    <row r="723" spans="2:51" s="16" customFormat="1" ht="11.25">
      <c r="B723" s="233"/>
      <c r="C723" s="234"/>
      <c r="D723" s="195" t="s">
        <v>233</v>
      </c>
      <c r="E723" s="235" t="s">
        <v>74</v>
      </c>
      <c r="F723" s="236" t="s">
        <v>262</v>
      </c>
      <c r="G723" s="234"/>
      <c r="H723" s="235" t="s">
        <v>74</v>
      </c>
      <c r="I723" s="237"/>
      <c r="J723" s="234"/>
      <c r="K723" s="234"/>
      <c r="L723" s="238"/>
      <c r="M723" s="239"/>
      <c r="N723" s="240"/>
      <c r="O723" s="240"/>
      <c r="P723" s="240"/>
      <c r="Q723" s="240"/>
      <c r="R723" s="240"/>
      <c r="S723" s="240"/>
      <c r="T723" s="241"/>
      <c r="AT723" s="242" t="s">
        <v>233</v>
      </c>
      <c r="AU723" s="242" t="s">
        <v>85</v>
      </c>
      <c r="AV723" s="16" t="s">
        <v>83</v>
      </c>
      <c r="AW723" s="16" t="s">
        <v>37</v>
      </c>
      <c r="AX723" s="16" t="s">
        <v>76</v>
      </c>
      <c r="AY723" s="242" t="s">
        <v>223</v>
      </c>
    </row>
    <row r="724" spans="2:51" s="13" customFormat="1" ht="11.25">
      <c r="B724" s="200"/>
      <c r="C724" s="201"/>
      <c r="D724" s="195" t="s">
        <v>233</v>
      </c>
      <c r="E724" s="202" t="s">
        <v>74</v>
      </c>
      <c r="F724" s="203" t="s">
        <v>1307</v>
      </c>
      <c r="G724" s="201"/>
      <c r="H724" s="204">
        <v>5.9</v>
      </c>
      <c r="I724" s="205"/>
      <c r="J724" s="201"/>
      <c r="K724" s="201"/>
      <c r="L724" s="206"/>
      <c r="M724" s="207"/>
      <c r="N724" s="208"/>
      <c r="O724" s="208"/>
      <c r="P724" s="208"/>
      <c r="Q724" s="208"/>
      <c r="R724" s="208"/>
      <c r="S724" s="208"/>
      <c r="T724" s="209"/>
      <c r="AT724" s="210" t="s">
        <v>233</v>
      </c>
      <c r="AU724" s="210" t="s">
        <v>85</v>
      </c>
      <c r="AV724" s="13" t="s">
        <v>85</v>
      </c>
      <c r="AW724" s="13" t="s">
        <v>37</v>
      </c>
      <c r="AX724" s="13" t="s">
        <v>76</v>
      </c>
      <c r="AY724" s="210" t="s">
        <v>223</v>
      </c>
    </row>
    <row r="725" spans="2:51" s="13" customFormat="1" ht="11.25">
      <c r="B725" s="200"/>
      <c r="C725" s="201"/>
      <c r="D725" s="195" t="s">
        <v>233</v>
      </c>
      <c r="E725" s="202" t="s">
        <v>74</v>
      </c>
      <c r="F725" s="203" t="s">
        <v>1308</v>
      </c>
      <c r="G725" s="201"/>
      <c r="H725" s="204">
        <v>11.5</v>
      </c>
      <c r="I725" s="205"/>
      <c r="J725" s="201"/>
      <c r="K725" s="201"/>
      <c r="L725" s="206"/>
      <c r="M725" s="207"/>
      <c r="N725" s="208"/>
      <c r="O725" s="208"/>
      <c r="P725" s="208"/>
      <c r="Q725" s="208"/>
      <c r="R725" s="208"/>
      <c r="S725" s="208"/>
      <c r="T725" s="209"/>
      <c r="AT725" s="210" t="s">
        <v>233</v>
      </c>
      <c r="AU725" s="210" t="s">
        <v>85</v>
      </c>
      <c r="AV725" s="13" t="s">
        <v>85</v>
      </c>
      <c r="AW725" s="13" t="s">
        <v>37</v>
      </c>
      <c r="AX725" s="13" t="s">
        <v>76</v>
      </c>
      <c r="AY725" s="210" t="s">
        <v>223</v>
      </c>
    </row>
    <row r="726" spans="2:51" s="13" customFormat="1" ht="11.25">
      <c r="B726" s="200"/>
      <c r="C726" s="201"/>
      <c r="D726" s="195" t="s">
        <v>233</v>
      </c>
      <c r="E726" s="202" t="s">
        <v>74</v>
      </c>
      <c r="F726" s="203" t="s">
        <v>1309</v>
      </c>
      <c r="G726" s="201"/>
      <c r="H726" s="204">
        <v>3.8</v>
      </c>
      <c r="I726" s="205"/>
      <c r="J726" s="201"/>
      <c r="K726" s="201"/>
      <c r="L726" s="206"/>
      <c r="M726" s="207"/>
      <c r="N726" s="208"/>
      <c r="O726" s="208"/>
      <c r="P726" s="208"/>
      <c r="Q726" s="208"/>
      <c r="R726" s="208"/>
      <c r="S726" s="208"/>
      <c r="T726" s="209"/>
      <c r="AT726" s="210" t="s">
        <v>233</v>
      </c>
      <c r="AU726" s="210" t="s">
        <v>85</v>
      </c>
      <c r="AV726" s="13" t="s">
        <v>85</v>
      </c>
      <c r="AW726" s="13" t="s">
        <v>37</v>
      </c>
      <c r="AX726" s="13" t="s">
        <v>76</v>
      </c>
      <c r="AY726" s="210" t="s">
        <v>223</v>
      </c>
    </row>
    <row r="727" spans="2:51" s="13" customFormat="1" ht="11.25">
      <c r="B727" s="200"/>
      <c r="C727" s="201"/>
      <c r="D727" s="195" t="s">
        <v>233</v>
      </c>
      <c r="E727" s="202" t="s">
        <v>74</v>
      </c>
      <c r="F727" s="203" t="s">
        <v>1310</v>
      </c>
      <c r="G727" s="201"/>
      <c r="H727" s="204">
        <v>8.3</v>
      </c>
      <c r="I727" s="205"/>
      <c r="J727" s="201"/>
      <c r="K727" s="201"/>
      <c r="L727" s="206"/>
      <c r="M727" s="207"/>
      <c r="N727" s="208"/>
      <c r="O727" s="208"/>
      <c r="P727" s="208"/>
      <c r="Q727" s="208"/>
      <c r="R727" s="208"/>
      <c r="S727" s="208"/>
      <c r="T727" s="209"/>
      <c r="AT727" s="210" t="s">
        <v>233</v>
      </c>
      <c r="AU727" s="210" t="s">
        <v>85</v>
      </c>
      <c r="AV727" s="13" t="s">
        <v>85</v>
      </c>
      <c r="AW727" s="13" t="s">
        <v>37</v>
      </c>
      <c r="AX727" s="13" t="s">
        <v>76</v>
      </c>
      <c r="AY727" s="210" t="s">
        <v>223</v>
      </c>
    </row>
    <row r="728" spans="2:51" s="13" customFormat="1" ht="11.25">
      <c r="B728" s="200"/>
      <c r="C728" s="201"/>
      <c r="D728" s="195" t="s">
        <v>233</v>
      </c>
      <c r="E728" s="202" t="s">
        <v>74</v>
      </c>
      <c r="F728" s="203" t="s">
        <v>1311</v>
      </c>
      <c r="G728" s="201"/>
      <c r="H728" s="204">
        <v>6.8</v>
      </c>
      <c r="I728" s="205"/>
      <c r="J728" s="201"/>
      <c r="K728" s="201"/>
      <c r="L728" s="206"/>
      <c r="M728" s="207"/>
      <c r="N728" s="208"/>
      <c r="O728" s="208"/>
      <c r="P728" s="208"/>
      <c r="Q728" s="208"/>
      <c r="R728" s="208"/>
      <c r="S728" s="208"/>
      <c r="T728" s="209"/>
      <c r="AT728" s="210" t="s">
        <v>233</v>
      </c>
      <c r="AU728" s="210" t="s">
        <v>85</v>
      </c>
      <c r="AV728" s="13" t="s">
        <v>85</v>
      </c>
      <c r="AW728" s="13" t="s">
        <v>37</v>
      </c>
      <c r="AX728" s="13" t="s">
        <v>76</v>
      </c>
      <c r="AY728" s="210" t="s">
        <v>223</v>
      </c>
    </row>
    <row r="729" spans="2:51" s="13" customFormat="1" ht="11.25">
      <c r="B729" s="200"/>
      <c r="C729" s="201"/>
      <c r="D729" s="195" t="s">
        <v>233</v>
      </c>
      <c r="E729" s="202" t="s">
        <v>74</v>
      </c>
      <c r="F729" s="203" t="s">
        <v>1312</v>
      </c>
      <c r="G729" s="201"/>
      <c r="H729" s="204">
        <v>5</v>
      </c>
      <c r="I729" s="205"/>
      <c r="J729" s="201"/>
      <c r="K729" s="201"/>
      <c r="L729" s="206"/>
      <c r="M729" s="207"/>
      <c r="N729" s="208"/>
      <c r="O729" s="208"/>
      <c r="P729" s="208"/>
      <c r="Q729" s="208"/>
      <c r="R729" s="208"/>
      <c r="S729" s="208"/>
      <c r="T729" s="209"/>
      <c r="AT729" s="210" t="s">
        <v>233</v>
      </c>
      <c r="AU729" s="210" t="s">
        <v>85</v>
      </c>
      <c r="AV729" s="13" t="s">
        <v>85</v>
      </c>
      <c r="AW729" s="13" t="s">
        <v>37</v>
      </c>
      <c r="AX729" s="13" t="s">
        <v>76</v>
      </c>
      <c r="AY729" s="210" t="s">
        <v>223</v>
      </c>
    </row>
    <row r="730" spans="2:51" s="13" customFormat="1" ht="11.25">
      <c r="B730" s="200"/>
      <c r="C730" s="201"/>
      <c r="D730" s="195" t="s">
        <v>233</v>
      </c>
      <c r="E730" s="202" t="s">
        <v>74</v>
      </c>
      <c r="F730" s="203" t="s">
        <v>1313</v>
      </c>
      <c r="G730" s="201"/>
      <c r="H730" s="204">
        <v>9.5</v>
      </c>
      <c r="I730" s="205"/>
      <c r="J730" s="201"/>
      <c r="K730" s="201"/>
      <c r="L730" s="206"/>
      <c r="M730" s="207"/>
      <c r="N730" s="208"/>
      <c r="O730" s="208"/>
      <c r="P730" s="208"/>
      <c r="Q730" s="208"/>
      <c r="R730" s="208"/>
      <c r="S730" s="208"/>
      <c r="T730" s="209"/>
      <c r="AT730" s="210" t="s">
        <v>233</v>
      </c>
      <c r="AU730" s="210" t="s">
        <v>85</v>
      </c>
      <c r="AV730" s="13" t="s">
        <v>85</v>
      </c>
      <c r="AW730" s="13" t="s">
        <v>37</v>
      </c>
      <c r="AX730" s="13" t="s">
        <v>76</v>
      </c>
      <c r="AY730" s="210" t="s">
        <v>223</v>
      </c>
    </row>
    <row r="731" spans="2:51" s="14" customFormat="1" ht="11.25">
      <c r="B731" s="211"/>
      <c r="C731" s="212"/>
      <c r="D731" s="195" t="s">
        <v>233</v>
      </c>
      <c r="E731" s="213" t="s">
        <v>581</v>
      </c>
      <c r="F731" s="214" t="s">
        <v>236</v>
      </c>
      <c r="G731" s="212"/>
      <c r="H731" s="215">
        <v>50.8</v>
      </c>
      <c r="I731" s="216"/>
      <c r="J731" s="212"/>
      <c r="K731" s="212"/>
      <c r="L731" s="217"/>
      <c r="M731" s="218"/>
      <c r="N731" s="219"/>
      <c r="O731" s="219"/>
      <c r="P731" s="219"/>
      <c r="Q731" s="219"/>
      <c r="R731" s="219"/>
      <c r="S731" s="219"/>
      <c r="T731" s="220"/>
      <c r="AT731" s="221" t="s">
        <v>233</v>
      </c>
      <c r="AU731" s="221" t="s">
        <v>85</v>
      </c>
      <c r="AV731" s="14" t="s">
        <v>237</v>
      </c>
      <c r="AW731" s="14" t="s">
        <v>37</v>
      </c>
      <c r="AX731" s="14" t="s">
        <v>76</v>
      </c>
      <c r="AY731" s="221" t="s">
        <v>223</v>
      </c>
    </row>
    <row r="732" spans="2:51" s="13" customFormat="1" ht="11.25">
      <c r="B732" s="200"/>
      <c r="C732" s="201"/>
      <c r="D732" s="195" t="s">
        <v>233</v>
      </c>
      <c r="E732" s="202" t="s">
        <v>74</v>
      </c>
      <c r="F732" s="203" t="s">
        <v>620</v>
      </c>
      <c r="G732" s="201"/>
      <c r="H732" s="204">
        <v>70</v>
      </c>
      <c r="I732" s="205"/>
      <c r="J732" s="201"/>
      <c r="K732" s="201"/>
      <c r="L732" s="206"/>
      <c r="M732" s="207"/>
      <c r="N732" s="208"/>
      <c r="O732" s="208"/>
      <c r="P732" s="208"/>
      <c r="Q732" s="208"/>
      <c r="R732" s="208"/>
      <c r="S732" s="208"/>
      <c r="T732" s="209"/>
      <c r="AT732" s="210" t="s">
        <v>233</v>
      </c>
      <c r="AU732" s="210" t="s">
        <v>85</v>
      </c>
      <c r="AV732" s="13" t="s">
        <v>85</v>
      </c>
      <c r="AW732" s="13" t="s">
        <v>37</v>
      </c>
      <c r="AX732" s="13" t="s">
        <v>76</v>
      </c>
      <c r="AY732" s="210" t="s">
        <v>223</v>
      </c>
    </row>
    <row r="733" spans="2:51" s="15" customFormat="1" ht="11.25">
      <c r="B733" s="222"/>
      <c r="C733" s="223"/>
      <c r="D733" s="195" t="s">
        <v>233</v>
      </c>
      <c r="E733" s="224" t="s">
        <v>74</v>
      </c>
      <c r="F733" s="225" t="s">
        <v>238</v>
      </c>
      <c r="G733" s="223"/>
      <c r="H733" s="226">
        <v>120.8</v>
      </c>
      <c r="I733" s="227"/>
      <c r="J733" s="223"/>
      <c r="K733" s="223"/>
      <c r="L733" s="228"/>
      <c r="M733" s="229"/>
      <c r="N733" s="230"/>
      <c r="O733" s="230"/>
      <c r="P733" s="230"/>
      <c r="Q733" s="230"/>
      <c r="R733" s="230"/>
      <c r="S733" s="230"/>
      <c r="T733" s="231"/>
      <c r="AT733" s="232" t="s">
        <v>233</v>
      </c>
      <c r="AU733" s="232" t="s">
        <v>85</v>
      </c>
      <c r="AV733" s="15" t="s">
        <v>229</v>
      </c>
      <c r="AW733" s="15" t="s">
        <v>37</v>
      </c>
      <c r="AX733" s="15" t="s">
        <v>83</v>
      </c>
      <c r="AY733" s="232" t="s">
        <v>223</v>
      </c>
    </row>
    <row r="734" spans="1:65" s="2" customFormat="1" ht="16.5" customHeight="1">
      <c r="A734" s="36"/>
      <c r="B734" s="37"/>
      <c r="C734" s="182" t="s">
        <v>1314</v>
      </c>
      <c r="D734" s="182" t="s">
        <v>225</v>
      </c>
      <c r="E734" s="183" t="s">
        <v>1315</v>
      </c>
      <c r="F734" s="184" t="s">
        <v>1316</v>
      </c>
      <c r="G734" s="185" t="s">
        <v>123</v>
      </c>
      <c r="H734" s="186">
        <v>120.8</v>
      </c>
      <c r="I734" s="187"/>
      <c r="J734" s="188">
        <f>ROUND(I734*H734,2)</f>
        <v>0</v>
      </c>
      <c r="K734" s="184" t="s">
        <v>228</v>
      </c>
      <c r="L734" s="41"/>
      <c r="M734" s="189" t="s">
        <v>74</v>
      </c>
      <c r="N734" s="190" t="s">
        <v>46</v>
      </c>
      <c r="O734" s="66"/>
      <c r="P734" s="191">
        <f>O734*H734</f>
        <v>0</v>
      </c>
      <c r="Q734" s="191">
        <v>3E-05</v>
      </c>
      <c r="R734" s="191">
        <f>Q734*H734</f>
        <v>0.003624</v>
      </c>
      <c r="S734" s="191">
        <v>0</v>
      </c>
      <c r="T734" s="192">
        <f>S734*H734</f>
        <v>0</v>
      </c>
      <c r="U734" s="36"/>
      <c r="V734" s="36"/>
      <c r="W734" s="36"/>
      <c r="X734" s="36"/>
      <c r="Y734" s="36"/>
      <c r="Z734" s="36"/>
      <c r="AA734" s="36"/>
      <c r="AB734" s="36"/>
      <c r="AC734" s="36"/>
      <c r="AD734" s="36"/>
      <c r="AE734" s="36"/>
      <c r="AR734" s="193" t="s">
        <v>329</v>
      </c>
      <c r="AT734" s="193" t="s">
        <v>225</v>
      </c>
      <c r="AU734" s="193" t="s">
        <v>85</v>
      </c>
      <c r="AY734" s="19" t="s">
        <v>223</v>
      </c>
      <c r="BE734" s="194">
        <f>IF(N734="základní",J734,0)</f>
        <v>0</v>
      </c>
      <c r="BF734" s="194">
        <f>IF(N734="snížená",J734,0)</f>
        <v>0</v>
      </c>
      <c r="BG734" s="194">
        <f>IF(N734="zákl. přenesená",J734,0)</f>
        <v>0</v>
      </c>
      <c r="BH734" s="194">
        <f>IF(N734="sníž. přenesená",J734,0)</f>
        <v>0</v>
      </c>
      <c r="BI734" s="194">
        <f>IF(N734="nulová",J734,0)</f>
        <v>0</v>
      </c>
      <c r="BJ734" s="19" t="s">
        <v>83</v>
      </c>
      <c r="BK734" s="194">
        <f>ROUND(I734*H734,2)</f>
        <v>0</v>
      </c>
      <c r="BL734" s="19" t="s">
        <v>329</v>
      </c>
      <c r="BM734" s="193" t="s">
        <v>1317</v>
      </c>
    </row>
    <row r="735" spans="1:47" s="2" customFormat="1" ht="11.25">
      <c r="A735" s="36"/>
      <c r="B735" s="37"/>
      <c r="C735" s="38"/>
      <c r="D735" s="195" t="s">
        <v>231</v>
      </c>
      <c r="E735" s="38"/>
      <c r="F735" s="196" t="s">
        <v>1318</v>
      </c>
      <c r="G735" s="38"/>
      <c r="H735" s="38"/>
      <c r="I735" s="197"/>
      <c r="J735" s="38"/>
      <c r="K735" s="38"/>
      <c r="L735" s="41"/>
      <c r="M735" s="198"/>
      <c r="N735" s="199"/>
      <c r="O735" s="66"/>
      <c r="P735" s="66"/>
      <c r="Q735" s="66"/>
      <c r="R735" s="66"/>
      <c r="S735" s="66"/>
      <c r="T735" s="67"/>
      <c r="U735" s="36"/>
      <c r="V735" s="36"/>
      <c r="W735" s="36"/>
      <c r="X735" s="36"/>
      <c r="Y735" s="36"/>
      <c r="Z735" s="36"/>
      <c r="AA735" s="36"/>
      <c r="AB735" s="36"/>
      <c r="AC735" s="36"/>
      <c r="AD735" s="36"/>
      <c r="AE735" s="36"/>
      <c r="AT735" s="19" t="s">
        <v>231</v>
      </c>
      <c r="AU735" s="19" t="s">
        <v>85</v>
      </c>
    </row>
    <row r="736" spans="2:51" s="13" customFormat="1" ht="11.25">
      <c r="B736" s="200"/>
      <c r="C736" s="201"/>
      <c r="D736" s="195" t="s">
        <v>233</v>
      </c>
      <c r="E736" s="202" t="s">
        <v>74</v>
      </c>
      <c r="F736" s="203" t="s">
        <v>1319</v>
      </c>
      <c r="G736" s="201"/>
      <c r="H736" s="204">
        <v>120.8</v>
      </c>
      <c r="I736" s="205"/>
      <c r="J736" s="201"/>
      <c r="K736" s="201"/>
      <c r="L736" s="206"/>
      <c r="M736" s="207"/>
      <c r="N736" s="208"/>
      <c r="O736" s="208"/>
      <c r="P736" s="208"/>
      <c r="Q736" s="208"/>
      <c r="R736" s="208"/>
      <c r="S736" s="208"/>
      <c r="T736" s="209"/>
      <c r="AT736" s="210" t="s">
        <v>233</v>
      </c>
      <c r="AU736" s="210" t="s">
        <v>85</v>
      </c>
      <c r="AV736" s="13" t="s">
        <v>85</v>
      </c>
      <c r="AW736" s="13" t="s">
        <v>37</v>
      </c>
      <c r="AX736" s="13" t="s">
        <v>83</v>
      </c>
      <c r="AY736" s="210" t="s">
        <v>223</v>
      </c>
    </row>
    <row r="737" spans="1:65" s="2" customFormat="1" ht="16.5" customHeight="1">
      <c r="A737" s="36"/>
      <c r="B737" s="37"/>
      <c r="C737" s="182" t="s">
        <v>1320</v>
      </c>
      <c r="D737" s="182" t="s">
        <v>225</v>
      </c>
      <c r="E737" s="183" t="s">
        <v>1321</v>
      </c>
      <c r="F737" s="184" t="s">
        <v>1322</v>
      </c>
      <c r="G737" s="185" t="s">
        <v>117</v>
      </c>
      <c r="H737" s="186">
        <v>96.5</v>
      </c>
      <c r="I737" s="187"/>
      <c r="J737" s="188">
        <f>ROUND(I737*H737,2)</f>
        <v>0</v>
      </c>
      <c r="K737" s="184" t="s">
        <v>228</v>
      </c>
      <c r="L737" s="41"/>
      <c r="M737" s="189" t="s">
        <v>74</v>
      </c>
      <c r="N737" s="190" t="s">
        <v>46</v>
      </c>
      <c r="O737" s="66"/>
      <c r="P737" s="191">
        <f>O737*H737</f>
        <v>0</v>
      </c>
      <c r="Q737" s="191">
        <v>0</v>
      </c>
      <c r="R737" s="191">
        <f>Q737*H737</f>
        <v>0</v>
      </c>
      <c r="S737" s="191">
        <v>0</v>
      </c>
      <c r="T737" s="192">
        <f>S737*H737</f>
        <v>0</v>
      </c>
      <c r="U737" s="36"/>
      <c r="V737" s="36"/>
      <c r="W737" s="36"/>
      <c r="X737" s="36"/>
      <c r="Y737" s="36"/>
      <c r="Z737" s="36"/>
      <c r="AA737" s="36"/>
      <c r="AB737" s="36"/>
      <c r="AC737" s="36"/>
      <c r="AD737" s="36"/>
      <c r="AE737" s="36"/>
      <c r="AR737" s="193" t="s">
        <v>329</v>
      </c>
      <c r="AT737" s="193" t="s">
        <v>225</v>
      </c>
      <c r="AU737" s="193" t="s">
        <v>85</v>
      </c>
      <c r="AY737" s="19" t="s">
        <v>223</v>
      </c>
      <c r="BE737" s="194">
        <f>IF(N737="základní",J737,0)</f>
        <v>0</v>
      </c>
      <c r="BF737" s="194">
        <f>IF(N737="snížená",J737,0)</f>
        <v>0</v>
      </c>
      <c r="BG737" s="194">
        <f>IF(N737="zákl. přenesená",J737,0)</f>
        <v>0</v>
      </c>
      <c r="BH737" s="194">
        <f>IF(N737="sníž. přenesená",J737,0)</f>
        <v>0</v>
      </c>
      <c r="BI737" s="194">
        <f>IF(N737="nulová",J737,0)</f>
        <v>0</v>
      </c>
      <c r="BJ737" s="19" t="s">
        <v>83</v>
      </c>
      <c r="BK737" s="194">
        <f>ROUND(I737*H737,2)</f>
        <v>0</v>
      </c>
      <c r="BL737" s="19" t="s">
        <v>329</v>
      </c>
      <c r="BM737" s="193" t="s">
        <v>1323</v>
      </c>
    </row>
    <row r="738" spans="1:47" s="2" customFormat="1" ht="11.25">
      <c r="A738" s="36"/>
      <c r="B738" s="37"/>
      <c r="C738" s="38"/>
      <c r="D738" s="195" t="s">
        <v>231</v>
      </c>
      <c r="E738" s="38"/>
      <c r="F738" s="196" t="s">
        <v>1324</v>
      </c>
      <c r="G738" s="38"/>
      <c r="H738" s="38"/>
      <c r="I738" s="197"/>
      <c r="J738" s="38"/>
      <c r="K738" s="38"/>
      <c r="L738" s="41"/>
      <c r="M738" s="198"/>
      <c r="N738" s="199"/>
      <c r="O738" s="66"/>
      <c r="P738" s="66"/>
      <c r="Q738" s="66"/>
      <c r="R738" s="66"/>
      <c r="S738" s="66"/>
      <c r="T738" s="67"/>
      <c r="U738" s="36"/>
      <c r="V738" s="36"/>
      <c r="W738" s="36"/>
      <c r="X738" s="36"/>
      <c r="Y738" s="36"/>
      <c r="Z738" s="36"/>
      <c r="AA738" s="36"/>
      <c r="AB738" s="36"/>
      <c r="AC738" s="36"/>
      <c r="AD738" s="36"/>
      <c r="AE738" s="36"/>
      <c r="AT738" s="19" t="s">
        <v>231</v>
      </c>
      <c r="AU738" s="19" t="s">
        <v>85</v>
      </c>
    </row>
    <row r="739" spans="2:51" s="13" customFormat="1" ht="11.25">
      <c r="B739" s="200"/>
      <c r="C739" s="201"/>
      <c r="D739" s="195" t="s">
        <v>233</v>
      </c>
      <c r="E739" s="202" t="s">
        <v>74</v>
      </c>
      <c r="F739" s="203" t="s">
        <v>600</v>
      </c>
      <c r="G739" s="201"/>
      <c r="H739" s="204">
        <v>96.5</v>
      </c>
      <c r="I739" s="205"/>
      <c r="J739" s="201"/>
      <c r="K739" s="201"/>
      <c r="L739" s="206"/>
      <c r="M739" s="207"/>
      <c r="N739" s="208"/>
      <c r="O739" s="208"/>
      <c r="P739" s="208"/>
      <c r="Q739" s="208"/>
      <c r="R739" s="208"/>
      <c r="S739" s="208"/>
      <c r="T739" s="209"/>
      <c r="AT739" s="210" t="s">
        <v>233</v>
      </c>
      <c r="AU739" s="210" t="s">
        <v>85</v>
      </c>
      <c r="AV739" s="13" t="s">
        <v>85</v>
      </c>
      <c r="AW739" s="13" t="s">
        <v>37</v>
      </c>
      <c r="AX739" s="13" t="s">
        <v>83</v>
      </c>
      <c r="AY739" s="210" t="s">
        <v>223</v>
      </c>
    </row>
    <row r="740" spans="1:65" s="2" customFormat="1" ht="16.5" customHeight="1">
      <c r="A740" s="36"/>
      <c r="B740" s="37"/>
      <c r="C740" s="182" t="s">
        <v>1325</v>
      </c>
      <c r="D740" s="182" t="s">
        <v>225</v>
      </c>
      <c r="E740" s="183" t="s">
        <v>1326</v>
      </c>
      <c r="F740" s="184" t="s">
        <v>1327</v>
      </c>
      <c r="G740" s="185" t="s">
        <v>123</v>
      </c>
      <c r="H740" s="186">
        <v>50.8</v>
      </c>
      <c r="I740" s="187"/>
      <c r="J740" s="188">
        <f>ROUND(I740*H740,2)</f>
        <v>0</v>
      </c>
      <c r="K740" s="184" t="s">
        <v>228</v>
      </c>
      <c r="L740" s="41"/>
      <c r="M740" s="189" t="s">
        <v>74</v>
      </c>
      <c r="N740" s="190" t="s">
        <v>46</v>
      </c>
      <c r="O740" s="66"/>
      <c r="P740" s="191">
        <f>O740*H740</f>
        <v>0</v>
      </c>
      <c r="Q740" s="191">
        <v>0.00017</v>
      </c>
      <c r="R740" s="191">
        <f>Q740*H740</f>
        <v>0.008636</v>
      </c>
      <c r="S740" s="191">
        <v>0</v>
      </c>
      <c r="T740" s="192">
        <f>S740*H740</f>
        <v>0</v>
      </c>
      <c r="U740" s="36"/>
      <c r="V740" s="36"/>
      <c r="W740" s="36"/>
      <c r="X740" s="36"/>
      <c r="Y740" s="36"/>
      <c r="Z740" s="36"/>
      <c r="AA740" s="36"/>
      <c r="AB740" s="36"/>
      <c r="AC740" s="36"/>
      <c r="AD740" s="36"/>
      <c r="AE740" s="36"/>
      <c r="AR740" s="193" t="s">
        <v>329</v>
      </c>
      <c r="AT740" s="193" t="s">
        <v>225</v>
      </c>
      <c r="AU740" s="193" t="s">
        <v>85</v>
      </c>
      <c r="AY740" s="19" t="s">
        <v>223</v>
      </c>
      <c r="BE740" s="194">
        <f>IF(N740="základní",J740,0)</f>
        <v>0</v>
      </c>
      <c r="BF740" s="194">
        <f>IF(N740="snížená",J740,0)</f>
        <v>0</v>
      </c>
      <c r="BG740" s="194">
        <f>IF(N740="zákl. přenesená",J740,0)</f>
        <v>0</v>
      </c>
      <c r="BH740" s="194">
        <f>IF(N740="sníž. přenesená",J740,0)</f>
        <v>0</v>
      </c>
      <c r="BI740" s="194">
        <f>IF(N740="nulová",J740,0)</f>
        <v>0</v>
      </c>
      <c r="BJ740" s="19" t="s">
        <v>83</v>
      </c>
      <c r="BK740" s="194">
        <f>ROUND(I740*H740,2)</f>
        <v>0</v>
      </c>
      <c r="BL740" s="19" t="s">
        <v>329</v>
      </c>
      <c r="BM740" s="193" t="s">
        <v>1328</v>
      </c>
    </row>
    <row r="741" spans="1:47" s="2" customFormat="1" ht="11.25">
      <c r="A741" s="36"/>
      <c r="B741" s="37"/>
      <c r="C741" s="38"/>
      <c r="D741" s="195" t="s">
        <v>231</v>
      </c>
      <c r="E741" s="38"/>
      <c r="F741" s="196" t="s">
        <v>1329</v>
      </c>
      <c r="G741" s="38"/>
      <c r="H741" s="38"/>
      <c r="I741" s="197"/>
      <c r="J741" s="38"/>
      <c r="K741" s="38"/>
      <c r="L741" s="41"/>
      <c r="M741" s="198"/>
      <c r="N741" s="199"/>
      <c r="O741" s="66"/>
      <c r="P741" s="66"/>
      <c r="Q741" s="66"/>
      <c r="R741" s="66"/>
      <c r="S741" s="66"/>
      <c r="T741" s="67"/>
      <c r="U741" s="36"/>
      <c r="V741" s="36"/>
      <c r="W741" s="36"/>
      <c r="X741" s="36"/>
      <c r="Y741" s="36"/>
      <c r="Z741" s="36"/>
      <c r="AA741" s="36"/>
      <c r="AB741" s="36"/>
      <c r="AC741" s="36"/>
      <c r="AD741" s="36"/>
      <c r="AE741" s="36"/>
      <c r="AT741" s="19" t="s">
        <v>231</v>
      </c>
      <c r="AU741" s="19" t="s">
        <v>85</v>
      </c>
    </row>
    <row r="742" spans="1:65" s="2" customFormat="1" ht="16.5" customHeight="1">
      <c r="A742" s="36"/>
      <c r="B742" s="37"/>
      <c r="C742" s="247" t="s">
        <v>1330</v>
      </c>
      <c r="D742" s="247" t="s">
        <v>804</v>
      </c>
      <c r="E742" s="248" t="s">
        <v>1331</v>
      </c>
      <c r="F742" s="249" t="s">
        <v>1332</v>
      </c>
      <c r="G742" s="250" t="s">
        <v>123</v>
      </c>
      <c r="H742" s="251">
        <v>55.88</v>
      </c>
      <c r="I742" s="252"/>
      <c r="J742" s="253">
        <f>ROUND(I742*H742,2)</f>
        <v>0</v>
      </c>
      <c r="K742" s="249" t="s">
        <v>228</v>
      </c>
      <c r="L742" s="254"/>
      <c r="M742" s="255" t="s">
        <v>74</v>
      </c>
      <c r="N742" s="256" t="s">
        <v>46</v>
      </c>
      <c r="O742" s="66"/>
      <c r="P742" s="191">
        <f>O742*H742</f>
        <v>0</v>
      </c>
      <c r="Q742" s="191">
        <v>4E-05</v>
      </c>
      <c r="R742" s="191">
        <f>Q742*H742</f>
        <v>0.0022352</v>
      </c>
      <c r="S742" s="191">
        <v>0</v>
      </c>
      <c r="T742" s="192">
        <f>S742*H742</f>
        <v>0</v>
      </c>
      <c r="U742" s="36"/>
      <c r="V742" s="36"/>
      <c r="W742" s="36"/>
      <c r="X742" s="36"/>
      <c r="Y742" s="36"/>
      <c r="Z742" s="36"/>
      <c r="AA742" s="36"/>
      <c r="AB742" s="36"/>
      <c r="AC742" s="36"/>
      <c r="AD742" s="36"/>
      <c r="AE742" s="36"/>
      <c r="AR742" s="193" t="s">
        <v>450</v>
      </c>
      <c r="AT742" s="193" t="s">
        <v>804</v>
      </c>
      <c r="AU742" s="193" t="s">
        <v>85</v>
      </c>
      <c r="AY742" s="19" t="s">
        <v>223</v>
      </c>
      <c r="BE742" s="194">
        <f>IF(N742="základní",J742,0)</f>
        <v>0</v>
      </c>
      <c r="BF742" s="194">
        <f>IF(N742="snížená",J742,0)</f>
        <v>0</v>
      </c>
      <c r="BG742" s="194">
        <f>IF(N742="zákl. přenesená",J742,0)</f>
        <v>0</v>
      </c>
      <c r="BH742" s="194">
        <f>IF(N742="sníž. přenesená",J742,0)</f>
        <v>0</v>
      </c>
      <c r="BI742" s="194">
        <f>IF(N742="nulová",J742,0)</f>
        <v>0</v>
      </c>
      <c r="BJ742" s="19" t="s">
        <v>83</v>
      </c>
      <c r="BK742" s="194">
        <f>ROUND(I742*H742,2)</f>
        <v>0</v>
      </c>
      <c r="BL742" s="19" t="s">
        <v>329</v>
      </c>
      <c r="BM742" s="193" t="s">
        <v>1333</v>
      </c>
    </row>
    <row r="743" spans="1:47" s="2" customFormat="1" ht="11.25">
      <c r="A743" s="36"/>
      <c r="B743" s="37"/>
      <c r="C743" s="38"/>
      <c r="D743" s="195" t="s">
        <v>231</v>
      </c>
      <c r="E743" s="38"/>
      <c r="F743" s="196" t="s">
        <v>1332</v>
      </c>
      <c r="G743" s="38"/>
      <c r="H743" s="38"/>
      <c r="I743" s="197"/>
      <c r="J743" s="38"/>
      <c r="K743" s="38"/>
      <c r="L743" s="41"/>
      <c r="M743" s="198"/>
      <c r="N743" s="199"/>
      <c r="O743" s="66"/>
      <c r="P743" s="66"/>
      <c r="Q743" s="66"/>
      <c r="R743" s="66"/>
      <c r="S743" s="66"/>
      <c r="T743" s="67"/>
      <c r="U743" s="36"/>
      <c r="V743" s="36"/>
      <c r="W743" s="36"/>
      <c r="X743" s="36"/>
      <c r="Y743" s="36"/>
      <c r="Z743" s="36"/>
      <c r="AA743" s="36"/>
      <c r="AB743" s="36"/>
      <c r="AC743" s="36"/>
      <c r="AD743" s="36"/>
      <c r="AE743" s="36"/>
      <c r="AT743" s="19" t="s">
        <v>231</v>
      </c>
      <c r="AU743" s="19" t="s">
        <v>85</v>
      </c>
    </row>
    <row r="744" spans="2:51" s="16" customFormat="1" ht="11.25">
      <c r="B744" s="233"/>
      <c r="C744" s="234"/>
      <c r="D744" s="195" t="s">
        <v>233</v>
      </c>
      <c r="E744" s="235" t="s">
        <v>74</v>
      </c>
      <c r="F744" s="236" t="s">
        <v>262</v>
      </c>
      <c r="G744" s="234"/>
      <c r="H744" s="235" t="s">
        <v>74</v>
      </c>
      <c r="I744" s="237"/>
      <c r="J744" s="234"/>
      <c r="K744" s="234"/>
      <c r="L744" s="238"/>
      <c r="M744" s="239"/>
      <c r="N744" s="240"/>
      <c r="O744" s="240"/>
      <c r="P744" s="240"/>
      <c r="Q744" s="240"/>
      <c r="R744" s="240"/>
      <c r="S744" s="240"/>
      <c r="T744" s="241"/>
      <c r="AT744" s="242" t="s">
        <v>233</v>
      </c>
      <c r="AU744" s="242" t="s">
        <v>85</v>
      </c>
      <c r="AV744" s="16" t="s">
        <v>83</v>
      </c>
      <c r="AW744" s="16" t="s">
        <v>37</v>
      </c>
      <c r="AX744" s="16" t="s">
        <v>76</v>
      </c>
      <c r="AY744" s="242" t="s">
        <v>223</v>
      </c>
    </row>
    <row r="745" spans="2:51" s="13" customFormat="1" ht="11.25">
      <c r="B745" s="200"/>
      <c r="C745" s="201"/>
      <c r="D745" s="195" t="s">
        <v>233</v>
      </c>
      <c r="E745" s="202" t="s">
        <v>74</v>
      </c>
      <c r="F745" s="203" t="s">
        <v>1307</v>
      </c>
      <c r="G745" s="201"/>
      <c r="H745" s="204">
        <v>5.9</v>
      </c>
      <c r="I745" s="205"/>
      <c r="J745" s="201"/>
      <c r="K745" s="201"/>
      <c r="L745" s="206"/>
      <c r="M745" s="207"/>
      <c r="N745" s="208"/>
      <c r="O745" s="208"/>
      <c r="P745" s="208"/>
      <c r="Q745" s="208"/>
      <c r="R745" s="208"/>
      <c r="S745" s="208"/>
      <c r="T745" s="209"/>
      <c r="AT745" s="210" t="s">
        <v>233</v>
      </c>
      <c r="AU745" s="210" t="s">
        <v>85</v>
      </c>
      <c r="AV745" s="13" t="s">
        <v>85</v>
      </c>
      <c r="AW745" s="13" t="s">
        <v>37</v>
      </c>
      <c r="AX745" s="13" t="s">
        <v>76</v>
      </c>
      <c r="AY745" s="210" t="s">
        <v>223</v>
      </c>
    </row>
    <row r="746" spans="2:51" s="13" customFormat="1" ht="11.25">
      <c r="B746" s="200"/>
      <c r="C746" s="201"/>
      <c r="D746" s="195" t="s">
        <v>233</v>
      </c>
      <c r="E746" s="202" t="s">
        <v>74</v>
      </c>
      <c r="F746" s="203" t="s">
        <v>1308</v>
      </c>
      <c r="G746" s="201"/>
      <c r="H746" s="204">
        <v>11.5</v>
      </c>
      <c r="I746" s="205"/>
      <c r="J746" s="201"/>
      <c r="K746" s="201"/>
      <c r="L746" s="206"/>
      <c r="M746" s="207"/>
      <c r="N746" s="208"/>
      <c r="O746" s="208"/>
      <c r="P746" s="208"/>
      <c r="Q746" s="208"/>
      <c r="R746" s="208"/>
      <c r="S746" s="208"/>
      <c r="T746" s="209"/>
      <c r="AT746" s="210" t="s">
        <v>233</v>
      </c>
      <c r="AU746" s="210" t="s">
        <v>85</v>
      </c>
      <c r="AV746" s="13" t="s">
        <v>85</v>
      </c>
      <c r="AW746" s="13" t="s">
        <v>37</v>
      </c>
      <c r="AX746" s="13" t="s">
        <v>76</v>
      </c>
      <c r="AY746" s="210" t="s">
        <v>223</v>
      </c>
    </row>
    <row r="747" spans="2:51" s="13" customFormat="1" ht="11.25">
      <c r="B747" s="200"/>
      <c r="C747" s="201"/>
      <c r="D747" s="195" t="s">
        <v>233</v>
      </c>
      <c r="E747" s="202" t="s">
        <v>74</v>
      </c>
      <c r="F747" s="203" t="s">
        <v>1309</v>
      </c>
      <c r="G747" s="201"/>
      <c r="H747" s="204">
        <v>3.8</v>
      </c>
      <c r="I747" s="205"/>
      <c r="J747" s="201"/>
      <c r="K747" s="201"/>
      <c r="L747" s="206"/>
      <c r="M747" s="207"/>
      <c r="N747" s="208"/>
      <c r="O747" s="208"/>
      <c r="P747" s="208"/>
      <c r="Q747" s="208"/>
      <c r="R747" s="208"/>
      <c r="S747" s="208"/>
      <c r="T747" s="209"/>
      <c r="AT747" s="210" t="s">
        <v>233</v>
      </c>
      <c r="AU747" s="210" t="s">
        <v>85</v>
      </c>
      <c r="AV747" s="13" t="s">
        <v>85</v>
      </c>
      <c r="AW747" s="13" t="s">
        <v>37</v>
      </c>
      <c r="AX747" s="13" t="s">
        <v>76</v>
      </c>
      <c r="AY747" s="210" t="s">
        <v>223</v>
      </c>
    </row>
    <row r="748" spans="2:51" s="13" customFormat="1" ht="11.25">
      <c r="B748" s="200"/>
      <c r="C748" s="201"/>
      <c r="D748" s="195" t="s">
        <v>233</v>
      </c>
      <c r="E748" s="202" t="s">
        <v>74</v>
      </c>
      <c r="F748" s="203" t="s">
        <v>1310</v>
      </c>
      <c r="G748" s="201"/>
      <c r="H748" s="204">
        <v>8.3</v>
      </c>
      <c r="I748" s="205"/>
      <c r="J748" s="201"/>
      <c r="K748" s="201"/>
      <c r="L748" s="206"/>
      <c r="M748" s="207"/>
      <c r="N748" s="208"/>
      <c r="O748" s="208"/>
      <c r="P748" s="208"/>
      <c r="Q748" s="208"/>
      <c r="R748" s="208"/>
      <c r="S748" s="208"/>
      <c r="T748" s="209"/>
      <c r="AT748" s="210" t="s">
        <v>233</v>
      </c>
      <c r="AU748" s="210" t="s">
        <v>85</v>
      </c>
      <c r="AV748" s="13" t="s">
        <v>85</v>
      </c>
      <c r="AW748" s="13" t="s">
        <v>37</v>
      </c>
      <c r="AX748" s="13" t="s">
        <v>76</v>
      </c>
      <c r="AY748" s="210" t="s">
        <v>223</v>
      </c>
    </row>
    <row r="749" spans="2:51" s="13" customFormat="1" ht="11.25">
      <c r="B749" s="200"/>
      <c r="C749" s="201"/>
      <c r="D749" s="195" t="s">
        <v>233</v>
      </c>
      <c r="E749" s="202" t="s">
        <v>74</v>
      </c>
      <c r="F749" s="203" t="s">
        <v>1311</v>
      </c>
      <c r="G749" s="201"/>
      <c r="H749" s="204">
        <v>6.8</v>
      </c>
      <c r="I749" s="205"/>
      <c r="J749" s="201"/>
      <c r="K749" s="201"/>
      <c r="L749" s="206"/>
      <c r="M749" s="207"/>
      <c r="N749" s="208"/>
      <c r="O749" s="208"/>
      <c r="P749" s="208"/>
      <c r="Q749" s="208"/>
      <c r="R749" s="208"/>
      <c r="S749" s="208"/>
      <c r="T749" s="209"/>
      <c r="AT749" s="210" t="s">
        <v>233</v>
      </c>
      <c r="AU749" s="210" t="s">
        <v>85</v>
      </c>
      <c r="AV749" s="13" t="s">
        <v>85</v>
      </c>
      <c r="AW749" s="13" t="s">
        <v>37</v>
      </c>
      <c r="AX749" s="13" t="s">
        <v>76</v>
      </c>
      <c r="AY749" s="210" t="s">
        <v>223</v>
      </c>
    </row>
    <row r="750" spans="2:51" s="13" customFormat="1" ht="11.25">
      <c r="B750" s="200"/>
      <c r="C750" s="201"/>
      <c r="D750" s="195" t="s">
        <v>233</v>
      </c>
      <c r="E750" s="202" t="s">
        <v>74</v>
      </c>
      <c r="F750" s="203" t="s">
        <v>1312</v>
      </c>
      <c r="G750" s="201"/>
      <c r="H750" s="204">
        <v>5</v>
      </c>
      <c r="I750" s="205"/>
      <c r="J750" s="201"/>
      <c r="K750" s="201"/>
      <c r="L750" s="206"/>
      <c r="M750" s="207"/>
      <c r="N750" s="208"/>
      <c r="O750" s="208"/>
      <c r="P750" s="208"/>
      <c r="Q750" s="208"/>
      <c r="R750" s="208"/>
      <c r="S750" s="208"/>
      <c r="T750" s="209"/>
      <c r="AT750" s="210" t="s">
        <v>233</v>
      </c>
      <c r="AU750" s="210" t="s">
        <v>85</v>
      </c>
      <c r="AV750" s="13" t="s">
        <v>85</v>
      </c>
      <c r="AW750" s="13" t="s">
        <v>37</v>
      </c>
      <c r="AX750" s="13" t="s">
        <v>76</v>
      </c>
      <c r="AY750" s="210" t="s">
        <v>223</v>
      </c>
    </row>
    <row r="751" spans="2:51" s="13" customFormat="1" ht="11.25">
      <c r="B751" s="200"/>
      <c r="C751" s="201"/>
      <c r="D751" s="195" t="s">
        <v>233</v>
      </c>
      <c r="E751" s="202" t="s">
        <v>74</v>
      </c>
      <c r="F751" s="203" t="s">
        <v>1313</v>
      </c>
      <c r="G751" s="201"/>
      <c r="H751" s="204">
        <v>9.5</v>
      </c>
      <c r="I751" s="205"/>
      <c r="J751" s="201"/>
      <c r="K751" s="201"/>
      <c r="L751" s="206"/>
      <c r="M751" s="207"/>
      <c r="N751" s="208"/>
      <c r="O751" s="208"/>
      <c r="P751" s="208"/>
      <c r="Q751" s="208"/>
      <c r="R751" s="208"/>
      <c r="S751" s="208"/>
      <c r="T751" s="209"/>
      <c r="AT751" s="210" t="s">
        <v>233</v>
      </c>
      <c r="AU751" s="210" t="s">
        <v>85</v>
      </c>
      <c r="AV751" s="13" t="s">
        <v>85</v>
      </c>
      <c r="AW751" s="13" t="s">
        <v>37</v>
      </c>
      <c r="AX751" s="13" t="s">
        <v>76</v>
      </c>
      <c r="AY751" s="210" t="s">
        <v>223</v>
      </c>
    </row>
    <row r="752" spans="2:51" s="14" customFormat="1" ht="11.25">
      <c r="B752" s="211"/>
      <c r="C752" s="212"/>
      <c r="D752" s="195" t="s">
        <v>233</v>
      </c>
      <c r="E752" s="213" t="s">
        <v>74</v>
      </c>
      <c r="F752" s="214" t="s">
        <v>236</v>
      </c>
      <c r="G752" s="212"/>
      <c r="H752" s="215">
        <v>50.8</v>
      </c>
      <c r="I752" s="216"/>
      <c r="J752" s="212"/>
      <c r="K752" s="212"/>
      <c r="L752" s="217"/>
      <c r="M752" s="218"/>
      <c r="N752" s="219"/>
      <c r="O752" s="219"/>
      <c r="P752" s="219"/>
      <c r="Q752" s="219"/>
      <c r="R752" s="219"/>
      <c r="S752" s="219"/>
      <c r="T752" s="220"/>
      <c r="AT752" s="221" t="s">
        <v>233</v>
      </c>
      <c r="AU752" s="221" t="s">
        <v>85</v>
      </c>
      <c r="AV752" s="14" t="s">
        <v>237</v>
      </c>
      <c r="AW752" s="14" t="s">
        <v>37</v>
      </c>
      <c r="AX752" s="14" t="s">
        <v>76</v>
      </c>
      <c r="AY752" s="221" t="s">
        <v>223</v>
      </c>
    </row>
    <row r="753" spans="2:51" s="15" customFormat="1" ht="11.25">
      <c r="B753" s="222"/>
      <c r="C753" s="223"/>
      <c r="D753" s="195" t="s">
        <v>233</v>
      </c>
      <c r="E753" s="224" t="s">
        <v>74</v>
      </c>
      <c r="F753" s="225" t="s">
        <v>238</v>
      </c>
      <c r="G753" s="223"/>
      <c r="H753" s="226">
        <v>50.8</v>
      </c>
      <c r="I753" s="227"/>
      <c r="J753" s="223"/>
      <c r="K753" s="223"/>
      <c r="L753" s="228"/>
      <c r="M753" s="229"/>
      <c r="N753" s="230"/>
      <c r="O753" s="230"/>
      <c r="P753" s="230"/>
      <c r="Q753" s="230"/>
      <c r="R753" s="230"/>
      <c r="S753" s="230"/>
      <c r="T753" s="231"/>
      <c r="AT753" s="232" t="s">
        <v>233</v>
      </c>
      <c r="AU753" s="232" t="s">
        <v>85</v>
      </c>
      <c r="AV753" s="15" t="s">
        <v>229</v>
      </c>
      <c r="AW753" s="15" t="s">
        <v>37</v>
      </c>
      <c r="AX753" s="15" t="s">
        <v>83</v>
      </c>
      <c r="AY753" s="232" t="s">
        <v>223</v>
      </c>
    </row>
    <row r="754" spans="2:51" s="13" customFormat="1" ht="11.25">
      <c r="B754" s="200"/>
      <c r="C754" s="201"/>
      <c r="D754" s="195" t="s">
        <v>233</v>
      </c>
      <c r="E754" s="201"/>
      <c r="F754" s="203" t="s">
        <v>1334</v>
      </c>
      <c r="G754" s="201"/>
      <c r="H754" s="204">
        <v>55.88</v>
      </c>
      <c r="I754" s="205"/>
      <c r="J754" s="201"/>
      <c r="K754" s="201"/>
      <c r="L754" s="206"/>
      <c r="M754" s="207"/>
      <c r="N754" s="208"/>
      <c r="O754" s="208"/>
      <c r="P754" s="208"/>
      <c r="Q754" s="208"/>
      <c r="R754" s="208"/>
      <c r="S754" s="208"/>
      <c r="T754" s="209"/>
      <c r="AT754" s="210" t="s">
        <v>233</v>
      </c>
      <c r="AU754" s="210" t="s">
        <v>85</v>
      </c>
      <c r="AV754" s="13" t="s">
        <v>85</v>
      </c>
      <c r="AW754" s="13" t="s">
        <v>4</v>
      </c>
      <c r="AX754" s="13" t="s">
        <v>83</v>
      </c>
      <c r="AY754" s="210" t="s">
        <v>223</v>
      </c>
    </row>
    <row r="755" spans="1:65" s="2" customFormat="1" ht="16.5" customHeight="1">
      <c r="A755" s="36"/>
      <c r="B755" s="37"/>
      <c r="C755" s="182" t="s">
        <v>1335</v>
      </c>
      <c r="D755" s="182" t="s">
        <v>225</v>
      </c>
      <c r="E755" s="183" t="s">
        <v>1336</v>
      </c>
      <c r="F755" s="184" t="s">
        <v>1337</v>
      </c>
      <c r="G755" s="185" t="s">
        <v>128</v>
      </c>
      <c r="H755" s="186">
        <v>50</v>
      </c>
      <c r="I755" s="187"/>
      <c r="J755" s="188">
        <f>ROUND(I755*H755,2)</f>
        <v>0</v>
      </c>
      <c r="K755" s="184" t="s">
        <v>228</v>
      </c>
      <c r="L755" s="41"/>
      <c r="M755" s="189" t="s">
        <v>74</v>
      </c>
      <c r="N755" s="190" t="s">
        <v>46</v>
      </c>
      <c r="O755" s="66"/>
      <c r="P755" s="191">
        <f>O755*H755</f>
        <v>0</v>
      </c>
      <c r="Q755" s="191">
        <v>0.00017</v>
      </c>
      <c r="R755" s="191">
        <f>Q755*H755</f>
        <v>0.0085</v>
      </c>
      <c r="S755" s="191">
        <v>0</v>
      </c>
      <c r="T755" s="192">
        <f>S755*H755</f>
        <v>0</v>
      </c>
      <c r="U755" s="36"/>
      <c r="V755" s="36"/>
      <c r="W755" s="36"/>
      <c r="X755" s="36"/>
      <c r="Y755" s="36"/>
      <c r="Z755" s="36"/>
      <c r="AA755" s="36"/>
      <c r="AB755" s="36"/>
      <c r="AC755" s="36"/>
      <c r="AD755" s="36"/>
      <c r="AE755" s="36"/>
      <c r="AR755" s="193" t="s">
        <v>329</v>
      </c>
      <c r="AT755" s="193" t="s">
        <v>225</v>
      </c>
      <c r="AU755" s="193" t="s">
        <v>85</v>
      </c>
      <c r="AY755" s="19" t="s">
        <v>223</v>
      </c>
      <c r="BE755" s="194">
        <f>IF(N755="základní",J755,0)</f>
        <v>0</v>
      </c>
      <c r="BF755" s="194">
        <f>IF(N755="snížená",J755,0)</f>
        <v>0</v>
      </c>
      <c r="BG755" s="194">
        <f>IF(N755="zákl. přenesená",J755,0)</f>
        <v>0</v>
      </c>
      <c r="BH755" s="194">
        <f>IF(N755="sníž. přenesená",J755,0)</f>
        <v>0</v>
      </c>
      <c r="BI755" s="194">
        <f>IF(N755="nulová",J755,0)</f>
        <v>0</v>
      </c>
      <c r="BJ755" s="19" t="s">
        <v>83</v>
      </c>
      <c r="BK755" s="194">
        <f>ROUND(I755*H755,2)</f>
        <v>0</v>
      </c>
      <c r="BL755" s="19" t="s">
        <v>329</v>
      </c>
      <c r="BM755" s="193" t="s">
        <v>1338</v>
      </c>
    </row>
    <row r="756" spans="1:47" s="2" customFormat="1" ht="11.25">
      <c r="A756" s="36"/>
      <c r="B756" s="37"/>
      <c r="C756" s="38"/>
      <c r="D756" s="195" t="s">
        <v>231</v>
      </c>
      <c r="E756" s="38"/>
      <c r="F756" s="196" t="s">
        <v>1339</v>
      </c>
      <c r="G756" s="38"/>
      <c r="H756" s="38"/>
      <c r="I756" s="197"/>
      <c r="J756" s="38"/>
      <c r="K756" s="38"/>
      <c r="L756" s="41"/>
      <c r="M756" s="198"/>
      <c r="N756" s="199"/>
      <c r="O756" s="66"/>
      <c r="P756" s="66"/>
      <c r="Q756" s="66"/>
      <c r="R756" s="66"/>
      <c r="S756" s="66"/>
      <c r="T756" s="67"/>
      <c r="U756" s="36"/>
      <c r="V756" s="36"/>
      <c r="W756" s="36"/>
      <c r="X756" s="36"/>
      <c r="Y756" s="36"/>
      <c r="Z756" s="36"/>
      <c r="AA756" s="36"/>
      <c r="AB756" s="36"/>
      <c r="AC756" s="36"/>
      <c r="AD756" s="36"/>
      <c r="AE756" s="36"/>
      <c r="AT756" s="19" t="s">
        <v>231</v>
      </c>
      <c r="AU756" s="19" t="s">
        <v>85</v>
      </c>
    </row>
    <row r="757" spans="1:65" s="2" customFormat="1" ht="16.5" customHeight="1">
      <c r="A757" s="36"/>
      <c r="B757" s="37"/>
      <c r="C757" s="247" t="s">
        <v>1340</v>
      </c>
      <c r="D757" s="247" t="s">
        <v>804</v>
      </c>
      <c r="E757" s="248" t="s">
        <v>1341</v>
      </c>
      <c r="F757" s="249" t="s">
        <v>1342</v>
      </c>
      <c r="G757" s="250" t="s">
        <v>128</v>
      </c>
      <c r="H757" s="251">
        <v>10</v>
      </c>
      <c r="I757" s="252"/>
      <c r="J757" s="253">
        <f>ROUND(I757*H757,2)</f>
        <v>0</v>
      </c>
      <c r="K757" s="249" t="s">
        <v>228</v>
      </c>
      <c r="L757" s="254"/>
      <c r="M757" s="255" t="s">
        <v>74</v>
      </c>
      <c r="N757" s="256" t="s">
        <v>46</v>
      </c>
      <c r="O757" s="66"/>
      <c r="P757" s="191">
        <f>O757*H757</f>
        <v>0</v>
      </c>
      <c r="Q757" s="191">
        <v>3E-05</v>
      </c>
      <c r="R757" s="191">
        <f>Q757*H757</f>
        <v>0.00030000000000000003</v>
      </c>
      <c r="S757" s="191">
        <v>0</v>
      </c>
      <c r="T757" s="192">
        <f>S757*H757</f>
        <v>0</v>
      </c>
      <c r="U757" s="36"/>
      <c r="V757" s="36"/>
      <c r="W757" s="36"/>
      <c r="X757" s="36"/>
      <c r="Y757" s="36"/>
      <c r="Z757" s="36"/>
      <c r="AA757" s="36"/>
      <c r="AB757" s="36"/>
      <c r="AC757" s="36"/>
      <c r="AD757" s="36"/>
      <c r="AE757" s="36"/>
      <c r="AR757" s="193" t="s">
        <v>450</v>
      </c>
      <c r="AT757" s="193" t="s">
        <v>804</v>
      </c>
      <c r="AU757" s="193" t="s">
        <v>85</v>
      </c>
      <c r="AY757" s="19" t="s">
        <v>223</v>
      </c>
      <c r="BE757" s="194">
        <f>IF(N757="základní",J757,0)</f>
        <v>0</v>
      </c>
      <c r="BF757" s="194">
        <f>IF(N757="snížená",J757,0)</f>
        <v>0</v>
      </c>
      <c r="BG757" s="194">
        <f>IF(N757="zákl. přenesená",J757,0)</f>
        <v>0</v>
      </c>
      <c r="BH757" s="194">
        <f>IF(N757="sníž. přenesená",J757,0)</f>
        <v>0</v>
      </c>
      <c r="BI757" s="194">
        <f>IF(N757="nulová",J757,0)</f>
        <v>0</v>
      </c>
      <c r="BJ757" s="19" t="s">
        <v>83</v>
      </c>
      <c r="BK757" s="194">
        <f>ROUND(I757*H757,2)</f>
        <v>0</v>
      </c>
      <c r="BL757" s="19" t="s">
        <v>329</v>
      </c>
      <c r="BM757" s="193" t="s">
        <v>1343</v>
      </c>
    </row>
    <row r="758" spans="1:47" s="2" customFormat="1" ht="11.25">
      <c r="A758" s="36"/>
      <c r="B758" s="37"/>
      <c r="C758" s="38"/>
      <c r="D758" s="195" t="s">
        <v>231</v>
      </c>
      <c r="E758" s="38"/>
      <c r="F758" s="196" t="s">
        <v>1342</v>
      </c>
      <c r="G758" s="38"/>
      <c r="H758" s="38"/>
      <c r="I758" s="197"/>
      <c r="J758" s="38"/>
      <c r="K758" s="38"/>
      <c r="L758" s="41"/>
      <c r="M758" s="198"/>
      <c r="N758" s="199"/>
      <c r="O758" s="66"/>
      <c r="P758" s="66"/>
      <c r="Q758" s="66"/>
      <c r="R758" s="66"/>
      <c r="S758" s="66"/>
      <c r="T758" s="67"/>
      <c r="U758" s="36"/>
      <c r="V758" s="36"/>
      <c r="W758" s="36"/>
      <c r="X758" s="36"/>
      <c r="Y758" s="36"/>
      <c r="Z758" s="36"/>
      <c r="AA758" s="36"/>
      <c r="AB758" s="36"/>
      <c r="AC758" s="36"/>
      <c r="AD758" s="36"/>
      <c r="AE758" s="36"/>
      <c r="AT758" s="19" t="s">
        <v>231</v>
      </c>
      <c r="AU758" s="19" t="s">
        <v>85</v>
      </c>
    </row>
    <row r="759" spans="2:51" s="16" customFormat="1" ht="11.25">
      <c r="B759" s="233"/>
      <c r="C759" s="234"/>
      <c r="D759" s="195" t="s">
        <v>233</v>
      </c>
      <c r="E759" s="235" t="s">
        <v>74</v>
      </c>
      <c r="F759" s="236" t="s">
        <v>262</v>
      </c>
      <c r="G759" s="234"/>
      <c r="H759" s="235" t="s">
        <v>74</v>
      </c>
      <c r="I759" s="237"/>
      <c r="J759" s="234"/>
      <c r="K759" s="234"/>
      <c r="L759" s="238"/>
      <c r="M759" s="239"/>
      <c r="N759" s="240"/>
      <c r="O759" s="240"/>
      <c r="P759" s="240"/>
      <c r="Q759" s="240"/>
      <c r="R759" s="240"/>
      <c r="S759" s="240"/>
      <c r="T759" s="241"/>
      <c r="AT759" s="242" t="s">
        <v>233</v>
      </c>
      <c r="AU759" s="242" t="s">
        <v>85</v>
      </c>
      <c r="AV759" s="16" t="s">
        <v>83</v>
      </c>
      <c r="AW759" s="16" t="s">
        <v>37</v>
      </c>
      <c r="AX759" s="16" t="s">
        <v>76</v>
      </c>
      <c r="AY759" s="242" t="s">
        <v>223</v>
      </c>
    </row>
    <row r="760" spans="2:51" s="13" customFormat="1" ht="11.25">
      <c r="B760" s="200"/>
      <c r="C760" s="201"/>
      <c r="D760" s="195" t="s">
        <v>233</v>
      </c>
      <c r="E760" s="202" t="s">
        <v>74</v>
      </c>
      <c r="F760" s="203" t="s">
        <v>1344</v>
      </c>
      <c r="G760" s="201"/>
      <c r="H760" s="204">
        <v>2</v>
      </c>
      <c r="I760" s="205"/>
      <c r="J760" s="201"/>
      <c r="K760" s="201"/>
      <c r="L760" s="206"/>
      <c r="M760" s="207"/>
      <c r="N760" s="208"/>
      <c r="O760" s="208"/>
      <c r="P760" s="208"/>
      <c r="Q760" s="208"/>
      <c r="R760" s="208"/>
      <c r="S760" s="208"/>
      <c r="T760" s="209"/>
      <c r="AT760" s="210" t="s">
        <v>233</v>
      </c>
      <c r="AU760" s="210" t="s">
        <v>85</v>
      </c>
      <c r="AV760" s="13" t="s">
        <v>85</v>
      </c>
      <c r="AW760" s="13" t="s">
        <v>37</v>
      </c>
      <c r="AX760" s="13" t="s">
        <v>76</v>
      </c>
      <c r="AY760" s="210" t="s">
        <v>223</v>
      </c>
    </row>
    <row r="761" spans="2:51" s="13" customFormat="1" ht="11.25">
      <c r="B761" s="200"/>
      <c r="C761" s="201"/>
      <c r="D761" s="195" t="s">
        <v>233</v>
      </c>
      <c r="E761" s="202" t="s">
        <v>74</v>
      </c>
      <c r="F761" s="203" t="s">
        <v>1345</v>
      </c>
      <c r="G761" s="201"/>
      <c r="H761" s="204">
        <v>1</v>
      </c>
      <c r="I761" s="205"/>
      <c r="J761" s="201"/>
      <c r="K761" s="201"/>
      <c r="L761" s="206"/>
      <c r="M761" s="207"/>
      <c r="N761" s="208"/>
      <c r="O761" s="208"/>
      <c r="P761" s="208"/>
      <c r="Q761" s="208"/>
      <c r="R761" s="208"/>
      <c r="S761" s="208"/>
      <c r="T761" s="209"/>
      <c r="AT761" s="210" t="s">
        <v>233</v>
      </c>
      <c r="AU761" s="210" t="s">
        <v>85</v>
      </c>
      <c r="AV761" s="13" t="s">
        <v>85</v>
      </c>
      <c r="AW761" s="13" t="s">
        <v>37</v>
      </c>
      <c r="AX761" s="13" t="s">
        <v>76</v>
      </c>
      <c r="AY761" s="210" t="s">
        <v>223</v>
      </c>
    </row>
    <row r="762" spans="2:51" s="13" customFormat="1" ht="11.25">
      <c r="B762" s="200"/>
      <c r="C762" s="201"/>
      <c r="D762" s="195" t="s">
        <v>233</v>
      </c>
      <c r="E762" s="202" t="s">
        <v>74</v>
      </c>
      <c r="F762" s="203" t="s">
        <v>1346</v>
      </c>
      <c r="G762" s="201"/>
      <c r="H762" s="204">
        <v>1</v>
      </c>
      <c r="I762" s="205"/>
      <c r="J762" s="201"/>
      <c r="K762" s="201"/>
      <c r="L762" s="206"/>
      <c r="M762" s="207"/>
      <c r="N762" s="208"/>
      <c r="O762" s="208"/>
      <c r="P762" s="208"/>
      <c r="Q762" s="208"/>
      <c r="R762" s="208"/>
      <c r="S762" s="208"/>
      <c r="T762" s="209"/>
      <c r="AT762" s="210" t="s">
        <v>233</v>
      </c>
      <c r="AU762" s="210" t="s">
        <v>85</v>
      </c>
      <c r="AV762" s="13" t="s">
        <v>85</v>
      </c>
      <c r="AW762" s="13" t="s">
        <v>37</v>
      </c>
      <c r="AX762" s="13" t="s">
        <v>76</v>
      </c>
      <c r="AY762" s="210" t="s">
        <v>223</v>
      </c>
    </row>
    <row r="763" spans="2:51" s="13" customFormat="1" ht="11.25">
      <c r="B763" s="200"/>
      <c r="C763" s="201"/>
      <c r="D763" s="195" t="s">
        <v>233</v>
      </c>
      <c r="E763" s="202" t="s">
        <v>74</v>
      </c>
      <c r="F763" s="203" t="s">
        <v>1347</v>
      </c>
      <c r="G763" s="201"/>
      <c r="H763" s="204">
        <v>3</v>
      </c>
      <c r="I763" s="205"/>
      <c r="J763" s="201"/>
      <c r="K763" s="201"/>
      <c r="L763" s="206"/>
      <c r="M763" s="207"/>
      <c r="N763" s="208"/>
      <c r="O763" s="208"/>
      <c r="P763" s="208"/>
      <c r="Q763" s="208"/>
      <c r="R763" s="208"/>
      <c r="S763" s="208"/>
      <c r="T763" s="209"/>
      <c r="AT763" s="210" t="s">
        <v>233</v>
      </c>
      <c r="AU763" s="210" t="s">
        <v>85</v>
      </c>
      <c r="AV763" s="13" t="s">
        <v>85</v>
      </c>
      <c r="AW763" s="13" t="s">
        <v>37</v>
      </c>
      <c r="AX763" s="13" t="s">
        <v>76</v>
      </c>
      <c r="AY763" s="210" t="s">
        <v>223</v>
      </c>
    </row>
    <row r="764" spans="2:51" s="13" customFormat="1" ht="11.25">
      <c r="B764" s="200"/>
      <c r="C764" s="201"/>
      <c r="D764" s="195" t="s">
        <v>233</v>
      </c>
      <c r="E764" s="202" t="s">
        <v>74</v>
      </c>
      <c r="F764" s="203" t="s">
        <v>1348</v>
      </c>
      <c r="G764" s="201"/>
      <c r="H764" s="204">
        <v>2</v>
      </c>
      <c r="I764" s="205"/>
      <c r="J764" s="201"/>
      <c r="K764" s="201"/>
      <c r="L764" s="206"/>
      <c r="M764" s="207"/>
      <c r="N764" s="208"/>
      <c r="O764" s="208"/>
      <c r="P764" s="208"/>
      <c r="Q764" s="208"/>
      <c r="R764" s="208"/>
      <c r="S764" s="208"/>
      <c r="T764" s="209"/>
      <c r="AT764" s="210" t="s">
        <v>233</v>
      </c>
      <c r="AU764" s="210" t="s">
        <v>85</v>
      </c>
      <c r="AV764" s="13" t="s">
        <v>85</v>
      </c>
      <c r="AW764" s="13" t="s">
        <v>37</v>
      </c>
      <c r="AX764" s="13" t="s">
        <v>76</v>
      </c>
      <c r="AY764" s="210" t="s">
        <v>223</v>
      </c>
    </row>
    <row r="765" spans="2:51" s="13" customFormat="1" ht="11.25">
      <c r="B765" s="200"/>
      <c r="C765" s="201"/>
      <c r="D765" s="195" t="s">
        <v>233</v>
      </c>
      <c r="E765" s="202" t="s">
        <v>74</v>
      </c>
      <c r="F765" s="203" t="s">
        <v>1349</v>
      </c>
      <c r="G765" s="201"/>
      <c r="H765" s="204">
        <v>0</v>
      </c>
      <c r="I765" s="205"/>
      <c r="J765" s="201"/>
      <c r="K765" s="201"/>
      <c r="L765" s="206"/>
      <c r="M765" s="207"/>
      <c r="N765" s="208"/>
      <c r="O765" s="208"/>
      <c r="P765" s="208"/>
      <c r="Q765" s="208"/>
      <c r="R765" s="208"/>
      <c r="S765" s="208"/>
      <c r="T765" s="209"/>
      <c r="AT765" s="210" t="s">
        <v>233</v>
      </c>
      <c r="AU765" s="210" t="s">
        <v>85</v>
      </c>
      <c r="AV765" s="13" t="s">
        <v>85</v>
      </c>
      <c r="AW765" s="13" t="s">
        <v>37</v>
      </c>
      <c r="AX765" s="13" t="s">
        <v>76</v>
      </c>
      <c r="AY765" s="210" t="s">
        <v>223</v>
      </c>
    </row>
    <row r="766" spans="2:51" s="13" customFormat="1" ht="11.25">
      <c r="B766" s="200"/>
      <c r="C766" s="201"/>
      <c r="D766" s="195" t="s">
        <v>233</v>
      </c>
      <c r="E766" s="202" t="s">
        <v>74</v>
      </c>
      <c r="F766" s="203" t="s">
        <v>1350</v>
      </c>
      <c r="G766" s="201"/>
      <c r="H766" s="204">
        <v>1</v>
      </c>
      <c r="I766" s="205"/>
      <c r="J766" s="201"/>
      <c r="K766" s="201"/>
      <c r="L766" s="206"/>
      <c r="M766" s="207"/>
      <c r="N766" s="208"/>
      <c r="O766" s="208"/>
      <c r="P766" s="208"/>
      <c r="Q766" s="208"/>
      <c r="R766" s="208"/>
      <c r="S766" s="208"/>
      <c r="T766" s="209"/>
      <c r="AT766" s="210" t="s">
        <v>233</v>
      </c>
      <c r="AU766" s="210" t="s">
        <v>85</v>
      </c>
      <c r="AV766" s="13" t="s">
        <v>85</v>
      </c>
      <c r="AW766" s="13" t="s">
        <v>37</v>
      </c>
      <c r="AX766" s="13" t="s">
        <v>76</v>
      </c>
      <c r="AY766" s="210" t="s">
        <v>223</v>
      </c>
    </row>
    <row r="767" spans="2:51" s="14" customFormat="1" ht="11.25">
      <c r="B767" s="211"/>
      <c r="C767" s="212"/>
      <c r="D767" s="195" t="s">
        <v>233</v>
      </c>
      <c r="E767" s="213" t="s">
        <v>74</v>
      </c>
      <c r="F767" s="214" t="s">
        <v>236</v>
      </c>
      <c r="G767" s="212"/>
      <c r="H767" s="215">
        <v>10</v>
      </c>
      <c r="I767" s="216"/>
      <c r="J767" s="212"/>
      <c r="K767" s="212"/>
      <c r="L767" s="217"/>
      <c r="M767" s="218"/>
      <c r="N767" s="219"/>
      <c r="O767" s="219"/>
      <c r="P767" s="219"/>
      <c r="Q767" s="219"/>
      <c r="R767" s="219"/>
      <c r="S767" s="219"/>
      <c r="T767" s="220"/>
      <c r="AT767" s="221" t="s">
        <v>233</v>
      </c>
      <c r="AU767" s="221" t="s">
        <v>85</v>
      </c>
      <c r="AV767" s="14" t="s">
        <v>237</v>
      </c>
      <c r="AW767" s="14" t="s">
        <v>37</v>
      </c>
      <c r="AX767" s="14" t="s">
        <v>76</v>
      </c>
      <c r="AY767" s="221" t="s">
        <v>223</v>
      </c>
    </row>
    <row r="768" spans="2:51" s="15" customFormat="1" ht="11.25">
      <c r="B768" s="222"/>
      <c r="C768" s="223"/>
      <c r="D768" s="195" t="s">
        <v>233</v>
      </c>
      <c r="E768" s="224" t="s">
        <v>74</v>
      </c>
      <c r="F768" s="225" t="s">
        <v>238</v>
      </c>
      <c r="G768" s="223"/>
      <c r="H768" s="226">
        <v>10</v>
      </c>
      <c r="I768" s="227"/>
      <c r="J768" s="223"/>
      <c r="K768" s="223"/>
      <c r="L768" s="228"/>
      <c r="M768" s="229"/>
      <c r="N768" s="230"/>
      <c r="O768" s="230"/>
      <c r="P768" s="230"/>
      <c r="Q768" s="230"/>
      <c r="R768" s="230"/>
      <c r="S768" s="230"/>
      <c r="T768" s="231"/>
      <c r="AT768" s="232" t="s">
        <v>233</v>
      </c>
      <c r="AU768" s="232" t="s">
        <v>85</v>
      </c>
      <c r="AV768" s="15" t="s">
        <v>229</v>
      </c>
      <c r="AW768" s="15" t="s">
        <v>37</v>
      </c>
      <c r="AX768" s="15" t="s">
        <v>83</v>
      </c>
      <c r="AY768" s="232" t="s">
        <v>223</v>
      </c>
    </row>
    <row r="769" spans="1:65" s="2" customFormat="1" ht="16.5" customHeight="1">
      <c r="A769" s="36"/>
      <c r="B769" s="37"/>
      <c r="C769" s="247" t="s">
        <v>1351</v>
      </c>
      <c r="D769" s="247" t="s">
        <v>804</v>
      </c>
      <c r="E769" s="248" t="s">
        <v>1352</v>
      </c>
      <c r="F769" s="249" t="s">
        <v>1353</v>
      </c>
      <c r="G769" s="250" t="s">
        <v>128</v>
      </c>
      <c r="H769" s="251">
        <v>40</v>
      </c>
      <c r="I769" s="252"/>
      <c r="J769" s="253">
        <f>ROUND(I769*H769,2)</f>
        <v>0</v>
      </c>
      <c r="K769" s="249" t="s">
        <v>228</v>
      </c>
      <c r="L769" s="254"/>
      <c r="M769" s="255" t="s">
        <v>74</v>
      </c>
      <c r="N769" s="256" t="s">
        <v>46</v>
      </c>
      <c r="O769" s="66"/>
      <c r="P769" s="191">
        <f>O769*H769</f>
        <v>0</v>
      </c>
      <c r="Q769" s="191">
        <v>4E-05</v>
      </c>
      <c r="R769" s="191">
        <f>Q769*H769</f>
        <v>0.0016</v>
      </c>
      <c r="S769" s="191">
        <v>0</v>
      </c>
      <c r="T769" s="192">
        <f>S769*H769</f>
        <v>0</v>
      </c>
      <c r="U769" s="36"/>
      <c r="V769" s="36"/>
      <c r="W769" s="36"/>
      <c r="X769" s="36"/>
      <c r="Y769" s="36"/>
      <c r="Z769" s="36"/>
      <c r="AA769" s="36"/>
      <c r="AB769" s="36"/>
      <c r="AC769" s="36"/>
      <c r="AD769" s="36"/>
      <c r="AE769" s="36"/>
      <c r="AR769" s="193" t="s">
        <v>450</v>
      </c>
      <c r="AT769" s="193" t="s">
        <v>804</v>
      </c>
      <c r="AU769" s="193" t="s">
        <v>85</v>
      </c>
      <c r="AY769" s="19" t="s">
        <v>223</v>
      </c>
      <c r="BE769" s="194">
        <f>IF(N769="základní",J769,0)</f>
        <v>0</v>
      </c>
      <c r="BF769" s="194">
        <f>IF(N769="snížená",J769,0)</f>
        <v>0</v>
      </c>
      <c r="BG769" s="194">
        <f>IF(N769="zákl. přenesená",J769,0)</f>
        <v>0</v>
      </c>
      <c r="BH769" s="194">
        <f>IF(N769="sníž. přenesená",J769,0)</f>
        <v>0</v>
      </c>
      <c r="BI769" s="194">
        <f>IF(N769="nulová",J769,0)</f>
        <v>0</v>
      </c>
      <c r="BJ769" s="19" t="s">
        <v>83</v>
      </c>
      <c r="BK769" s="194">
        <f>ROUND(I769*H769,2)</f>
        <v>0</v>
      </c>
      <c r="BL769" s="19" t="s">
        <v>329</v>
      </c>
      <c r="BM769" s="193" t="s">
        <v>1354</v>
      </c>
    </row>
    <row r="770" spans="1:47" s="2" customFormat="1" ht="11.25">
      <c r="A770" s="36"/>
      <c r="B770" s="37"/>
      <c r="C770" s="38"/>
      <c r="D770" s="195" t="s">
        <v>231</v>
      </c>
      <c r="E770" s="38"/>
      <c r="F770" s="196" t="s">
        <v>1353</v>
      </c>
      <c r="G770" s="38"/>
      <c r="H770" s="38"/>
      <c r="I770" s="197"/>
      <c r="J770" s="38"/>
      <c r="K770" s="38"/>
      <c r="L770" s="41"/>
      <c r="M770" s="198"/>
      <c r="N770" s="199"/>
      <c r="O770" s="66"/>
      <c r="P770" s="66"/>
      <c r="Q770" s="66"/>
      <c r="R770" s="66"/>
      <c r="S770" s="66"/>
      <c r="T770" s="67"/>
      <c r="U770" s="36"/>
      <c r="V770" s="36"/>
      <c r="W770" s="36"/>
      <c r="X770" s="36"/>
      <c r="Y770" s="36"/>
      <c r="Z770" s="36"/>
      <c r="AA770" s="36"/>
      <c r="AB770" s="36"/>
      <c r="AC770" s="36"/>
      <c r="AD770" s="36"/>
      <c r="AE770" s="36"/>
      <c r="AT770" s="19" t="s">
        <v>231</v>
      </c>
      <c r="AU770" s="19" t="s">
        <v>85</v>
      </c>
    </row>
    <row r="771" spans="2:51" s="16" customFormat="1" ht="11.25">
      <c r="B771" s="233"/>
      <c r="C771" s="234"/>
      <c r="D771" s="195" t="s">
        <v>233</v>
      </c>
      <c r="E771" s="235" t="s">
        <v>74</v>
      </c>
      <c r="F771" s="236" t="s">
        <v>262</v>
      </c>
      <c r="G771" s="234"/>
      <c r="H771" s="235" t="s">
        <v>74</v>
      </c>
      <c r="I771" s="237"/>
      <c r="J771" s="234"/>
      <c r="K771" s="234"/>
      <c r="L771" s="238"/>
      <c r="M771" s="239"/>
      <c r="N771" s="240"/>
      <c r="O771" s="240"/>
      <c r="P771" s="240"/>
      <c r="Q771" s="240"/>
      <c r="R771" s="240"/>
      <c r="S771" s="240"/>
      <c r="T771" s="241"/>
      <c r="AT771" s="242" t="s">
        <v>233</v>
      </c>
      <c r="AU771" s="242" t="s">
        <v>85</v>
      </c>
      <c r="AV771" s="16" t="s">
        <v>83</v>
      </c>
      <c r="AW771" s="16" t="s">
        <v>37</v>
      </c>
      <c r="AX771" s="16" t="s">
        <v>76</v>
      </c>
      <c r="AY771" s="242" t="s">
        <v>223</v>
      </c>
    </row>
    <row r="772" spans="2:51" s="13" customFormat="1" ht="11.25">
      <c r="B772" s="200"/>
      <c r="C772" s="201"/>
      <c r="D772" s="195" t="s">
        <v>233</v>
      </c>
      <c r="E772" s="202" t="s">
        <v>74</v>
      </c>
      <c r="F772" s="203" t="s">
        <v>1355</v>
      </c>
      <c r="G772" s="201"/>
      <c r="H772" s="204">
        <v>6</v>
      </c>
      <c r="I772" s="205"/>
      <c r="J772" s="201"/>
      <c r="K772" s="201"/>
      <c r="L772" s="206"/>
      <c r="M772" s="207"/>
      <c r="N772" s="208"/>
      <c r="O772" s="208"/>
      <c r="P772" s="208"/>
      <c r="Q772" s="208"/>
      <c r="R772" s="208"/>
      <c r="S772" s="208"/>
      <c r="T772" s="209"/>
      <c r="AT772" s="210" t="s">
        <v>233</v>
      </c>
      <c r="AU772" s="210" t="s">
        <v>85</v>
      </c>
      <c r="AV772" s="13" t="s">
        <v>85</v>
      </c>
      <c r="AW772" s="13" t="s">
        <v>37</v>
      </c>
      <c r="AX772" s="13" t="s">
        <v>76</v>
      </c>
      <c r="AY772" s="210" t="s">
        <v>223</v>
      </c>
    </row>
    <row r="773" spans="2:51" s="13" customFormat="1" ht="11.25">
      <c r="B773" s="200"/>
      <c r="C773" s="201"/>
      <c r="D773" s="195" t="s">
        <v>233</v>
      </c>
      <c r="E773" s="202" t="s">
        <v>74</v>
      </c>
      <c r="F773" s="203" t="s">
        <v>1356</v>
      </c>
      <c r="G773" s="201"/>
      <c r="H773" s="204">
        <v>9</v>
      </c>
      <c r="I773" s="205"/>
      <c r="J773" s="201"/>
      <c r="K773" s="201"/>
      <c r="L773" s="206"/>
      <c r="M773" s="207"/>
      <c r="N773" s="208"/>
      <c r="O773" s="208"/>
      <c r="P773" s="208"/>
      <c r="Q773" s="208"/>
      <c r="R773" s="208"/>
      <c r="S773" s="208"/>
      <c r="T773" s="209"/>
      <c r="AT773" s="210" t="s">
        <v>233</v>
      </c>
      <c r="AU773" s="210" t="s">
        <v>85</v>
      </c>
      <c r="AV773" s="13" t="s">
        <v>85</v>
      </c>
      <c r="AW773" s="13" t="s">
        <v>37</v>
      </c>
      <c r="AX773" s="13" t="s">
        <v>76</v>
      </c>
      <c r="AY773" s="210" t="s">
        <v>223</v>
      </c>
    </row>
    <row r="774" spans="2:51" s="13" customFormat="1" ht="11.25">
      <c r="B774" s="200"/>
      <c r="C774" s="201"/>
      <c r="D774" s="195" t="s">
        <v>233</v>
      </c>
      <c r="E774" s="202" t="s">
        <v>74</v>
      </c>
      <c r="F774" s="203" t="s">
        <v>1357</v>
      </c>
      <c r="G774" s="201"/>
      <c r="H774" s="204">
        <v>3</v>
      </c>
      <c r="I774" s="205"/>
      <c r="J774" s="201"/>
      <c r="K774" s="201"/>
      <c r="L774" s="206"/>
      <c r="M774" s="207"/>
      <c r="N774" s="208"/>
      <c r="O774" s="208"/>
      <c r="P774" s="208"/>
      <c r="Q774" s="208"/>
      <c r="R774" s="208"/>
      <c r="S774" s="208"/>
      <c r="T774" s="209"/>
      <c r="AT774" s="210" t="s">
        <v>233</v>
      </c>
      <c r="AU774" s="210" t="s">
        <v>85</v>
      </c>
      <c r="AV774" s="13" t="s">
        <v>85</v>
      </c>
      <c r="AW774" s="13" t="s">
        <v>37</v>
      </c>
      <c r="AX774" s="13" t="s">
        <v>76</v>
      </c>
      <c r="AY774" s="210" t="s">
        <v>223</v>
      </c>
    </row>
    <row r="775" spans="2:51" s="13" customFormat="1" ht="11.25">
      <c r="B775" s="200"/>
      <c r="C775" s="201"/>
      <c r="D775" s="195" t="s">
        <v>233</v>
      </c>
      <c r="E775" s="202" t="s">
        <v>74</v>
      </c>
      <c r="F775" s="203" t="s">
        <v>1358</v>
      </c>
      <c r="G775" s="201"/>
      <c r="H775" s="204">
        <v>7</v>
      </c>
      <c r="I775" s="205"/>
      <c r="J775" s="201"/>
      <c r="K775" s="201"/>
      <c r="L775" s="206"/>
      <c r="M775" s="207"/>
      <c r="N775" s="208"/>
      <c r="O775" s="208"/>
      <c r="P775" s="208"/>
      <c r="Q775" s="208"/>
      <c r="R775" s="208"/>
      <c r="S775" s="208"/>
      <c r="T775" s="209"/>
      <c r="AT775" s="210" t="s">
        <v>233</v>
      </c>
      <c r="AU775" s="210" t="s">
        <v>85</v>
      </c>
      <c r="AV775" s="13" t="s">
        <v>85</v>
      </c>
      <c r="AW775" s="13" t="s">
        <v>37</v>
      </c>
      <c r="AX775" s="13" t="s">
        <v>76</v>
      </c>
      <c r="AY775" s="210" t="s">
        <v>223</v>
      </c>
    </row>
    <row r="776" spans="2:51" s="13" customFormat="1" ht="11.25">
      <c r="B776" s="200"/>
      <c r="C776" s="201"/>
      <c r="D776" s="195" t="s">
        <v>233</v>
      </c>
      <c r="E776" s="202" t="s">
        <v>74</v>
      </c>
      <c r="F776" s="203" t="s">
        <v>1359</v>
      </c>
      <c r="G776" s="201"/>
      <c r="H776" s="204">
        <v>6</v>
      </c>
      <c r="I776" s="205"/>
      <c r="J776" s="201"/>
      <c r="K776" s="201"/>
      <c r="L776" s="206"/>
      <c r="M776" s="207"/>
      <c r="N776" s="208"/>
      <c r="O776" s="208"/>
      <c r="P776" s="208"/>
      <c r="Q776" s="208"/>
      <c r="R776" s="208"/>
      <c r="S776" s="208"/>
      <c r="T776" s="209"/>
      <c r="AT776" s="210" t="s">
        <v>233</v>
      </c>
      <c r="AU776" s="210" t="s">
        <v>85</v>
      </c>
      <c r="AV776" s="13" t="s">
        <v>85</v>
      </c>
      <c r="AW776" s="13" t="s">
        <v>37</v>
      </c>
      <c r="AX776" s="13" t="s">
        <v>76</v>
      </c>
      <c r="AY776" s="210" t="s">
        <v>223</v>
      </c>
    </row>
    <row r="777" spans="2:51" s="13" customFormat="1" ht="11.25">
      <c r="B777" s="200"/>
      <c r="C777" s="201"/>
      <c r="D777" s="195" t="s">
        <v>233</v>
      </c>
      <c r="E777" s="202" t="s">
        <v>74</v>
      </c>
      <c r="F777" s="203" t="s">
        <v>1360</v>
      </c>
      <c r="G777" s="201"/>
      <c r="H777" s="204">
        <v>4</v>
      </c>
      <c r="I777" s="205"/>
      <c r="J777" s="201"/>
      <c r="K777" s="201"/>
      <c r="L777" s="206"/>
      <c r="M777" s="207"/>
      <c r="N777" s="208"/>
      <c r="O777" s="208"/>
      <c r="P777" s="208"/>
      <c r="Q777" s="208"/>
      <c r="R777" s="208"/>
      <c r="S777" s="208"/>
      <c r="T777" s="209"/>
      <c r="AT777" s="210" t="s">
        <v>233</v>
      </c>
      <c r="AU777" s="210" t="s">
        <v>85</v>
      </c>
      <c r="AV777" s="13" t="s">
        <v>85</v>
      </c>
      <c r="AW777" s="13" t="s">
        <v>37</v>
      </c>
      <c r="AX777" s="13" t="s">
        <v>76</v>
      </c>
      <c r="AY777" s="210" t="s">
        <v>223</v>
      </c>
    </row>
    <row r="778" spans="2:51" s="13" customFormat="1" ht="11.25">
      <c r="B778" s="200"/>
      <c r="C778" s="201"/>
      <c r="D778" s="195" t="s">
        <v>233</v>
      </c>
      <c r="E778" s="202" t="s">
        <v>74</v>
      </c>
      <c r="F778" s="203" t="s">
        <v>1361</v>
      </c>
      <c r="G778" s="201"/>
      <c r="H778" s="204">
        <v>5</v>
      </c>
      <c r="I778" s="205"/>
      <c r="J778" s="201"/>
      <c r="K778" s="201"/>
      <c r="L778" s="206"/>
      <c r="M778" s="207"/>
      <c r="N778" s="208"/>
      <c r="O778" s="208"/>
      <c r="P778" s="208"/>
      <c r="Q778" s="208"/>
      <c r="R778" s="208"/>
      <c r="S778" s="208"/>
      <c r="T778" s="209"/>
      <c r="AT778" s="210" t="s">
        <v>233</v>
      </c>
      <c r="AU778" s="210" t="s">
        <v>85</v>
      </c>
      <c r="AV778" s="13" t="s">
        <v>85</v>
      </c>
      <c r="AW778" s="13" t="s">
        <v>37</v>
      </c>
      <c r="AX778" s="13" t="s">
        <v>76</v>
      </c>
      <c r="AY778" s="210" t="s">
        <v>223</v>
      </c>
    </row>
    <row r="779" spans="2:51" s="14" customFormat="1" ht="11.25">
      <c r="B779" s="211"/>
      <c r="C779" s="212"/>
      <c r="D779" s="195" t="s">
        <v>233</v>
      </c>
      <c r="E779" s="213" t="s">
        <v>74</v>
      </c>
      <c r="F779" s="214" t="s">
        <v>236</v>
      </c>
      <c r="G779" s="212"/>
      <c r="H779" s="215">
        <v>40</v>
      </c>
      <c r="I779" s="216"/>
      <c r="J779" s="212"/>
      <c r="K779" s="212"/>
      <c r="L779" s="217"/>
      <c r="M779" s="218"/>
      <c r="N779" s="219"/>
      <c r="O779" s="219"/>
      <c r="P779" s="219"/>
      <c r="Q779" s="219"/>
      <c r="R779" s="219"/>
      <c r="S779" s="219"/>
      <c r="T779" s="220"/>
      <c r="AT779" s="221" t="s">
        <v>233</v>
      </c>
      <c r="AU779" s="221" t="s">
        <v>85</v>
      </c>
      <c r="AV779" s="14" t="s">
        <v>237</v>
      </c>
      <c r="AW779" s="14" t="s">
        <v>37</v>
      </c>
      <c r="AX779" s="14" t="s">
        <v>76</v>
      </c>
      <c r="AY779" s="221" t="s">
        <v>223</v>
      </c>
    </row>
    <row r="780" spans="2:51" s="15" customFormat="1" ht="11.25">
      <c r="B780" s="222"/>
      <c r="C780" s="223"/>
      <c r="D780" s="195" t="s">
        <v>233</v>
      </c>
      <c r="E780" s="224" t="s">
        <v>74</v>
      </c>
      <c r="F780" s="225" t="s">
        <v>238</v>
      </c>
      <c r="G780" s="223"/>
      <c r="H780" s="226">
        <v>40</v>
      </c>
      <c r="I780" s="227"/>
      <c r="J780" s="223"/>
      <c r="K780" s="223"/>
      <c r="L780" s="228"/>
      <c r="M780" s="229"/>
      <c r="N780" s="230"/>
      <c r="O780" s="230"/>
      <c r="P780" s="230"/>
      <c r="Q780" s="230"/>
      <c r="R780" s="230"/>
      <c r="S780" s="230"/>
      <c r="T780" s="231"/>
      <c r="AT780" s="232" t="s">
        <v>233</v>
      </c>
      <c r="AU780" s="232" t="s">
        <v>85</v>
      </c>
      <c r="AV780" s="15" t="s">
        <v>229</v>
      </c>
      <c r="AW780" s="15" t="s">
        <v>37</v>
      </c>
      <c r="AX780" s="15" t="s">
        <v>83</v>
      </c>
      <c r="AY780" s="232" t="s">
        <v>223</v>
      </c>
    </row>
    <row r="781" spans="1:65" s="2" customFormat="1" ht="16.5" customHeight="1">
      <c r="A781" s="36"/>
      <c r="B781" s="37"/>
      <c r="C781" s="182" t="s">
        <v>1362</v>
      </c>
      <c r="D781" s="182" t="s">
        <v>225</v>
      </c>
      <c r="E781" s="183" t="s">
        <v>1363</v>
      </c>
      <c r="F781" s="184" t="s">
        <v>1364</v>
      </c>
      <c r="G781" s="185" t="s">
        <v>349</v>
      </c>
      <c r="H781" s="186">
        <v>10.638</v>
      </c>
      <c r="I781" s="187"/>
      <c r="J781" s="188">
        <f>ROUND(I781*H781,2)</f>
        <v>0</v>
      </c>
      <c r="K781" s="184" t="s">
        <v>228</v>
      </c>
      <c r="L781" s="41"/>
      <c r="M781" s="189" t="s">
        <v>74</v>
      </c>
      <c r="N781" s="190" t="s">
        <v>46</v>
      </c>
      <c r="O781" s="66"/>
      <c r="P781" s="191">
        <f>O781*H781</f>
        <v>0</v>
      </c>
      <c r="Q781" s="191">
        <v>0</v>
      </c>
      <c r="R781" s="191">
        <f>Q781*H781</f>
        <v>0</v>
      </c>
      <c r="S781" s="191">
        <v>0</v>
      </c>
      <c r="T781" s="192">
        <f>S781*H781</f>
        <v>0</v>
      </c>
      <c r="U781" s="36"/>
      <c r="V781" s="36"/>
      <c r="W781" s="36"/>
      <c r="X781" s="36"/>
      <c r="Y781" s="36"/>
      <c r="Z781" s="36"/>
      <c r="AA781" s="36"/>
      <c r="AB781" s="36"/>
      <c r="AC781" s="36"/>
      <c r="AD781" s="36"/>
      <c r="AE781" s="36"/>
      <c r="AR781" s="193" t="s">
        <v>329</v>
      </c>
      <c r="AT781" s="193" t="s">
        <v>225</v>
      </c>
      <c r="AU781" s="193" t="s">
        <v>85</v>
      </c>
      <c r="AY781" s="19" t="s">
        <v>223</v>
      </c>
      <c r="BE781" s="194">
        <f>IF(N781="základní",J781,0)</f>
        <v>0</v>
      </c>
      <c r="BF781" s="194">
        <f>IF(N781="snížená",J781,0)</f>
        <v>0</v>
      </c>
      <c r="BG781" s="194">
        <f>IF(N781="zákl. přenesená",J781,0)</f>
        <v>0</v>
      </c>
      <c r="BH781" s="194">
        <f>IF(N781="sníž. přenesená",J781,0)</f>
        <v>0</v>
      </c>
      <c r="BI781" s="194">
        <f>IF(N781="nulová",J781,0)</f>
        <v>0</v>
      </c>
      <c r="BJ781" s="19" t="s">
        <v>83</v>
      </c>
      <c r="BK781" s="194">
        <f>ROUND(I781*H781,2)</f>
        <v>0</v>
      </c>
      <c r="BL781" s="19" t="s">
        <v>329</v>
      </c>
      <c r="BM781" s="193" t="s">
        <v>1365</v>
      </c>
    </row>
    <row r="782" spans="1:47" s="2" customFormat="1" ht="19.5">
      <c r="A782" s="36"/>
      <c r="B782" s="37"/>
      <c r="C782" s="38"/>
      <c r="D782" s="195" t="s">
        <v>231</v>
      </c>
      <c r="E782" s="38"/>
      <c r="F782" s="196" t="s">
        <v>1366</v>
      </c>
      <c r="G782" s="38"/>
      <c r="H782" s="38"/>
      <c r="I782" s="197"/>
      <c r="J782" s="38"/>
      <c r="K782" s="38"/>
      <c r="L782" s="41"/>
      <c r="M782" s="198"/>
      <c r="N782" s="199"/>
      <c r="O782" s="66"/>
      <c r="P782" s="66"/>
      <c r="Q782" s="66"/>
      <c r="R782" s="66"/>
      <c r="S782" s="66"/>
      <c r="T782" s="67"/>
      <c r="U782" s="36"/>
      <c r="V782" s="36"/>
      <c r="W782" s="36"/>
      <c r="X782" s="36"/>
      <c r="Y782" s="36"/>
      <c r="Z782" s="36"/>
      <c r="AA782" s="36"/>
      <c r="AB782" s="36"/>
      <c r="AC782" s="36"/>
      <c r="AD782" s="36"/>
      <c r="AE782" s="36"/>
      <c r="AT782" s="19" t="s">
        <v>231</v>
      </c>
      <c r="AU782" s="19" t="s">
        <v>85</v>
      </c>
    </row>
    <row r="783" spans="1:65" s="2" customFormat="1" ht="16.5" customHeight="1">
      <c r="A783" s="36"/>
      <c r="B783" s="37"/>
      <c r="C783" s="182" t="s">
        <v>1367</v>
      </c>
      <c r="D783" s="182" t="s">
        <v>225</v>
      </c>
      <c r="E783" s="183" t="s">
        <v>1368</v>
      </c>
      <c r="F783" s="184" t="s">
        <v>1369</v>
      </c>
      <c r="G783" s="185" t="s">
        <v>349</v>
      </c>
      <c r="H783" s="186">
        <v>10.638</v>
      </c>
      <c r="I783" s="187"/>
      <c r="J783" s="188">
        <f>ROUND(I783*H783,2)</f>
        <v>0</v>
      </c>
      <c r="K783" s="184" t="s">
        <v>228</v>
      </c>
      <c r="L783" s="41"/>
      <c r="M783" s="189" t="s">
        <v>74</v>
      </c>
      <c r="N783" s="190" t="s">
        <v>46</v>
      </c>
      <c r="O783" s="66"/>
      <c r="P783" s="191">
        <f>O783*H783</f>
        <v>0</v>
      </c>
      <c r="Q783" s="191">
        <v>0</v>
      </c>
      <c r="R783" s="191">
        <f>Q783*H783</f>
        <v>0</v>
      </c>
      <c r="S783" s="191">
        <v>0</v>
      </c>
      <c r="T783" s="192">
        <f>S783*H783</f>
        <v>0</v>
      </c>
      <c r="U783" s="36"/>
      <c r="V783" s="36"/>
      <c r="W783" s="36"/>
      <c r="X783" s="36"/>
      <c r="Y783" s="36"/>
      <c r="Z783" s="36"/>
      <c r="AA783" s="36"/>
      <c r="AB783" s="36"/>
      <c r="AC783" s="36"/>
      <c r="AD783" s="36"/>
      <c r="AE783" s="36"/>
      <c r="AR783" s="193" t="s">
        <v>329</v>
      </c>
      <c r="AT783" s="193" t="s">
        <v>225</v>
      </c>
      <c r="AU783" s="193" t="s">
        <v>85</v>
      </c>
      <c r="AY783" s="19" t="s">
        <v>223</v>
      </c>
      <c r="BE783" s="194">
        <f>IF(N783="základní",J783,0)</f>
        <v>0</v>
      </c>
      <c r="BF783" s="194">
        <f>IF(N783="snížená",J783,0)</f>
        <v>0</v>
      </c>
      <c r="BG783" s="194">
        <f>IF(N783="zákl. přenesená",J783,0)</f>
        <v>0</v>
      </c>
      <c r="BH783" s="194">
        <f>IF(N783="sníž. přenesená",J783,0)</f>
        <v>0</v>
      </c>
      <c r="BI783" s="194">
        <f>IF(N783="nulová",J783,0)</f>
        <v>0</v>
      </c>
      <c r="BJ783" s="19" t="s">
        <v>83</v>
      </c>
      <c r="BK783" s="194">
        <f>ROUND(I783*H783,2)</f>
        <v>0</v>
      </c>
      <c r="BL783" s="19" t="s">
        <v>329</v>
      </c>
      <c r="BM783" s="193" t="s">
        <v>1370</v>
      </c>
    </row>
    <row r="784" spans="1:47" s="2" customFormat="1" ht="19.5">
      <c r="A784" s="36"/>
      <c r="B784" s="37"/>
      <c r="C784" s="38"/>
      <c r="D784" s="195" t="s">
        <v>231</v>
      </c>
      <c r="E784" s="38"/>
      <c r="F784" s="196" t="s">
        <v>1371</v>
      </c>
      <c r="G784" s="38"/>
      <c r="H784" s="38"/>
      <c r="I784" s="197"/>
      <c r="J784" s="38"/>
      <c r="K784" s="38"/>
      <c r="L784" s="41"/>
      <c r="M784" s="198"/>
      <c r="N784" s="199"/>
      <c r="O784" s="66"/>
      <c r="P784" s="66"/>
      <c r="Q784" s="66"/>
      <c r="R784" s="66"/>
      <c r="S784" s="66"/>
      <c r="T784" s="67"/>
      <c r="U784" s="36"/>
      <c r="V784" s="36"/>
      <c r="W784" s="36"/>
      <c r="X784" s="36"/>
      <c r="Y784" s="36"/>
      <c r="Z784" s="36"/>
      <c r="AA784" s="36"/>
      <c r="AB784" s="36"/>
      <c r="AC784" s="36"/>
      <c r="AD784" s="36"/>
      <c r="AE784" s="36"/>
      <c r="AT784" s="19" t="s">
        <v>231</v>
      </c>
      <c r="AU784" s="19" t="s">
        <v>85</v>
      </c>
    </row>
    <row r="785" spans="2:63" s="12" customFormat="1" ht="22.9" customHeight="1">
      <c r="B785" s="166"/>
      <c r="C785" s="167"/>
      <c r="D785" s="168" t="s">
        <v>75</v>
      </c>
      <c r="E785" s="180" t="s">
        <v>523</v>
      </c>
      <c r="F785" s="180" t="s">
        <v>524</v>
      </c>
      <c r="G785" s="167"/>
      <c r="H785" s="167"/>
      <c r="I785" s="170"/>
      <c r="J785" s="181">
        <f>BK785</f>
        <v>0</v>
      </c>
      <c r="K785" s="167"/>
      <c r="L785" s="172"/>
      <c r="M785" s="173"/>
      <c r="N785" s="174"/>
      <c r="O785" s="174"/>
      <c r="P785" s="175">
        <f>SUM(P786:P848)</f>
        <v>0</v>
      </c>
      <c r="Q785" s="174"/>
      <c r="R785" s="175">
        <f>SUM(R786:R848)</f>
        <v>9.5260692</v>
      </c>
      <c r="S785" s="174"/>
      <c r="T785" s="176">
        <f>SUM(T786:T848)</f>
        <v>0</v>
      </c>
      <c r="AR785" s="177" t="s">
        <v>85</v>
      </c>
      <c r="AT785" s="178" t="s">
        <v>75</v>
      </c>
      <c r="AU785" s="178" t="s">
        <v>83</v>
      </c>
      <c r="AY785" s="177" t="s">
        <v>223</v>
      </c>
      <c r="BK785" s="179">
        <f>SUM(BK786:BK848)</f>
        <v>0</v>
      </c>
    </row>
    <row r="786" spans="1:65" s="2" customFormat="1" ht="16.5" customHeight="1">
      <c r="A786" s="36"/>
      <c r="B786" s="37"/>
      <c r="C786" s="182" t="s">
        <v>1372</v>
      </c>
      <c r="D786" s="182" t="s">
        <v>225</v>
      </c>
      <c r="E786" s="183" t="s">
        <v>1373</v>
      </c>
      <c r="F786" s="184" t="s">
        <v>1374</v>
      </c>
      <c r="G786" s="185" t="s">
        <v>117</v>
      </c>
      <c r="H786" s="186">
        <v>194.5</v>
      </c>
      <c r="I786" s="187"/>
      <c r="J786" s="188">
        <f>ROUND(I786*H786,2)</f>
        <v>0</v>
      </c>
      <c r="K786" s="184" t="s">
        <v>228</v>
      </c>
      <c r="L786" s="41"/>
      <c r="M786" s="189" t="s">
        <v>74</v>
      </c>
      <c r="N786" s="190" t="s">
        <v>46</v>
      </c>
      <c r="O786" s="66"/>
      <c r="P786" s="191">
        <f>O786*H786</f>
        <v>0</v>
      </c>
      <c r="Q786" s="191">
        <v>0</v>
      </c>
      <c r="R786" s="191">
        <f>Q786*H786</f>
        <v>0</v>
      </c>
      <c r="S786" s="191">
        <v>0</v>
      </c>
      <c r="T786" s="192">
        <f>S786*H786</f>
        <v>0</v>
      </c>
      <c r="U786" s="36"/>
      <c r="V786" s="36"/>
      <c r="W786" s="36"/>
      <c r="X786" s="36"/>
      <c r="Y786" s="36"/>
      <c r="Z786" s="36"/>
      <c r="AA786" s="36"/>
      <c r="AB786" s="36"/>
      <c r="AC786" s="36"/>
      <c r="AD786" s="36"/>
      <c r="AE786" s="36"/>
      <c r="AR786" s="193" t="s">
        <v>329</v>
      </c>
      <c r="AT786" s="193" t="s">
        <v>225</v>
      </c>
      <c r="AU786" s="193" t="s">
        <v>85</v>
      </c>
      <c r="AY786" s="19" t="s">
        <v>223</v>
      </c>
      <c r="BE786" s="194">
        <f>IF(N786="základní",J786,0)</f>
        <v>0</v>
      </c>
      <c r="BF786" s="194">
        <f>IF(N786="snížená",J786,0)</f>
        <v>0</v>
      </c>
      <c r="BG786" s="194">
        <f>IF(N786="zákl. přenesená",J786,0)</f>
        <v>0</v>
      </c>
      <c r="BH786" s="194">
        <f>IF(N786="sníž. přenesená",J786,0)</f>
        <v>0</v>
      </c>
      <c r="BI786" s="194">
        <f>IF(N786="nulová",J786,0)</f>
        <v>0</v>
      </c>
      <c r="BJ786" s="19" t="s">
        <v>83</v>
      </c>
      <c r="BK786" s="194">
        <f>ROUND(I786*H786,2)</f>
        <v>0</v>
      </c>
      <c r="BL786" s="19" t="s">
        <v>329</v>
      </c>
      <c r="BM786" s="193" t="s">
        <v>1375</v>
      </c>
    </row>
    <row r="787" spans="1:47" s="2" customFormat="1" ht="11.25">
      <c r="A787" s="36"/>
      <c r="B787" s="37"/>
      <c r="C787" s="38"/>
      <c r="D787" s="195" t="s">
        <v>231</v>
      </c>
      <c r="E787" s="38"/>
      <c r="F787" s="196" t="s">
        <v>1376</v>
      </c>
      <c r="G787" s="38"/>
      <c r="H787" s="38"/>
      <c r="I787" s="197"/>
      <c r="J787" s="38"/>
      <c r="K787" s="38"/>
      <c r="L787" s="41"/>
      <c r="M787" s="198"/>
      <c r="N787" s="199"/>
      <c r="O787" s="66"/>
      <c r="P787" s="66"/>
      <c r="Q787" s="66"/>
      <c r="R787" s="66"/>
      <c r="S787" s="66"/>
      <c r="T787" s="67"/>
      <c r="U787" s="36"/>
      <c r="V787" s="36"/>
      <c r="W787" s="36"/>
      <c r="X787" s="36"/>
      <c r="Y787" s="36"/>
      <c r="Z787" s="36"/>
      <c r="AA787" s="36"/>
      <c r="AB787" s="36"/>
      <c r="AC787" s="36"/>
      <c r="AD787" s="36"/>
      <c r="AE787" s="36"/>
      <c r="AT787" s="19" t="s">
        <v>231</v>
      </c>
      <c r="AU787" s="19" t="s">
        <v>85</v>
      </c>
    </row>
    <row r="788" spans="2:51" s="13" customFormat="1" ht="11.25">
      <c r="B788" s="200"/>
      <c r="C788" s="201"/>
      <c r="D788" s="195" t="s">
        <v>233</v>
      </c>
      <c r="E788" s="202" t="s">
        <v>74</v>
      </c>
      <c r="F788" s="203" t="s">
        <v>583</v>
      </c>
      <c r="G788" s="201"/>
      <c r="H788" s="204">
        <v>194.5</v>
      </c>
      <c r="I788" s="205"/>
      <c r="J788" s="201"/>
      <c r="K788" s="201"/>
      <c r="L788" s="206"/>
      <c r="M788" s="207"/>
      <c r="N788" s="208"/>
      <c r="O788" s="208"/>
      <c r="P788" s="208"/>
      <c r="Q788" s="208"/>
      <c r="R788" s="208"/>
      <c r="S788" s="208"/>
      <c r="T788" s="209"/>
      <c r="AT788" s="210" t="s">
        <v>233</v>
      </c>
      <c r="AU788" s="210" t="s">
        <v>85</v>
      </c>
      <c r="AV788" s="13" t="s">
        <v>85</v>
      </c>
      <c r="AW788" s="13" t="s">
        <v>37</v>
      </c>
      <c r="AX788" s="13" t="s">
        <v>83</v>
      </c>
      <c r="AY788" s="210" t="s">
        <v>223</v>
      </c>
    </row>
    <row r="789" spans="1:65" s="2" customFormat="1" ht="16.5" customHeight="1">
      <c r="A789" s="36"/>
      <c r="B789" s="37"/>
      <c r="C789" s="182" t="s">
        <v>1377</v>
      </c>
      <c r="D789" s="182" t="s">
        <v>225</v>
      </c>
      <c r="E789" s="183" t="s">
        <v>1378</v>
      </c>
      <c r="F789" s="184" t="s">
        <v>1379</v>
      </c>
      <c r="G789" s="185" t="s">
        <v>117</v>
      </c>
      <c r="H789" s="186">
        <v>389</v>
      </c>
      <c r="I789" s="187"/>
      <c r="J789" s="188">
        <f>ROUND(I789*H789,2)</f>
        <v>0</v>
      </c>
      <c r="K789" s="184" t="s">
        <v>228</v>
      </c>
      <c r="L789" s="41"/>
      <c r="M789" s="189" t="s">
        <v>74</v>
      </c>
      <c r="N789" s="190" t="s">
        <v>46</v>
      </c>
      <c r="O789" s="66"/>
      <c r="P789" s="191">
        <f>O789*H789</f>
        <v>0</v>
      </c>
      <c r="Q789" s="191">
        <v>0</v>
      </c>
      <c r="R789" s="191">
        <f>Q789*H789</f>
        <v>0</v>
      </c>
      <c r="S789" s="191">
        <v>0</v>
      </c>
      <c r="T789" s="192">
        <f>S789*H789</f>
        <v>0</v>
      </c>
      <c r="U789" s="36"/>
      <c r="V789" s="36"/>
      <c r="W789" s="36"/>
      <c r="X789" s="36"/>
      <c r="Y789" s="36"/>
      <c r="Z789" s="36"/>
      <c r="AA789" s="36"/>
      <c r="AB789" s="36"/>
      <c r="AC789" s="36"/>
      <c r="AD789" s="36"/>
      <c r="AE789" s="36"/>
      <c r="AR789" s="193" t="s">
        <v>329</v>
      </c>
      <c r="AT789" s="193" t="s">
        <v>225</v>
      </c>
      <c r="AU789" s="193" t="s">
        <v>85</v>
      </c>
      <c r="AY789" s="19" t="s">
        <v>223</v>
      </c>
      <c r="BE789" s="194">
        <f>IF(N789="základní",J789,0)</f>
        <v>0</v>
      </c>
      <c r="BF789" s="194">
        <f>IF(N789="snížená",J789,0)</f>
        <v>0</v>
      </c>
      <c r="BG789" s="194">
        <f>IF(N789="zákl. přenesená",J789,0)</f>
        <v>0</v>
      </c>
      <c r="BH789" s="194">
        <f>IF(N789="sníž. přenesená",J789,0)</f>
        <v>0</v>
      </c>
      <c r="BI789" s="194">
        <f>IF(N789="nulová",J789,0)</f>
        <v>0</v>
      </c>
      <c r="BJ789" s="19" t="s">
        <v>83</v>
      </c>
      <c r="BK789" s="194">
        <f>ROUND(I789*H789,2)</f>
        <v>0</v>
      </c>
      <c r="BL789" s="19" t="s">
        <v>329</v>
      </c>
      <c r="BM789" s="193" t="s">
        <v>1380</v>
      </c>
    </row>
    <row r="790" spans="1:47" s="2" customFormat="1" ht="11.25">
      <c r="A790" s="36"/>
      <c r="B790" s="37"/>
      <c r="C790" s="38"/>
      <c r="D790" s="195" t="s">
        <v>231</v>
      </c>
      <c r="E790" s="38"/>
      <c r="F790" s="196" t="s">
        <v>1381</v>
      </c>
      <c r="G790" s="38"/>
      <c r="H790" s="38"/>
      <c r="I790" s="197"/>
      <c r="J790" s="38"/>
      <c r="K790" s="38"/>
      <c r="L790" s="41"/>
      <c r="M790" s="198"/>
      <c r="N790" s="199"/>
      <c r="O790" s="66"/>
      <c r="P790" s="66"/>
      <c r="Q790" s="66"/>
      <c r="R790" s="66"/>
      <c r="S790" s="66"/>
      <c r="T790" s="67"/>
      <c r="U790" s="36"/>
      <c r="V790" s="36"/>
      <c r="W790" s="36"/>
      <c r="X790" s="36"/>
      <c r="Y790" s="36"/>
      <c r="Z790" s="36"/>
      <c r="AA790" s="36"/>
      <c r="AB790" s="36"/>
      <c r="AC790" s="36"/>
      <c r="AD790" s="36"/>
      <c r="AE790" s="36"/>
      <c r="AT790" s="19" t="s">
        <v>231</v>
      </c>
      <c r="AU790" s="19" t="s">
        <v>85</v>
      </c>
    </row>
    <row r="791" spans="2:51" s="13" customFormat="1" ht="11.25">
      <c r="B791" s="200"/>
      <c r="C791" s="201"/>
      <c r="D791" s="195" t="s">
        <v>233</v>
      </c>
      <c r="E791" s="202" t="s">
        <v>74</v>
      </c>
      <c r="F791" s="203" t="s">
        <v>1382</v>
      </c>
      <c r="G791" s="201"/>
      <c r="H791" s="204">
        <v>389</v>
      </c>
      <c r="I791" s="205"/>
      <c r="J791" s="201"/>
      <c r="K791" s="201"/>
      <c r="L791" s="206"/>
      <c r="M791" s="207"/>
      <c r="N791" s="208"/>
      <c r="O791" s="208"/>
      <c r="P791" s="208"/>
      <c r="Q791" s="208"/>
      <c r="R791" s="208"/>
      <c r="S791" s="208"/>
      <c r="T791" s="209"/>
      <c r="AT791" s="210" t="s">
        <v>233</v>
      </c>
      <c r="AU791" s="210" t="s">
        <v>85</v>
      </c>
      <c r="AV791" s="13" t="s">
        <v>85</v>
      </c>
      <c r="AW791" s="13" t="s">
        <v>37</v>
      </c>
      <c r="AX791" s="13" t="s">
        <v>83</v>
      </c>
      <c r="AY791" s="210" t="s">
        <v>223</v>
      </c>
    </row>
    <row r="792" spans="1:65" s="2" customFormat="1" ht="16.5" customHeight="1">
      <c r="A792" s="36"/>
      <c r="B792" s="37"/>
      <c r="C792" s="182" t="s">
        <v>1383</v>
      </c>
      <c r="D792" s="182" t="s">
        <v>225</v>
      </c>
      <c r="E792" s="183" t="s">
        <v>1384</v>
      </c>
      <c r="F792" s="184" t="s">
        <v>1385</v>
      </c>
      <c r="G792" s="185" t="s">
        <v>117</v>
      </c>
      <c r="H792" s="186">
        <v>389</v>
      </c>
      <c r="I792" s="187"/>
      <c r="J792" s="188">
        <f>ROUND(I792*H792,2)</f>
        <v>0</v>
      </c>
      <c r="K792" s="184" t="s">
        <v>228</v>
      </c>
      <c r="L792" s="41"/>
      <c r="M792" s="189" t="s">
        <v>74</v>
      </c>
      <c r="N792" s="190" t="s">
        <v>46</v>
      </c>
      <c r="O792" s="66"/>
      <c r="P792" s="191">
        <f>O792*H792</f>
        <v>0</v>
      </c>
      <c r="Q792" s="191">
        <v>3E-05</v>
      </c>
      <c r="R792" s="191">
        <f>Q792*H792</f>
        <v>0.01167</v>
      </c>
      <c r="S792" s="191">
        <v>0</v>
      </c>
      <c r="T792" s="192">
        <f>S792*H792</f>
        <v>0</v>
      </c>
      <c r="U792" s="36"/>
      <c r="V792" s="36"/>
      <c r="W792" s="36"/>
      <c r="X792" s="36"/>
      <c r="Y792" s="36"/>
      <c r="Z792" s="36"/>
      <c r="AA792" s="36"/>
      <c r="AB792" s="36"/>
      <c r="AC792" s="36"/>
      <c r="AD792" s="36"/>
      <c r="AE792" s="36"/>
      <c r="AR792" s="193" t="s">
        <v>329</v>
      </c>
      <c r="AT792" s="193" t="s">
        <v>225</v>
      </c>
      <c r="AU792" s="193" t="s">
        <v>85</v>
      </c>
      <c r="AY792" s="19" t="s">
        <v>223</v>
      </c>
      <c r="BE792" s="194">
        <f>IF(N792="základní",J792,0)</f>
        <v>0</v>
      </c>
      <c r="BF792" s="194">
        <f>IF(N792="snížená",J792,0)</f>
        <v>0</v>
      </c>
      <c r="BG792" s="194">
        <f>IF(N792="zákl. přenesená",J792,0)</f>
        <v>0</v>
      </c>
      <c r="BH792" s="194">
        <f>IF(N792="sníž. přenesená",J792,0)</f>
        <v>0</v>
      </c>
      <c r="BI792" s="194">
        <f>IF(N792="nulová",J792,0)</f>
        <v>0</v>
      </c>
      <c r="BJ792" s="19" t="s">
        <v>83</v>
      </c>
      <c r="BK792" s="194">
        <f>ROUND(I792*H792,2)</f>
        <v>0</v>
      </c>
      <c r="BL792" s="19" t="s">
        <v>329</v>
      </c>
      <c r="BM792" s="193" t="s">
        <v>1386</v>
      </c>
    </row>
    <row r="793" spans="1:47" s="2" customFormat="1" ht="11.25">
      <c r="A793" s="36"/>
      <c r="B793" s="37"/>
      <c r="C793" s="38"/>
      <c r="D793" s="195" t="s">
        <v>231</v>
      </c>
      <c r="E793" s="38"/>
      <c r="F793" s="196" t="s">
        <v>1387</v>
      </c>
      <c r="G793" s="38"/>
      <c r="H793" s="38"/>
      <c r="I793" s="197"/>
      <c r="J793" s="38"/>
      <c r="K793" s="38"/>
      <c r="L793" s="41"/>
      <c r="M793" s="198"/>
      <c r="N793" s="199"/>
      <c r="O793" s="66"/>
      <c r="P793" s="66"/>
      <c r="Q793" s="66"/>
      <c r="R793" s="66"/>
      <c r="S793" s="66"/>
      <c r="T793" s="67"/>
      <c r="U793" s="36"/>
      <c r="V793" s="36"/>
      <c r="W793" s="36"/>
      <c r="X793" s="36"/>
      <c r="Y793" s="36"/>
      <c r="Z793" s="36"/>
      <c r="AA793" s="36"/>
      <c r="AB793" s="36"/>
      <c r="AC793" s="36"/>
      <c r="AD793" s="36"/>
      <c r="AE793" s="36"/>
      <c r="AT793" s="19" t="s">
        <v>231</v>
      </c>
      <c r="AU793" s="19" t="s">
        <v>85</v>
      </c>
    </row>
    <row r="794" spans="2:51" s="13" customFormat="1" ht="11.25">
      <c r="B794" s="200"/>
      <c r="C794" s="201"/>
      <c r="D794" s="195" t="s">
        <v>233</v>
      </c>
      <c r="E794" s="202" t="s">
        <v>74</v>
      </c>
      <c r="F794" s="203" t="s">
        <v>1388</v>
      </c>
      <c r="G794" s="201"/>
      <c r="H794" s="204">
        <v>389</v>
      </c>
      <c r="I794" s="205"/>
      <c r="J794" s="201"/>
      <c r="K794" s="201"/>
      <c r="L794" s="206"/>
      <c r="M794" s="207"/>
      <c r="N794" s="208"/>
      <c r="O794" s="208"/>
      <c r="P794" s="208"/>
      <c r="Q794" s="208"/>
      <c r="R794" s="208"/>
      <c r="S794" s="208"/>
      <c r="T794" s="209"/>
      <c r="AT794" s="210" t="s">
        <v>233</v>
      </c>
      <c r="AU794" s="210" t="s">
        <v>85</v>
      </c>
      <c r="AV794" s="13" t="s">
        <v>85</v>
      </c>
      <c r="AW794" s="13" t="s">
        <v>37</v>
      </c>
      <c r="AX794" s="13" t="s">
        <v>83</v>
      </c>
      <c r="AY794" s="210" t="s">
        <v>223</v>
      </c>
    </row>
    <row r="795" spans="1:65" s="2" customFormat="1" ht="16.5" customHeight="1">
      <c r="A795" s="36"/>
      <c r="B795" s="37"/>
      <c r="C795" s="182" t="s">
        <v>1389</v>
      </c>
      <c r="D795" s="182" t="s">
        <v>225</v>
      </c>
      <c r="E795" s="183" t="s">
        <v>1390</v>
      </c>
      <c r="F795" s="184" t="s">
        <v>1391</v>
      </c>
      <c r="G795" s="185" t="s">
        <v>117</v>
      </c>
      <c r="H795" s="186">
        <v>194.5</v>
      </c>
      <c r="I795" s="187"/>
      <c r="J795" s="188">
        <f>ROUND(I795*H795,2)</f>
        <v>0</v>
      </c>
      <c r="K795" s="184" t="s">
        <v>228</v>
      </c>
      <c r="L795" s="41"/>
      <c r="M795" s="189" t="s">
        <v>74</v>
      </c>
      <c r="N795" s="190" t="s">
        <v>46</v>
      </c>
      <c r="O795" s="66"/>
      <c r="P795" s="191">
        <f>O795*H795</f>
        <v>0</v>
      </c>
      <c r="Q795" s="191">
        <v>0.015</v>
      </c>
      <c r="R795" s="191">
        <f>Q795*H795</f>
        <v>2.9175</v>
      </c>
      <c r="S795" s="191">
        <v>0</v>
      </c>
      <c r="T795" s="192">
        <f>S795*H795</f>
        <v>0</v>
      </c>
      <c r="U795" s="36"/>
      <c r="V795" s="36"/>
      <c r="W795" s="36"/>
      <c r="X795" s="36"/>
      <c r="Y795" s="36"/>
      <c r="Z795" s="36"/>
      <c r="AA795" s="36"/>
      <c r="AB795" s="36"/>
      <c r="AC795" s="36"/>
      <c r="AD795" s="36"/>
      <c r="AE795" s="36"/>
      <c r="AR795" s="193" t="s">
        <v>329</v>
      </c>
      <c r="AT795" s="193" t="s">
        <v>225</v>
      </c>
      <c r="AU795" s="193" t="s">
        <v>85</v>
      </c>
      <c r="AY795" s="19" t="s">
        <v>223</v>
      </c>
      <c r="BE795" s="194">
        <f>IF(N795="základní",J795,0)</f>
        <v>0</v>
      </c>
      <c r="BF795" s="194">
        <f>IF(N795="snížená",J795,0)</f>
        <v>0</v>
      </c>
      <c r="BG795" s="194">
        <f>IF(N795="zákl. přenesená",J795,0)</f>
        <v>0</v>
      </c>
      <c r="BH795" s="194">
        <f>IF(N795="sníž. přenesená",J795,0)</f>
        <v>0</v>
      </c>
      <c r="BI795" s="194">
        <f>IF(N795="nulová",J795,0)</f>
        <v>0</v>
      </c>
      <c r="BJ795" s="19" t="s">
        <v>83</v>
      </c>
      <c r="BK795" s="194">
        <f>ROUND(I795*H795,2)</f>
        <v>0</v>
      </c>
      <c r="BL795" s="19" t="s">
        <v>329</v>
      </c>
      <c r="BM795" s="193" t="s">
        <v>1392</v>
      </c>
    </row>
    <row r="796" spans="1:47" s="2" customFormat="1" ht="11.25">
      <c r="A796" s="36"/>
      <c r="B796" s="37"/>
      <c r="C796" s="38"/>
      <c r="D796" s="195" t="s">
        <v>231</v>
      </c>
      <c r="E796" s="38"/>
      <c r="F796" s="196" t="s">
        <v>1393</v>
      </c>
      <c r="G796" s="38"/>
      <c r="H796" s="38"/>
      <c r="I796" s="197"/>
      <c r="J796" s="38"/>
      <c r="K796" s="38"/>
      <c r="L796" s="41"/>
      <c r="M796" s="198"/>
      <c r="N796" s="199"/>
      <c r="O796" s="66"/>
      <c r="P796" s="66"/>
      <c r="Q796" s="66"/>
      <c r="R796" s="66"/>
      <c r="S796" s="66"/>
      <c r="T796" s="67"/>
      <c r="U796" s="36"/>
      <c r="V796" s="36"/>
      <c r="W796" s="36"/>
      <c r="X796" s="36"/>
      <c r="Y796" s="36"/>
      <c r="Z796" s="36"/>
      <c r="AA796" s="36"/>
      <c r="AB796" s="36"/>
      <c r="AC796" s="36"/>
      <c r="AD796" s="36"/>
      <c r="AE796" s="36"/>
      <c r="AT796" s="19" t="s">
        <v>231</v>
      </c>
      <c r="AU796" s="19" t="s">
        <v>85</v>
      </c>
    </row>
    <row r="797" spans="2:51" s="13" customFormat="1" ht="11.25">
      <c r="B797" s="200"/>
      <c r="C797" s="201"/>
      <c r="D797" s="195" t="s">
        <v>233</v>
      </c>
      <c r="E797" s="202" t="s">
        <v>74</v>
      </c>
      <c r="F797" s="203" t="s">
        <v>583</v>
      </c>
      <c r="G797" s="201"/>
      <c r="H797" s="204">
        <v>194.5</v>
      </c>
      <c r="I797" s="205"/>
      <c r="J797" s="201"/>
      <c r="K797" s="201"/>
      <c r="L797" s="206"/>
      <c r="M797" s="207"/>
      <c r="N797" s="208"/>
      <c r="O797" s="208"/>
      <c r="P797" s="208"/>
      <c r="Q797" s="208"/>
      <c r="R797" s="208"/>
      <c r="S797" s="208"/>
      <c r="T797" s="209"/>
      <c r="AT797" s="210" t="s">
        <v>233</v>
      </c>
      <c r="AU797" s="210" t="s">
        <v>85</v>
      </c>
      <c r="AV797" s="13" t="s">
        <v>85</v>
      </c>
      <c r="AW797" s="13" t="s">
        <v>37</v>
      </c>
      <c r="AX797" s="13" t="s">
        <v>83</v>
      </c>
      <c r="AY797" s="210" t="s">
        <v>223</v>
      </c>
    </row>
    <row r="798" spans="1:65" s="2" customFormat="1" ht="24">
      <c r="A798" s="36"/>
      <c r="B798" s="37"/>
      <c r="C798" s="182" t="s">
        <v>1394</v>
      </c>
      <c r="D798" s="182" t="s">
        <v>225</v>
      </c>
      <c r="E798" s="183" t="s">
        <v>1395</v>
      </c>
      <c r="F798" s="184" t="s">
        <v>1396</v>
      </c>
      <c r="G798" s="185" t="s">
        <v>117</v>
      </c>
      <c r="H798" s="186">
        <v>389</v>
      </c>
      <c r="I798" s="187"/>
      <c r="J798" s="188">
        <f>ROUND(I798*H798,2)</f>
        <v>0</v>
      </c>
      <c r="K798" s="184" t="s">
        <v>74</v>
      </c>
      <c r="L798" s="41"/>
      <c r="M798" s="189" t="s">
        <v>74</v>
      </c>
      <c r="N798" s="190" t="s">
        <v>46</v>
      </c>
      <c r="O798" s="66"/>
      <c r="P798" s="191">
        <f>O798*H798</f>
        <v>0</v>
      </c>
      <c r="Q798" s="191">
        <v>0.015</v>
      </c>
      <c r="R798" s="191">
        <f>Q798*H798</f>
        <v>5.835</v>
      </c>
      <c r="S798" s="191">
        <v>0</v>
      </c>
      <c r="T798" s="192">
        <f>S798*H798</f>
        <v>0</v>
      </c>
      <c r="U798" s="36"/>
      <c r="V798" s="36"/>
      <c r="W798" s="36"/>
      <c r="X798" s="36"/>
      <c r="Y798" s="36"/>
      <c r="Z798" s="36"/>
      <c r="AA798" s="36"/>
      <c r="AB798" s="36"/>
      <c r="AC798" s="36"/>
      <c r="AD798" s="36"/>
      <c r="AE798" s="36"/>
      <c r="AR798" s="193" t="s">
        <v>329</v>
      </c>
      <c r="AT798" s="193" t="s">
        <v>225</v>
      </c>
      <c r="AU798" s="193" t="s">
        <v>85</v>
      </c>
      <c r="AY798" s="19" t="s">
        <v>223</v>
      </c>
      <c r="BE798" s="194">
        <f>IF(N798="základní",J798,0)</f>
        <v>0</v>
      </c>
      <c r="BF798" s="194">
        <f>IF(N798="snížená",J798,0)</f>
        <v>0</v>
      </c>
      <c r="BG798" s="194">
        <f>IF(N798="zákl. přenesená",J798,0)</f>
        <v>0</v>
      </c>
      <c r="BH798" s="194">
        <f>IF(N798="sníž. přenesená",J798,0)</f>
        <v>0</v>
      </c>
      <c r="BI798" s="194">
        <f>IF(N798="nulová",J798,0)</f>
        <v>0</v>
      </c>
      <c r="BJ798" s="19" t="s">
        <v>83</v>
      </c>
      <c r="BK798" s="194">
        <f>ROUND(I798*H798,2)</f>
        <v>0</v>
      </c>
      <c r="BL798" s="19" t="s">
        <v>329</v>
      </c>
      <c r="BM798" s="193" t="s">
        <v>1397</v>
      </c>
    </row>
    <row r="799" spans="1:47" s="2" customFormat="1" ht="19.5">
      <c r="A799" s="36"/>
      <c r="B799" s="37"/>
      <c r="C799" s="38"/>
      <c r="D799" s="195" t="s">
        <v>231</v>
      </c>
      <c r="E799" s="38"/>
      <c r="F799" s="196" t="s">
        <v>1396</v>
      </c>
      <c r="G799" s="38"/>
      <c r="H799" s="38"/>
      <c r="I799" s="197"/>
      <c r="J799" s="38"/>
      <c r="K799" s="38"/>
      <c r="L799" s="41"/>
      <c r="M799" s="198"/>
      <c r="N799" s="199"/>
      <c r="O799" s="66"/>
      <c r="P799" s="66"/>
      <c r="Q799" s="66"/>
      <c r="R799" s="66"/>
      <c r="S799" s="66"/>
      <c r="T799" s="67"/>
      <c r="U799" s="36"/>
      <c r="V799" s="36"/>
      <c r="W799" s="36"/>
      <c r="X799" s="36"/>
      <c r="Y799" s="36"/>
      <c r="Z799" s="36"/>
      <c r="AA799" s="36"/>
      <c r="AB799" s="36"/>
      <c r="AC799" s="36"/>
      <c r="AD799" s="36"/>
      <c r="AE799" s="36"/>
      <c r="AT799" s="19" t="s">
        <v>231</v>
      </c>
      <c r="AU799" s="19" t="s">
        <v>85</v>
      </c>
    </row>
    <row r="800" spans="2:51" s="13" customFormat="1" ht="11.25">
      <c r="B800" s="200"/>
      <c r="C800" s="201"/>
      <c r="D800" s="195" t="s">
        <v>233</v>
      </c>
      <c r="E800" s="202" t="s">
        <v>74</v>
      </c>
      <c r="F800" s="203" t="s">
        <v>1398</v>
      </c>
      <c r="G800" s="201"/>
      <c r="H800" s="204">
        <v>389</v>
      </c>
      <c r="I800" s="205"/>
      <c r="J800" s="201"/>
      <c r="K800" s="201"/>
      <c r="L800" s="206"/>
      <c r="M800" s="207"/>
      <c r="N800" s="208"/>
      <c r="O800" s="208"/>
      <c r="P800" s="208"/>
      <c r="Q800" s="208"/>
      <c r="R800" s="208"/>
      <c r="S800" s="208"/>
      <c r="T800" s="209"/>
      <c r="AT800" s="210" t="s">
        <v>233</v>
      </c>
      <c r="AU800" s="210" t="s">
        <v>85</v>
      </c>
      <c r="AV800" s="13" t="s">
        <v>85</v>
      </c>
      <c r="AW800" s="13" t="s">
        <v>37</v>
      </c>
      <c r="AX800" s="13" t="s">
        <v>83</v>
      </c>
      <c r="AY800" s="210" t="s">
        <v>223</v>
      </c>
    </row>
    <row r="801" spans="1:65" s="2" customFormat="1" ht="16.5" customHeight="1">
      <c r="A801" s="36"/>
      <c r="B801" s="37"/>
      <c r="C801" s="182" t="s">
        <v>1399</v>
      </c>
      <c r="D801" s="182" t="s">
        <v>225</v>
      </c>
      <c r="E801" s="183" t="s">
        <v>1400</v>
      </c>
      <c r="F801" s="184" t="s">
        <v>1401</v>
      </c>
      <c r="G801" s="185" t="s">
        <v>117</v>
      </c>
      <c r="H801" s="186">
        <v>60</v>
      </c>
      <c r="I801" s="187"/>
      <c r="J801" s="188">
        <f>ROUND(I801*H801,2)</f>
        <v>0</v>
      </c>
      <c r="K801" s="184" t="s">
        <v>228</v>
      </c>
      <c r="L801" s="41"/>
      <c r="M801" s="189" t="s">
        <v>74</v>
      </c>
      <c r="N801" s="190" t="s">
        <v>46</v>
      </c>
      <c r="O801" s="66"/>
      <c r="P801" s="191">
        <f>O801*H801</f>
        <v>0</v>
      </c>
      <c r="Q801" s="191">
        <v>0.0005</v>
      </c>
      <c r="R801" s="191">
        <f>Q801*H801</f>
        <v>0.03</v>
      </c>
      <c r="S801" s="191">
        <v>0</v>
      </c>
      <c r="T801" s="192">
        <f>S801*H801</f>
        <v>0</v>
      </c>
      <c r="U801" s="36"/>
      <c r="V801" s="36"/>
      <c r="W801" s="36"/>
      <c r="X801" s="36"/>
      <c r="Y801" s="36"/>
      <c r="Z801" s="36"/>
      <c r="AA801" s="36"/>
      <c r="AB801" s="36"/>
      <c r="AC801" s="36"/>
      <c r="AD801" s="36"/>
      <c r="AE801" s="36"/>
      <c r="AR801" s="193" t="s">
        <v>329</v>
      </c>
      <c r="AT801" s="193" t="s">
        <v>225</v>
      </c>
      <c r="AU801" s="193" t="s">
        <v>85</v>
      </c>
      <c r="AY801" s="19" t="s">
        <v>223</v>
      </c>
      <c r="BE801" s="194">
        <f>IF(N801="základní",J801,0)</f>
        <v>0</v>
      </c>
      <c r="BF801" s="194">
        <f>IF(N801="snížená",J801,0)</f>
        <v>0</v>
      </c>
      <c r="BG801" s="194">
        <f>IF(N801="zákl. přenesená",J801,0)</f>
        <v>0</v>
      </c>
      <c r="BH801" s="194">
        <f>IF(N801="sníž. přenesená",J801,0)</f>
        <v>0</v>
      </c>
      <c r="BI801" s="194">
        <f>IF(N801="nulová",J801,0)</f>
        <v>0</v>
      </c>
      <c r="BJ801" s="19" t="s">
        <v>83</v>
      </c>
      <c r="BK801" s="194">
        <f>ROUND(I801*H801,2)</f>
        <v>0</v>
      </c>
      <c r="BL801" s="19" t="s">
        <v>329</v>
      </c>
      <c r="BM801" s="193" t="s">
        <v>1402</v>
      </c>
    </row>
    <row r="802" spans="1:47" s="2" customFormat="1" ht="11.25">
      <c r="A802" s="36"/>
      <c r="B802" s="37"/>
      <c r="C802" s="38"/>
      <c r="D802" s="195" t="s">
        <v>231</v>
      </c>
      <c r="E802" s="38"/>
      <c r="F802" s="196" t="s">
        <v>1403</v>
      </c>
      <c r="G802" s="38"/>
      <c r="H802" s="38"/>
      <c r="I802" s="197"/>
      <c r="J802" s="38"/>
      <c r="K802" s="38"/>
      <c r="L802" s="41"/>
      <c r="M802" s="198"/>
      <c r="N802" s="199"/>
      <c r="O802" s="66"/>
      <c r="P802" s="66"/>
      <c r="Q802" s="66"/>
      <c r="R802" s="66"/>
      <c r="S802" s="66"/>
      <c r="T802" s="67"/>
      <c r="U802" s="36"/>
      <c r="V802" s="36"/>
      <c r="W802" s="36"/>
      <c r="X802" s="36"/>
      <c r="Y802" s="36"/>
      <c r="Z802" s="36"/>
      <c r="AA802" s="36"/>
      <c r="AB802" s="36"/>
      <c r="AC802" s="36"/>
      <c r="AD802" s="36"/>
      <c r="AE802" s="36"/>
      <c r="AT802" s="19" t="s">
        <v>231</v>
      </c>
      <c r="AU802" s="19" t="s">
        <v>85</v>
      </c>
    </row>
    <row r="803" spans="2:51" s="13" customFormat="1" ht="11.25">
      <c r="B803" s="200"/>
      <c r="C803" s="201"/>
      <c r="D803" s="195" t="s">
        <v>233</v>
      </c>
      <c r="E803" s="202" t="s">
        <v>74</v>
      </c>
      <c r="F803" s="203" t="s">
        <v>603</v>
      </c>
      <c r="G803" s="201"/>
      <c r="H803" s="204">
        <v>60</v>
      </c>
      <c r="I803" s="205"/>
      <c r="J803" s="201"/>
      <c r="K803" s="201"/>
      <c r="L803" s="206"/>
      <c r="M803" s="207"/>
      <c r="N803" s="208"/>
      <c r="O803" s="208"/>
      <c r="P803" s="208"/>
      <c r="Q803" s="208"/>
      <c r="R803" s="208"/>
      <c r="S803" s="208"/>
      <c r="T803" s="209"/>
      <c r="AT803" s="210" t="s">
        <v>233</v>
      </c>
      <c r="AU803" s="210" t="s">
        <v>85</v>
      </c>
      <c r="AV803" s="13" t="s">
        <v>85</v>
      </c>
      <c r="AW803" s="13" t="s">
        <v>37</v>
      </c>
      <c r="AX803" s="13" t="s">
        <v>83</v>
      </c>
      <c r="AY803" s="210" t="s">
        <v>223</v>
      </c>
    </row>
    <row r="804" spans="1:65" s="2" customFormat="1" ht="21.75" customHeight="1">
      <c r="A804" s="36"/>
      <c r="B804" s="37"/>
      <c r="C804" s="247" t="s">
        <v>1404</v>
      </c>
      <c r="D804" s="247" t="s">
        <v>804</v>
      </c>
      <c r="E804" s="248" t="s">
        <v>1405</v>
      </c>
      <c r="F804" s="249" t="s">
        <v>1406</v>
      </c>
      <c r="G804" s="250" t="s">
        <v>117</v>
      </c>
      <c r="H804" s="251">
        <v>69</v>
      </c>
      <c r="I804" s="252"/>
      <c r="J804" s="253">
        <f>ROUND(I804*H804,2)</f>
        <v>0</v>
      </c>
      <c r="K804" s="249" t="s">
        <v>228</v>
      </c>
      <c r="L804" s="254"/>
      <c r="M804" s="255" t="s">
        <v>74</v>
      </c>
      <c r="N804" s="256" t="s">
        <v>46</v>
      </c>
      <c r="O804" s="66"/>
      <c r="P804" s="191">
        <f>O804*H804</f>
        <v>0</v>
      </c>
      <c r="Q804" s="191">
        <v>0.00115</v>
      </c>
      <c r="R804" s="191">
        <f>Q804*H804</f>
        <v>0.07935</v>
      </c>
      <c r="S804" s="191">
        <v>0</v>
      </c>
      <c r="T804" s="192">
        <f>S804*H804</f>
        <v>0</v>
      </c>
      <c r="U804" s="36"/>
      <c r="V804" s="36"/>
      <c r="W804" s="36"/>
      <c r="X804" s="36"/>
      <c r="Y804" s="36"/>
      <c r="Z804" s="36"/>
      <c r="AA804" s="36"/>
      <c r="AB804" s="36"/>
      <c r="AC804" s="36"/>
      <c r="AD804" s="36"/>
      <c r="AE804" s="36"/>
      <c r="AR804" s="193" t="s">
        <v>450</v>
      </c>
      <c r="AT804" s="193" t="s">
        <v>804</v>
      </c>
      <c r="AU804" s="193" t="s">
        <v>85</v>
      </c>
      <c r="AY804" s="19" t="s">
        <v>223</v>
      </c>
      <c r="BE804" s="194">
        <f>IF(N804="základní",J804,0)</f>
        <v>0</v>
      </c>
      <c r="BF804" s="194">
        <f>IF(N804="snížená",J804,0)</f>
        <v>0</v>
      </c>
      <c r="BG804" s="194">
        <f>IF(N804="zákl. přenesená",J804,0)</f>
        <v>0</v>
      </c>
      <c r="BH804" s="194">
        <f>IF(N804="sníž. přenesená",J804,0)</f>
        <v>0</v>
      </c>
      <c r="BI804" s="194">
        <f>IF(N804="nulová",J804,0)</f>
        <v>0</v>
      </c>
      <c r="BJ804" s="19" t="s">
        <v>83</v>
      </c>
      <c r="BK804" s="194">
        <f>ROUND(I804*H804,2)</f>
        <v>0</v>
      </c>
      <c r="BL804" s="19" t="s">
        <v>329</v>
      </c>
      <c r="BM804" s="193" t="s">
        <v>1407</v>
      </c>
    </row>
    <row r="805" spans="1:47" s="2" customFormat="1" ht="11.25">
      <c r="A805" s="36"/>
      <c r="B805" s="37"/>
      <c r="C805" s="38"/>
      <c r="D805" s="195" t="s">
        <v>231</v>
      </c>
      <c r="E805" s="38"/>
      <c r="F805" s="196" t="s">
        <v>1406</v>
      </c>
      <c r="G805" s="38"/>
      <c r="H805" s="38"/>
      <c r="I805" s="197"/>
      <c r="J805" s="38"/>
      <c r="K805" s="38"/>
      <c r="L805" s="41"/>
      <c r="M805" s="198"/>
      <c r="N805" s="199"/>
      <c r="O805" s="66"/>
      <c r="P805" s="66"/>
      <c r="Q805" s="66"/>
      <c r="R805" s="66"/>
      <c r="S805" s="66"/>
      <c r="T805" s="67"/>
      <c r="U805" s="36"/>
      <c r="V805" s="36"/>
      <c r="W805" s="36"/>
      <c r="X805" s="36"/>
      <c r="Y805" s="36"/>
      <c r="Z805" s="36"/>
      <c r="AA805" s="36"/>
      <c r="AB805" s="36"/>
      <c r="AC805" s="36"/>
      <c r="AD805" s="36"/>
      <c r="AE805" s="36"/>
      <c r="AT805" s="19" t="s">
        <v>231</v>
      </c>
      <c r="AU805" s="19" t="s">
        <v>85</v>
      </c>
    </row>
    <row r="806" spans="2:51" s="16" customFormat="1" ht="11.25">
      <c r="B806" s="233"/>
      <c r="C806" s="234"/>
      <c r="D806" s="195" t="s">
        <v>233</v>
      </c>
      <c r="E806" s="235" t="s">
        <v>74</v>
      </c>
      <c r="F806" s="236" t="s">
        <v>262</v>
      </c>
      <c r="G806" s="234"/>
      <c r="H806" s="235" t="s">
        <v>74</v>
      </c>
      <c r="I806" s="237"/>
      <c r="J806" s="234"/>
      <c r="K806" s="234"/>
      <c r="L806" s="238"/>
      <c r="M806" s="239"/>
      <c r="N806" s="240"/>
      <c r="O806" s="240"/>
      <c r="P806" s="240"/>
      <c r="Q806" s="240"/>
      <c r="R806" s="240"/>
      <c r="S806" s="240"/>
      <c r="T806" s="241"/>
      <c r="AT806" s="242" t="s">
        <v>233</v>
      </c>
      <c r="AU806" s="242" t="s">
        <v>85</v>
      </c>
      <c r="AV806" s="16" t="s">
        <v>83</v>
      </c>
      <c r="AW806" s="16" t="s">
        <v>37</v>
      </c>
      <c r="AX806" s="16" t="s">
        <v>76</v>
      </c>
      <c r="AY806" s="242" t="s">
        <v>223</v>
      </c>
    </row>
    <row r="807" spans="2:51" s="13" customFormat="1" ht="11.25">
      <c r="B807" s="200"/>
      <c r="C807" s="201"/>
      <c r="D807" s="195" t="s">
        <v>233</v>
      </c>
      <c r="E807" s="202" t="s">
        <v>74</v>
      </c>
      <c r="F807" s="203" t="s">
        <v>1408</v>
      </c>
      <c r="G807" s="201"/>
      <c r="H807" s="204">
        <v>19.7</v>
      </c>
      <c r="I807" s="205"/>
      <c r="J807" s="201"/>
      <c r="K807" s="201"/>
      <c r="L807" s="206"/>
      <c r="M807" s="207"/>
      <c r="N807" s="208"/>
      <c r="O807" s="208"/>
      <c r="P807" s="208"/>
      <c r="Q807" s="208"/>
      <c r="R807" s="208"/>
      <c r="S807" s="208"/>
      <c r="T807" s="209"/>
      <c r="AT807" s="210" t="s">
        <v>233</v>
      </c>
      <c r="AU807" s="210" t="s">
        <v>85</v>
      </c>
      <c r="AV807" s="13" t="s">
        <v>85</v>
      </c>
      <c r="AW807" s="13" t="s">
        <v>37</v>
      </c>
      <c r="AX807" s="13" t="s">
        <v>76</v>
      </c>
      <c r="AY807" s="210" t="s">
        <v>223</v>
      </c>
    </row>
    <row r="808" spans="2:51" s="13" customFormat="1" ht="11.25">
      <c r="B808" s="200"/>
      <c r="C808" s="201"/>
      <c r="D808" s="195" t="s">
        <v>233</v>
      </c>
      <c r="E808" s="202" t="s">
        <v>74</v>
      </c>
      <c r="F808" s="203" t="s">
        <v>1409</v>
      </c>
      <c r="G808" s="201"/>
      <c r="H808" s="204">
        <v>19.4</v>
      </c>
      <c r="I808" s="205"/>
      <c r="J808" s="201"/>
      <c r="K808" s="201"/>
      <c r="L808" s="206"/>
      <c r="M808" s="207"/>
      <c r="N808" s="208"/>
      <c r="O808" s="208"/>
      <c r="P808" s="208"/>
      <c r="Q808" s="208"/>
      <c r="R808" s="208"/>
      <c r="S808" s="208"/>
      <c r="T808" s="209"/>
      <c r="AT808" s="210" t="s">
        <v>233</v>
      </c>
      <c r="AU808" s="210" t="s">
        <v>85</v>
      </c>
      <c r="AV808" s="13" t="s">
        <v>85</v>
      </c>
      <c r="AW808" s="13" t="s">
        <v>37</v>
      </c>
      <c r="AX808" s="13" t="s">
        <v>76</v>
      </c>
      <c r="AY808" s="210" t="s">
        <v>223</v>
      </c>
    </row>
    <row r="809" spans="2:51" s="13" customFormat="1" ht="11.25">
      <c r="B809" s="200"/>
      <c r="C809" s="201"/>
      <c r="D809" s="195" t="s">
        <v>233</v>
      </c>
      <c r="E809" s="202" t="s">
        <v>74</v>
      </c>
      <c r="F809" s="203" t="s">
        <v>1410</v>
      </c>
      <c r="G809" s="201"/>
      <c r="H809" s="204">
        <v>20.9</v>
      </c>
      <c r="I809" s="205"/>
      <c r="J809" s="201"/>
      <c r="K809" s="201"/>
      <c r="L809" s="206"/>
      <c r="M809" s="207"/>
      <c r="N809" s="208"/>
      <c r="O809" s="208"/>
      <c r="P809" s="208"/>
      <c r="Q809" s="208"/>
      <c r="R809" s="208"/>
      <c r="S809" s="208"/>
      <c r="T809" s="209"/>
      <c r="AT809" s="210" t="s">
        <v>233</v>
      </c>
      <c r="AU809" s="210" t="s">
        <v>85</v>
      </c>
      <c r="AV809" s="13" t="s">
        <v>85</v>
      </c>
      <c r="AW809" s="13" t="s">
        <v>37</v>
      </c>
      <c r="AX809" s="13" t="s">
        <v>76</v>
      </c>
      <c r="AY809" s="210" t="s">
        <v>223</v>
      </c>
    </row>
    <row r="810" spans="2:51" s="14" customFormat="1" ht="11.25">
      <c r="B810" s="211"/>
      <c r="C810" s="212"/>
      <c r="D810" s="195" t="s">
        <v>233</v>
      </c>
      <c r="E810" s="213" t="s">
        <v>603</v>
      </c>
      <c r="F810" s="214" t="s">
        <v>236</v>
      </c>
      <c r="G810" s="212"/>
      <c r="H810" s="215">
        <v>60</v>
      </c>
      <c r="I810" s="216"/>
      <c r="J810" s="212"/>
      <c r="K810" s="212"/>
      <c r="L810" s="217"/>
      <c r="M810" s="218"/>
      <c r="N810" s="219"/>
      <c r="O810" s="219"/>
      <c r="P810" s="219"/>
      <c r="Q810" s="219"/>
      <c r="R810" s="219"/>
      <c r="S810" s="219"/>
      <c r="T810" s="220"/>
      <c r="AT810" s="221" t="s">
        <v>233</v>
      </c>
      <c r="AU810" s="221" t="s">
        <v>85</v>
      </c>
      <c r="AV810" s="14" t="s">
        <v>237</v>
      </c>
      <c r="AW810" s="14" t="s">
        <v>37</v>
      </c>
      <c r="AX810" s="14" t="s">
        <v>76</v>
      </c>
      <c r="AY810" s="221" t="s">
        <v>223</v>
      </c>
    </row>
    <row r="811" spans="2:51" s="15" customFormat="1" ht="11.25">
      <c r="B811" s="222"/>
      <c r="C811" s="223"/>
      <c r="D811" s="195" t="s">
        <v>233</v>
      </c>
      <c r="E811" s="224" t="s">
        <v>74</v>
      </c>
      <c r="F811" s="225" t="s">
        <v>238</v>
      </c>
      <c r="G811" s="223"/>
      <c r="H811" s="226">
        <v>60</v>
      </c>
      <c r="I811" s="227"/>
      <c r="J811" s="223"/>
      <c r="K811" s="223"/>
      <c r="L811" s="228"/>
      <c r="M811" s="229"/>
      <c r="N811" s="230"/>
      <c r="O811" s="230"/>
      <c r="P811" s="230"/>
      <c r="Q811" s="230"/>
      <c r="R811" s="230"/>
      <c r="S811" s="230"/>
      <c r="T811" s="231"/>
      <c r="AT811" s="232" t="s">
        <v>233</v>
      </c>
      <c r="AU811" s="232" t="s">
        <v>85</v>
      </c>
      <c r="AV811" s="15" t="s">
        <v>229</v>
      </c>
      <c r="AW811" s="15" t="s">
        <v>37</v>
      </c>
      <c r="AX811" s="15" t="s">
        <v>83</v>
      </c>
      <c r="AY811" s="232" t="s">
        <v>223</v>
      </c>
    </row>
    <row r="812" spans="2:51" s="13" customFormat="1" ht="11.25">
      <c r="B812" s="200"/>
      <c r="C812" s="201"/>
      <c r="D812" s="195" t="s">
        <v>233</v>
      </c>
      <c r="E812" s="201"/>
      <c r="F812" s="203" t="s">
        <v>1411</v>
      </c>
      <c r="G812" s="201"/>
      <c r="H812" s="204">
        <v>69</v>
      </c>
      <c r="I812" s="205"/>
      <c r="J812" s="201"/>
      <c r="K812" s="201"/>
      <c r="L812" s="206"/>
      <c r="M812" s="207"/>
      <c r="N812" s="208"/>
      <c r="O812" s="208"/>
      <c r="P812" s="208"/>
      <c r="Q812" s="208"/>
      <c r="R812" s="208"/>
      <c r="S812" s="208"/>
      <c r="T812" s="209"/>
      <c r="AT812" s="210" t="s">
        <v>233</v>
      </c>
      <c r="AU812" s="210" t="s">
        <v>85</v>
      </c>
      <c r="AV812" s="13" t="s">
        <v>85</v>
      </c>
      <c r="AW812" s="13" t="s">
        <v>4</v>
      </c>
      <c r="AX812" s="13" t="s">
        <v>83</v>
      </c>
      <c r="AY812" s="210" t="s">
        <v>223</v>
      </c>
    </row>
    <row r="813" spans="1:65" s="2" customFormat="1" ht="16.5" customHeight="1">
      <c r="A813" s="36"/>
      <c r="B813" s="37"/>
      <c r="C813" s="182" t="s">
        <v>1412</v>
      </c>
      <c r="D813" s="182" t="s">
        <v>225</v>
      </c>
      <c r="E813" s="183" t="s">
        <v>1413</v>
      </c>
      <c r="F813" s="184" t="s">
        <v>1414</v>
      </c>
      <c r="G813" s="185" t="s">
        <v>117</v>
      </c>
      <c r="H813" s="186">
        <v>194.5</v>
      </c>
      <c r="I813" s="187"/>
      <c r="J813" s="188">
        <f>ROUND(I813*H813,2)</f>
        <v>0</v>
      </c>
      <c r="K813" s="184" t="s">
        <v>228</v>
      </c>
      <c r="L813" s="41"/>
      <c r="M813" s="189" t="s">
        <v>74</v>
      </c>
      <c r="N813" s="190" t="s">
        <v>46</v>
      </c>
      <c r="O813" s="66"/>
      <c r="P813" s="191">
        <f>O813*H813</f>
        <v>0</v>
      </c>
      <c r="Q813" s="191">
        <v>0.0003</v>
      </c>
      <c r="R813" s="191">
        <f>Q813*H813</f>
        <v>0.05834999999999999</v>
      </c>
      <c r="S813" s="191">
        <v>0</v>
      </c>
      <c r="T813" s="192">
        <f>S813*H813</f>
        <v>0</v>
      </c>
      <c r="U813" s="36"/>
      <c r="V813" s="36"/>
      <c r="W813" s="36"/>
      <c r="X813" s="36"/>
      <c r="Y813" s="36"/>
      <c r="Z813" s="36"/>
      <c r="AA813" s="36"/>
      <c r="AB813" s="36"/>
      <c r="AC813" s="36"/>
      <c r="AD813" s="36"/>
      <c r="AE813" s="36"/>
      <c r="AR813" s="193" t="s">
        <v>329</v>
      </c>
      <c r="AT813" s="193" t="s">
        <v>225</v>
      </c>
      <c r="AU813" s="193" t="s">
        <v>85</v>
      </c>
      <c r="AY813" s="19" t="s">
        <v>223</v>
      </c>
      <c r="BE813" s="194">
        <f>IF(N813="základní",J813,0)</f>
        <v>0</v>
      </c>
      <c r="BF813" s="194">
        <f>IF(N813="snížená",J813,0)</f>
        <v>0</v>
      </c>
      <c r="BG813" s="194">
        <f>IF(N813="zákl. přenesená",J813,0)</f>
        <v>0</v>
      </c>
      <c r="BH813" s="194">
        <f>IF(N813="sníž. přenesená",J813,0)</f>
        <v>0</v>
      </c>
      <c r="BI813" s="194">
        <f>IF(N813="nulová",J813,0)</f>
        <v>0</v>
      </c>
      <c r="BJ813" s="19" t="s">
        <v>83</v>
      </c>
      <c r="BK813" s="194">
        <f>ROUND(I813*H813,2)</f>
        <v>0</v>
      </c>
      <c r="BL813" s="19" t="s">
        <v>329</v>
      </c>
      <c r="BM813" s="193" t="s">
        <v>1415</v>
      </c>
    </row>
    <row r="814" spans="1:47" s="2" customFormat="1" ht="11.25">
      <c r="A814" s="36"/>
      <c r="B814" s="37"/>
      <c r="C814" s="38"/>
      <c r="D814" s="195" t="s">
        <v>231</v>
      </c>
      <c r="E814" s="38"/>
      <c r="F814" s="196" t="s">
        <v>1416</v>
      </c>
      <c r="G814" s="38"/>
      <c r="H814" s="38"/>
      <c r="I814" s="197"/>
      <c r="J814" s="38"/>
      <c r="K814" s="38"/>
      <c r="L814" s="41"/>
      <c r="M814" s="198"/>
      <c r="N814" s="199"/>
      <c r="O814" s="66"/>
      <c r="P814" s="66"/>
      <c r="Q814" s="66"/>
      <c r="R814" s="66"/>
      <c r="S814" s="66"/>
      <c r="T814" s="67"/>
      <c r="U814" s="36"/>
      <c r="V814" s="36"/>
      <c r="W814" s="36"/>
      <c r="X814" s="36"/>
      <c r="Y814" s="36"/>
      <c r="Z814" s="36"/>
      <c r="AA814" s="36"/>
      <c r="AB814" s="36"/>
      <c r="AC814" s="36"/>
      <c r="AD814" s="36"/>
      <c r="AE814" s="36"/>
      <c r="AT814" s="19" t="s">
        <v>231</v>
      </c>
      <c r="AU814" s="19" t="s">
        <v>85</v>
      </c>
    </row>
    <row r="815" spans="2:51" s="13" customFormat="1" ht="11.25">
      <c r="B815" s="200"/>
      <c r="C815" s="201"/>
      <c r="D815" s="195" t="s">
        <v>233</v>
      </c>
      <c r="E815" s="202" t="s">
        <v>74</v>
      </c>
      <c r="F815" s="203" t="s">
        <v>583</v>
      </c>
      <c r="G815" s="201"/>
      <c r="H815" s="204">
        <v>194.5</v>
      </c>
      <c r="I815" s="205"/>
      <c r="J815" s="201"/>
      <c r="K815" s="201"/>
      <c r="L815" s="206"/>
      <c r="M815" s="207"/>
      <c r="N815" s="208"/>
      <c r="O815" s="208"/>
      <c r="P815" s="208"/>
      <c r="Q815" s="208"/>
      <c r="R815" s="208"/>
      <c r="S815" s="208"/>
      <c r="T815" s="209"/>
      <c r="AT815" s="210" t="s">
        <v>233</v>
      </c>
      <c r="AU815" s="210" t="s">
        <v>85</v>
      </c>
      <c r="AV815" s="13" t="s">
        <v>85</v>
      </c>
      <c r="AW815" s="13" t="s">
        <v>37</v>
      </c>
      <c r="AX815" s="13" t="s">
        <v>83</v>
      </c>
      <c r="AY815" s="210" t="s">
        <v>223</v>
      </c>
    </row>
    <row r="816" spans="1:65" s="2" customFormat="1" ht="16.5" customHeight="1">
      <c r="A816" s="36"/>
      <c r="B816" s="37"/>
      <c r="C816" s="247" t="s">
        <v>1417</v>
      </c>
      <c r="D816" s="247" t="s">
        <v>804</v>
      </c>
      <c r="E816" s="248" t="s">
        <v>1418</v>
      </c>
      <c r="F816" s="249" t="s">
        <v>1419</v>
      </c>
      <c r="G816" s="250" t="s">
        <v>117</v>
      </c>
      <c r="H816" s="251">
        <v>223.675</v>
      </c>
      <c r="I816" s="252"/>
      <c r="J816" s="253">
        <f>ROUND(I816*H816,2)</f>
        <v>0</v>
      </c>
      <c r="K816" s="249" t="s">
        <v>228</v>
      </c>
      <c r="L816" s="254"/>
      <c r="M816" s="255" t="s">
        <v>74</v>
      </c>
      <c r="N816" s="256" t="s">
        <v>46</v>
      </c>
      <c r="O816" s="66"/>
      <c r="P816" s="191">
        <f>O816*H816</f>
        <v>0</v>
      </c>
      <c r="Q816" s="191">
        <v>0.00264</v>
      </c>
      <c r="R816" s="191">
        <f>Q816*H816</f>
        <v>0.590502</v>
      </c>
      <c r="S816" s="191">
        <v>0</v>
      </c>
      <c r="T816" s="192">
        <f>S816*H816</f>
        <v>0</v>
      </c>
      <c r="U816" s="36"/>
      <c r="V816" s="36"/>
      <c r="W816" s="36"/>
      <c r="X816" s="36"/>
      <c r="Y816" s="36"/>
      <c r="Z816" s="36"/>
      <c r="AA816" s="36"/>
      <c r="AB816" s="36"/>
      <c r="AC816" s="36"/>
      <c r="AD816" s="36"/>
      <c r="AE816" s="36"/>
      <c r="AR816" s="193" t="s">
        <v>450</v>
      </c>
      <c r="AT816" s="193" t="s">
        <v>804</v>
      </c>
      <c r="AU816" s="193" t="s">
        <v>85</v>
      </c>
      <c r="AY816" s="19" t="s">
        <v>223</v>
      </c>
      <c r="BE816" s="194">
        <f>IF(N816="základní",J816,0)</f>
        <v>0</v>
      </c>
      <c r="BF816" s="194">
        <f>IF(N816="snížená",J816,0)</f>
        <v>0</v>
      </c>
      <c r="BG816" s="194">
        <f>IF(N816="zákl. přenesená",J816,0)</f>
        <v>0</v>
      </c>
      <c r="BH816" s="194">
        <f>IF(N816="sníž. přenesená",J816,0)</f>
        <v>0</v>
      </c>
      <c r="BI816" s="194">
        <f>IF(N816="nulová",J816,0)</f>
        <v>0</v>
      </c>
      <c r="BJ816" s="19" t="s">
        <v>83</v>
      </c>
      <c r="BK816" s="194">
        <f>ROUND(I816*H816,2)</f>
        <v>0</v>
      </c>
      <c r="BL816" s="19" t="s">
        <v>329</v>
      </c>
      <c r="BM816" s="193" t="s">
        <v>1420</v>
      </c>
    </row>
    <row r="817" spans="1:47" s="2" customFormat="1" ht="11.25">
      <c r="A817" s="36"/>
      <c r="B817" s="37"/>
      <c r="C817" s="38"/>
      <c r="D817" s="195" t="s">
        <v>231</v>
      </c>
      <c r="E817" s="38"/>
      <c r="F817" s="196" t="s">
        <v>1419</v>
      </c>
      <c r="G817" s="38"/>
      <c r="H817" s="38"/>
      <c r="I817" s="197"/>
      <c r="J817" s="38"/>
      <c r="K817" s="38"/>
      <c r="L817" s="41"/>
      <c r="M817" s="198"/>
      <c r="N817" s="199"/>
      <c r="O817" s="66"/>
      <c r="P817" s="66"/>
      <c r="Q817" s="66"/>
      <c r="R817" s="66"/>
      <c r="S817" s="66"/>
      <c r="T817" s="67"/>
      <c r="U817" s="36"/>
      <c r="V817" s="36"/>
      <c r="W817" s="36"/>
      <c r="X817" s="36"/>
      <c r="Y817" s="36"/>
      <c r="Z817" s="36"/>
      <c r="AA817" s="36"/>
      <c r="AB817" s="36"/>
      <c r="AC817" s="36"/>
      <c r="AD817" s="36"/>
      <c r="AE817" s="36"/>
      <c r="AT817" s="19" t="s">
        <v>231</v>
      </c>
      <c r="AU817" s="19" t="s">
        <v>85</v>
      </c>
    </row>
    <row r="818" spans="1:47" s="2" customFormat="1" ht="19.5">
      <c r="A818" s="36"/>
      <c r="B818" s="37"/>
      <c r="C818" s="38"/>
      <c r="D818" s="195" t="s">
        <v>468</v>
      </c>
      <c r="E818" s="38"/>
      <c r="F818" s="243" t="s">
        <v>1421</v>
      </c>
      <c r="G818" s="38"/>
      <c r="H818" s="38"/>
      <c r="I818" s="197"/>
      <c r="J818" s="38"/>
      <c r="K818" s="38"/>
      <c r="L818" s="41"/>
      <c r="M818" s="198"/>
      <c r="N818" s="199"/>
      <c r="O818" s="66"/>
      <c r="P818" s="66"/>
      <c r="Q818" s="66"/>
      <c r="R818" s="66"/>
      <c r="S818" s="66"/>
      <c r="T818" s="67"/>
      <c r="U818" s="36"/>
      <c r="V818" s="36"/>
      <c r="W818" s="36"/>
      <c r="X818" s="36"/>
      <c r="Y818" s="36"/>
      <c r="Z818" s="36"/>
      <c r="AA818" s="36"/>
      <c r="AB818" s="36"/>
      <c r="AC818" s="36"/>
      <c r="AD818" s="36"/>
      <c r="AE818" s="36"/>
      <c r="AT818" s="19" t="s">
        <v>468</v>
      </c>
      <c r="AU818" s="19" t="s">
        <v>85</v>
      </c>
    </row>
    <row r="819" spans="2:51" s="16" customFormat="1" ht="11.25">
      <c r="B819" s="233"/>
      <c r="C819" s="234"/>
      <c r="D819" s="195" t="s">
        <v>233</v>
      </c>
      <c r="E819" s="235" t="s">
        <v>74</v>
      </c>
      <c r="F819" s="236" t="s">
        <v>262</v>
      </c>
      <c r="G819" s="234"/>
      <c r="H819" s="235" t="s">
        <v>74</v>
      </c>
      <c r="I819" s="237"/>
      <c r="J819" s="234"/>
      <c r="K819" s="234"/>
      <c r="L819" s="238"/>
      <c r="M819" s="239"/>
      <c r="N819" s="240"/>
      <c r="O819" s="240"/>
      <c r="P819" s="240"/>
      <c r="Q819" s="240"/>
      <c r="R819" s="240"/>
      <c r="S819" s="240"/>
      <c r="T819" s="241"/>
      <c r="AT819" s="242" t="s">
        <v>233</v>
      </c>
      <c r="AU819" s="242" t="s">
        <v>85</v>
      </c>
      <c r="AV819" s="16" t="s">
        <v>83</v>
      </c>
      <c r="AW819" s="16" t="s">
        <v>37</v>
      </c>
      <c r="AX819" s="16" t="s">
        <v>76</v>
      </c>
      <c r="AY819" s="242" t="s">
        <v>223</v>
      </c>
    </row>
    <row r="820" spans="2:51" s="13" customFormat="1" ht="11.25">
      <c r="B820" s="200"/>
      <c r="C820" s="201"/>
      <c r="D820" s="195" t="s">
        <v>233</v>
      </c>
      <c r="E820" s="202" t="s">
        <v>74</v>
      </c>
      <c r="F820" s="203" t="s">
        <v>826</v>
      </c>
      <c r="G820" s="201"/>
      <c r="H820" s="204">
        <v>63.7</v>
      </c>
      <c r="I820" s="205"/>
      <c r="J820" s="201"/>
      <c r="K820" s="201"/>
      <c r="L820" s="206"/>
      <c r="M820" s="207"/>
      <c r="N820" s="208"/>
      <c r="O820" s="208"/>
      <c r="P820" s="208"/>
      <c r="Q820" s="208"/>
      <c r="R820" s="208"/>
      <c r="S820" s="208"/>
      <c r="T820" s="209"/>
      <c r="AT820" s="210" t="s">
        <v>233</v>
      </c>
      <c r="AU820" s="210" t="s">
        <v>85</v>
      </c>
      <c r="AV820" s="13" t="s">
        <v>85</v>
      </c>
      <c r="AW820" s="13" t="s">
        <v>37</v>
      </c>
      <c r="AX820" s="13" t="s">
        <v>76</v>
      </c>
      <c r="AY820" s="210" t="s">
        <v>223</v>
      </c>
    </row>
    <row r="821" spans="2:51" s="13" customFormat="1" ht="11.25">
      <c r="B821" s="200"/>
      <c r="C821" s="201"/>
      <c r="D821" s="195" t="s">
        <v>233</v>
      </c>
      <c r="E821" s="202" t="s">
        <v>74</v>
      </c>
      <c r="F821" s="203" t="s">
        <v>827</v>
      </c>
      <c r="G821" s="201"/>
      <c r="H821" s="204">
        <v>65</v>
      </c>
      <c r="I821" s="205"/>
      <c r="J821" s="201"/>
      <c r="K821" s="201"/>
      <c r="L821" s="206"/>
      <c r="M821" s="207"/>
      <c r="N821" s="208"/>
      <c r="O821" s="208"/>
      <c r="P821" s="208"/>
      <c r="Q821" s="208"/>
      <c r="R821" s="208"/>
      <c r="S821" s="208"/>
      <c r="T821" s="209"/>
      <c r="AT821" s="210" t="s">
        <v>233</v>
      </c>
      <c r="AU821" s="210" t="s">
        <v>85</v>
      </c>
      <c r="AV821" s="13" t="s">
        <v>85</v>
      </c>
      <c r="AW821" s="13" t="s">
        <v>37</v>
      </c>
      <c r="AX821" s="13" t="s">
        <v>76</v>
      </c>
      <c r="AY821" s="210" t="s">
        <v>223</v>
      </c>
    </row>
    <row r="822" spans="2:51" s="13" customFormat="1" ht="11.25">
      <c r="B822" s="200"/>
      <c r="C822" s="201"/>
      <c r="D822" s="195" t="s">
        <v>233</v>
      </c>
      <c r="E822" s="202" t="s">
        <v>74</v>
      </c>
      <c r="F822" s="203" t="s">
        <v>828</v>
      </c>
      <c r="G822" s="201"/>
      <c r="H822" s="204">
        <v>65.8</v>
      </c>
      <c r="I822" s="205"/>
      <c r="J822" s="201"/>
      <c r="K822" s="201"/>
      <c r="L822" s="206"/>
      <c r="M822" s="207"/>
      <c r="N822" s="208"/>
      <c r="O822" s="208"/>
      <c r="P822" s="208"/>
      <c r="Q822" s="208"/>
      <c r="R822" s="208"/>
      <c r="S822" s="208"/>
      <c r="T822" s="209"/>
      <c r="AT822" s="210" t="s">
        <v>233</v>
      </c>
      <c r="AU822" s="210" t="s">
        <v>85</v>
      </c>
      <c r="AV822" s="13" t="s">
        <v>85</v>
      </c>
      <c r="AW822" s="13" t="s">
        <v>37</v>
      </c>
      <c r="AX822" s="13" t="s">
        <v>76</v>
      </c>
      <c r="AY822" s="210" t="s">
        <v>223</v>
      </c>
    </row>
    <row r="823" spans="2:51" s="14" customFormat="1" ht="11.25">
      <c r="B823" s="211"/>
      <c r="C823" s="212"/>
      <c r="D823" s="195" t="s">
        <v>233</v>
      </c>
      <c r="E823" s="213" t="s">
        <v>583</v>
      </c>
      <c r="F823" s="214" t="s">
        <v>236</v>
      </c>
      <c r="G823" s="212"/>
      <c r="H823" s="215">
        <v>194.5</v>
      </c>
      <c r="I823" s="216"/>
      <c r="J823" s="212"/>
      <c r="K823" s="212"/>
      <c r="L823" s="217"/>
      <c r="M823" s="218"/>
      <c r="N823" s="219"/>
      <c r="O823" s="219"/>
      <c r="P823" s="219"/>
      <c r="Q823" s="219"/>
      <c r="R823" s="219"/>
      <c r="S823" s="219"/>
      <c r="T823" s="220"/>
      <c r="AT823" s="221" t="s">
        <v>233</v>
      </c>
      <c r="AU823" s="221" t="s">
        <v>85</v>
      </c>
      <c r="AV823" s="14" t="s">
        <v>237</v>
      </c>
      <c r="AW823" s="14" t="s">
        <v>37</v>
      </c>
      <c r="AX823" s="14" t="s">
        <v>76</v>
      </c>
      <c r="AY823" s="221" t="s">
        <v>223</v>
      </c>
    </row>
    <row r="824" spans="2:51" s="15" customFormat="1" ht="11.25">
      <c r="B824" s="222"/>
      <c r="C824" s="223"/>
      <c r="D824" s="195" t="s">
        <v>233</v>
      </c>
      <c r="E824" s="224" t="s">
        <v>74</v>
      </c>
      <c r="F824" s="225" t="s">
        <v>238</v>
      </c>
      <c r="G824" s="223"/>
      <c r="H824" s="226">
        <v>194.5</v>
      </c>
      <c r="I824" s="227"/>
      <c r="J824" s="223"/>
      <c r="K824" s="223"/>
      <c r="L824" s="228"/>
      <c r="M824" s="229"/>
      <c r="N824" s="230"/>
      <c r="O824" s="230"/>
      <c r="P824" s="230"/>
      <c r="Q824" s="230"/>
      <c r="R824" s="230"/>
      <c r="S824" s="230"/>
      <c r="T824" s="231"/>
      <c r="AT824" s="232" t="s">
        <v>233</v>
      </c>
      <c r="AU824" s="232" t="s">
        <v>85</v>
      </c>
      <c r="AV824" s="15" t="s">
        <v>229</v>
      </c>
      <c r="AW824" s="15" t="s">
        <v>37</v>
      </c>
      <c r="AX824" s="15" t="s">
        <v>83</v>
      </c>
      <c r="AY824" s="232" t="s">
        <v>223</v>
      </c>
    </row>
    <row r="825" spans="2:51" s="13" customFormat="1" ht="11.25">
      <c r="B825" s="200"/>
      <c r="C825" s="201"/>
      <c r="D825" s="195" t="s">
        <v>233</v>
      </c>
      <c r="E825" s="201"/>
      <c r="F825" s="203" t="s">
        <v>1422</v>
      </c>
      <c r="G825" s="201"/>
      <c r="H825" s="204">
        <v>223.675</v>
      </c>
      <c r="I825" s="205"/>
      <c r="J825" s="201"/>
      <c r="K825" s="201"/>
      <c r="L825" s="206"/>
      <c r="M825" s="207"/>
      <c r="N825" s="208"/>
      <c r="O825" s="208"/>
      <c r="P825" s="208"/>
      <c r="Q825" s="208"/>
      <c r="R825" s="208"/>
      <c r="S825" s="208"/>
      <c r="T825" s="209"/>
      <c r="AT825" s="210" t="s">
        <v>233</v>
      </c>
      <c r="AU825" s="210" t="s">
        <v>85</v>
      </c>
      <c r="AV825" s="13" t="s">
        <v>85</v>
      </c>
      <c r="AW825" s="13" t="s">
        <v>4</v>
      </c>
      <c r="AX825" s="13" t="s">
        <v>83</v>
      </c>
      <c r="AY825" s="210" t="s">
        <v>223</v>
      </c>
    </row>
    <row r="826" spans="1:65" s="2" customFormat="1" ht="16.5" customHeight="1">
      <c r="A826" s="36"/>
      <c r="B826" s="37"/>
      <c r="C826" s="182" t="s">
        <v>1423</v>
      </c>
      <c r="D826" s="182" t="s">
        <v>225</v>
      </c>
      <c r="E826" s="183" t="s">
        <v>1424</v>
      </c>
      <c r="F826" s="184" t="s">
        <v>1425</v>
      </c>
      <c r="G826" s="185" t="s">
        <v>123</v>
      </c>
      <c r="H826" s="186">
        <v>142.633</v>
      </c>
      <c r="I826" s="187"/>
      <c r="J826" s="188">
        <f>ROUND(I826*H826,2)</f>
        <v>0</v>
      </c>
      <c r="K826" s="184" t="s">
        <v>228</v>
      </c>
      <c r="L826" s="41"/>
      <c r="M826" s="189" t="s">
        <v>74</v>
      </c>
      <c r="N826" s="190" t="s">
        <v>46</v>
      </c>
      <c r="O826" s="66"/>
      <c r="P826" s="191">
        <f>O826*H826</f>
        <v>0</v>
      </c>
      <c r="Q826" s="191">
        <v>0</v>
      </c>
      <c r="R826" s="191">
        <f>Q826*H826</f>
        <v>0</v>
      </c>
      <c r="S826" s="191">
        <v>0</v>
      </c>
      <c r="T826" s="192">
        <f>S826*H826</f>
        <v>0</v>
      </c>
      <c r="U826" s="36"/>
      <c r="V826" s="36"/>
      <c r="W826" s="36"/>
      <c r="X826" s="36"/>
      <c r="Y826" s="36"/>
      <c r="Z826" s="36"/>
      <c r="AA826" s="36"/>
      <c r="AB826" s="36"/>
      <c r="AC826" s="36"/>
      <c r="AD826" s="36"/>
      <c r="AE826" s="36"/>
      <c r="AR826" s="193" t="s">
        <v>329</v>
      </c>
      <c r="AT826" s="193" t="s">
        <v>225</v>
      </c>
      <c r="AU826" s="193" t="s">
        <v>85</v>
      </c>
      <c r="AY826" s="19" t="s">
        <v>223</v>
      </c>
      <c r="BE826" s="194">
        <f>IF(N826="základní",J826,0)</f>
        <v>0</v>
      </c>
      <c r="BF826" s="194">
        <f>IF(N826="snížená",J826,0)</f>
        <v>0</v>
      </c>
      <c r="BG826" s="194">
        <f>IF(N826="zákl. přenesená",J826,0)</f>
        <v>0</v>
      </c>
      <c r="BH826" s="194">
        <f>IF(N826="sníž. přenesená",J826,0)</f>
        <v>0</v>
      </c>
      <c r="BI826" s="194">
        <f>IF(N826="nulová",J826,0)</f>
        <v>0</v>
      </c>
      <c r="BJ826" s="19" t="s">
        <v>83</v>
      </c>
      <c r="BK826" s="194">
        <f>ROUND(I826*H826,2)</f>
        <v>0</v>
      </c>
      <c r="BL826" s="19" t="s">
        <v>329</v>
      </c>
      <c r="BM826" s="193" t="s">
        <v>1426</v>
      </c>
    </row>
    <row r="827" spans="1:47" s="2" customFormat="1" ht="11.25">
      <c r="A827" s="36"/>
      <c r="B827" s="37"/>
      <c r="C827" s="38"/>
      <c r="D827" s="195" t="s">
        <v>231</v>
      </c>
      <c r="E827" s="38"/>
      <c r="F827" s="196" t="s">
        <v>1427</v>
      </c>
      <c r="G827" s="38"/>
      <c r="H827" s="38"/>
      <c r="I827" s="197"/>
      <c r="J827" s="38"/>
      <c r="K827" s="38"/>
      <c r="L827" s="41"/>
      <c r="M827" s="198"/>
      <c r="N827" s="199"/>
      <c r="O827" s="66"/>
      <c r="P827" s="66"/>
      <c r="Q827" s="66"/>
      <c r="R827" s="66"/>
      <c r="S827" s="66"/>
      <c r="T827" s="67"/>
      <c r="U827" s="36"/>
      <c r="V827" s="36"/>
      <c r="W827" s="36"/>
      <c r="X827" s="36"/>
      <c r="Y827" s="36"/>
      <c r="Z827" s="36"/>
      <c r="AA827" s="36"/>
      <c r="AB827" s="36"/>
      <c r="AC827" s="36"/>
      <c r="AD827" s="36"/>
      <c r="AE827" s="36"/>
      <c r="AT827" s="19" t="s">
        <v>231</v>
      </c>
      <c r="AU827" s="19" t="s">
        <v>85</v>
      </c>
    </row>
    <row r="828" spans="2:51" s="13" customFormat="1" ht="11.25">
      <c r="B828" s="200"/>
      <c r="C828" s="201"/>
      <c r="D828" s="195" t="s">
        <v>233</v>
      </c>
      <c r="E828" s="202" t="s">
        <v>74</v>
      </c>
      <c r="F828" s="203" t="s">
        <v>1428</v>
      </c>
      <c r="G828" s="201"/>
      <c r="H828" s="204">
        <v>142.633</v>
      </c>
      <c r="I828" s="205"/>
      <c r="J828" s="201"/>
      <c r="K828" s="201"/>
      <c r="L828" s="206"/>
      <c r="M828" s="207"/>
      <c r="N828" s="208"/>
      <c r="O828" s="208"/>
      <c r="P828" s="208"/>
      <c r="Q828" s="208"/>
      <c r="R828" s="208"/>
      <c r="S828" s="208"/>
      <c r="T828" s="209"/>
      <c r="AT828" s="210" t="s">
        <v>233</v>
      </c>
      <c r="AU828" s="210" t="s">
        <v>85</v>
      </c>
      <c r="AV828" s="13" t="s">
        <v>85</v>
      </c>
      <c r="AW828" s="13" t="s">
        <v>37</v>
      </c>
      <c r="AX828" s="13" t="s">
        <v>83</v>
      </c>
      <c r="AY828" s="210" t="s">
        <v>223</v>
      </c>
    </row>
    <row r="829" spans="1:65" s="2" customFormat="1" ht="16.5" customHeight="1">
      <c r="A829" s="36"/>
      <c r="B829" s="37"/>
      <c r="C829" s="182" t="s">
        <v>1429</v>
      </c>
      <c r="D829" s="182" t="s">
        <v>225</v>
      </c>
      <c r="E829" s="183" t="s">
        <v>1430</v>
      </c>
      <c r="F829" s="184" t="s">
        <v>1431</v>
      </c>
      <c r="G829" s="185" t="s">
        <v>123</v>
      </c>
      <c r="H829" s="186">
        <v>106.6</v>
      </c>
      <c r="I829" s="187"/>
      <c r="J829" s="188">
        <f>ROUND(I829*H829,2)</f>
        <v>0</v>
      </c>
      <c r="K829" s="184" t="s">
        <v>228</v>
      </c>
      <c r="L829" s="41"/>
      <c r="M829" s="189" t="s">
        <v>74</v>
      </c>
      <c r="N829" s="190" t="s">
        <v>46</v>
      </c>
      <c r="O829" s="66"/>
      <c r="P829" s="191">
        <f>O829*H829</f>
        <v>0</v>
      </c>
      <c r="Q829" s="191">
        <v>1E-05</v>
      </c>
      <c r="R829" s="191">
        <f>Q829*H829</f>
        <v>0.001066</v>
      </c>
      <c r="S829" s="191">
        <v>0</v>
      </c>
      <c r="T829" s="192">
        <f>S829*H829</f>
        <v>0</v>
      </c>
      <c r="U829" s="36"/>
      <c r="V829" s="36"/>
      <c r="W829" s="36"/>
      <c r="X829" s="36"/>
      <c r="Y829" s="36"/>
      <c r="Z829" s="36"/>
      <c r="AA829" s="36"/>
      <c r="AB829" s="36"/>
      <c r="AC829" s="36"/>
      <c r="AD829" s="36"/>
      <c r="AE829" s="36"/>
      <c r="AR829" s="193" t="s">
        <v>329</v>
      </c>
      <c r="AT829" s="193" t="s">
        <v>225</v>
      </c>
      <c r="AU829" s="193" t="s">
        <v>85</v>
      </c>
      <c r="AY829" s="19" t="s">
        <v>223</v>
      </c>
      <c r="BE829" s="194">
        <f>IF(N829="základní",J829,0)</f>
        <v>0</v>
      </c>
      <c r="BF829" s="194">
        <f>IF(N829="snížená",J829,0)</f>
        <v>0</v>
      </c>
      <c r="BG829" s="194">
        <f>IF(N829="zákl. přenesená",J829,0)</f>
        <v>0</v>
      </c>
      <c r="BH829" s="194">
        <f>IF(N829="sníž. přenesená",J829,0)</f>
        <v>0</v>
      </c>
      <c r="BI829" s="194">
        <f>IF(N829="nulová",J829,0)</f>
        <v>0</v>
      </c>
      <c r="BJ829" s="19" t="s">
        <v>83</v>
      </c>
      <c r="BK829" s="194">
        <f>ROUND(I829*H829,2)</f>
        <v>0</v>
      </c>
      <c r="BL829" s="19" t="s">
        <v>329</v>
      </c>
      <c r="BM829" s="193" t="s">
        <v>1432</v>
      </c>
    </row>
    <row r="830" spans="1:47" s="2" customFormat="1" ht="11.25">
      <c r="A830" s="36"/>
      <c r="B830" s="37"/>
      <c r="C830" s="38"/>
      <c r="D830" s="195" t="s">
        <v>231</v>
      </c>
      <c r="E830" s="38"/>
      <c r="F830" s="196" t="s">
        <v>1433</v>
      </c>
      <c r="G830" s="38"/>
      <c r="H830" s="38"/>
      <c r="I830" s="197"/>
      <c r="J830" s="38"/>
      <c r="K830" s="38"/>
      <c r="L830" s="41"/>
      <c r="M830" s="198"/>
      <c r="N830" s="199"/>
      <c r="O830" s="66"/>
      <c r="P830" s="66"/>
      <c r="Q830" s="66"/>
      <c r="R830" s="66"/>
      <c r="S830" s="66"/>
      <c r="T830" s="67"/>
      <c r="U830" s="36"/>
      <c r="V830" s="36"/>
      <c r="W830" s="36"/>
      <c r="X830" s="36"/>
      <c r="Y830" s="36"/>
      <c r="Z830" s="36"/>
      <c r="AA830" s="36"/>
      <c r="AB830" s="36"/>
      <c r="AC830" s="36"/>
      <c r="AD830" s="36"/>
      <c r="AE830" s="36"/>
      <c r="AT830" s="19" t="s">
        <v>231</v>
      </c>
      <c r="AU830" s="19" t="s">
        <v>85</v>
      </c>
    </row>
    <row r="831" spans="2:51" s="16" customFormat="1" ht="11.25">
      <c r="B831" s="233"/>
      <c r="C831" s="234"/>
      <c r="D831" s="195" t="s">
        <v>233</v>
      </c>
      <c r="E831" s="235" t="s">
        <v>74</v>
      </c>
      <c r="F831" s="236" t="s">
        <v>262</v>
      </c>
      <c r="G831" s="234"/>
      <c r="H831" s="235" t="s">
        <v>74</v>
      </c>
      <c r="I831" s="237"/>
      <c r="J831" s="234"/>
      <c r="K831" s="234"/>
      <c r="L831" s="238"/>
      <c r="M831" s="239"/>
      <c r="N831" s="240"/>
      <c r="O831" s="240"/>
      <c r="P831" s="240"/>
      <c r="Q831" s="240"/>
      <c r="R831" s="240"/>
      <c r="S831" s="240"/>
      <c r="T831" s="241"/>
      <c r="AT831" s="242" t="s">
        <v>233</v>
      </c>
      <c r="AU831" s="242" t="s">
        <v>85</v>
      </c>
      <c r="AV831" s="16" t="s">
        <v>83</v>
      </c>
      <c r="AW831" s="16" t="s">
        <v>37</v>
      </c>
      <c r="AX831" s="16" t="s">
        <v>76</v>
      </c>
      <c r="AY831" s="242" t="s">
        <v>223</v>
      </c>
    </row>
    <row r="832" spans="2:51" s="13" customFormat="1" ht="11.25">
      <c r="B832" s="200"/>
      <c r="C832" s="201"/>
      <c r="D832" s="195" t="s">
        <v>233</v>
      </c>
      <c r="E832" s="202" t="s">
        <v>74</v>
      </c>
      <c r="F832" s="203" t="s">
        <v>1434</v>
      </c>
      <c r="G832" s="201"/>
      <c r="H832" s="204">
        <v>35.2</v>
      </c>
      <c r="I832" s="205"/>
      <c r="J832" s="201"/>
      <c r="K832" s="201"/>
      <c r="L832" s="206"/>
      <c r="M832" s="207"/>
      <c r="N832" s="208"/>
      <c r="O832" s="208"/>
      <c r="P832" s="208"/>
      <c r="Q832" s="208"/>
      <c r="R832" s="208"/>
      <c r="S832" s="208"/>
      <c r="T832" s="209"/>
      <c r="AT832" s="210" t="s">
        <v>233</v>
      </c>
      <c r="AU832" s="210" t="s">
        <v>85</v>
      </c>
      <c r="AV832" s="13" t="s">
        <v>85</v>
      </c>
      <c r="AW832" s="13" t="s">
        <v>37</v>
      </c>
      <c r="AX832" s="13" t="s">
        <v>76</v>
      </c>
      <c r="AY832" s="210" t="s">
        <v>223</v>
      </c>
    </row>
    <row r="833" spans="2:51" s="13" customFormat="1" ht="11.25">
      <c r="B833" s="200"/>
      <c r="C833" s="201"/>
      <c r="D833" s="195" t="s">
        <v>233</v>
      </c>
      <c r="E833" s="202" t="s">
        <v>74</v>
      </c>
      <c r="F833" s="203" t="s">
        <v>1435</v>
      </c>
      <c r="G833" s="201"/>
      <c r="H833" s="204">
        <v>35.6</v>
      </c>
      <c r="I833" s="205"/>
      <c r="J833" s="201"/>
      <c r="K833" s="201"/>
      <c r="L833" s="206"/>
      <c r="M833" s="207"/>
      <c r="N833" s="208"/>
      <c r="O833" s="208"/>
      <c r="P833" s="208"/>
      <c r="Q833" s="208"/>
      <c r="R833" s="208"/>
      <c r="S833" s="208"/>
      <c r="T833" s="209"/>
      <c r="AT833" s="210" t="s">
        <v>233</v>
      </c>
      <c r="AU833" s="210" t="s">
        <v>85</v>
      </c>
      <c r="AV833" s="13" t="s">
        <v>85</v>
      </c>
      <c r="AW833" s="13" t="s">
        <v>37</v>
      </c>
      <c r="AX833" s="13" t="s">
        <v>76</v>
      </c>
      <c r="AY833" s="210" t="s">
        <v>223</v>
      </c>
    </row>
    <row r="834" spans="2:51" s="13" customFormat="1" ht="11.25">
      <c r="B834" s="200"/>
      <c r="C834" s="201"/>
      <c r="D834" s="195" t="s">
        <v>233</v>
      </c>
      <c r="E834" s="202" t="s">
        <v>74</v>
      </c>
      <c r="F834" s="203" t="s">
        <v>1436</v>
      </c>
      <c r="G834" s="201"/>
      <c r="H834" s="204">
        <v>35.8</v>
      </c>
      <c r="I834" s="205"/>
      <c r="J834" s="201"/>
      <c r="K834" s="201"/>
      <c r="L834" s="206"/>
      <c r="M834" s="207"/>
      <c r="N834" s="208"/>
      <c r="O834" s="208"/>
      <c r="P834" s="208"/>
      <c r="Q834" s="208"/>
      <c r="R834" s="208"/>
      <c r="S834" s="208"/>
      <c r="T834" s="209"/>
      <c r="AT834" s="210" t="s">
        <v>233</v>
      </c>
      <c r="AU834" s="210" t="s">
        <v>85</v>
      </c>
      <c r="AV834" s="13" t="s">
        <v>85</v>
      </c>
      <c r="AW834" s="13" t="s">
        <v>37</v>
      </c>
      <c r="AX834" s="13" t="s">
        <v>76</v>
      </c>
      <c r="AY834" s="210" t="s">
        <v>223</v>
      </c>
    </row>
    <row r="835" spans="2:51" s="14" customFormat="1" ht="11.25">
      <c r="B835" s="211"/>
      <c r="C835" s="212"/>
      <c r="D835" s="195" t="s">
        <v>233</v>
      </c>
      <c r="E835" s="213" t="s">
        <v>1437</v>
      </c>
      <c r="F835" s="214" t="s">
        <v>236</v>
      </c>
      <c r="G835" s="212"/>
      <c r="H835" s="215">
        <v>106.6</v>
      </c>
      <c r="I835" s="216"/>
      <c r="J835" s="212"/>
      <c r="K835" s="212"/>
      <c r="L835" s="217"/>
      <c r="M835" s="218"/>
      <c r="N835" s="219"/>
      <c r="O835" s="219"/>
      <c r="P835" s="219"/>
      <c r="Q835" s="219"/>
      <c r="R835" s="219"/>
      <c r="S835" s="219"/>
      <c r="T835" s="220"/>
      <c r="AT835" s="221" t="s">
        <v>233</v>
      </c>
      <c r="AU835" s="221" t="s">
        <v>85</v>
      </c>
      <c r="AV835" s="14" t="s">
        <v>237</v>
      </c>
      <c r="AW835" s="14" t="s">
        <v>37</v>
      </c>
      <c r="AX835" s="14" t="s">
        <v>76</v>
      </c>
      <c r="AY835" s="221" t="s">
        <v>223</v>
      </c>
    </row>
    <row r="836" spans="2:51" s="15" customFormat="1" ht="11.25">
      <c r="B836" s="222"/>
      <c r="C836" s="223"/>
      <c r="D836" s="195" t="s">
        <v>233</v>
      </c>
      <c r="E836" s="224" t="s">
        <v>74</v>
      </c>
      <c r="F836" s="225" t="s">
        <v>238</v>
      </c>
      <c r="G836" s="223"/>
      <c r="H836" s="226">
        <v>106.6</v>
      </c>
      <c r="I836" s="227"/>
      <c r="J836" s="223"/>
      <c r="K836" s="223"/>
      <c r="L836" s="228"/>
      <c r="M836" s="229"/>
      <c r="N836" s="230"/>
      <c r="O836" s="230"/>
      <c r="P836" s="230"/>
      <c r="Q836" s="230"/>
      <c r="R836" s="230"/>
      <c r="S836" s="230"/>
      <c r="T836" s="231"/>
      <c r="AT836" s="232" t="s">
        <v>233</v>
      </c>
      <c r="AU836" s="232" t="s">
        <v>85</v>
      </c>
      <c r="AV836" s="15" t="s">
        <v>229</v>
      </c>
      <c r="AW836" s="15" t="s">
        <v>37</v>
      </c>
      <c r="AX836" s="15" t="s">
        <v>83</v>
      </c>
      <c r="AY836" s="232" t="s">
        <v>223</v>
      </c>
    </row>
    <row r="837" spans="1:65" s="2" customFormat="1" ht="16.5" customHeight="1">
      <c r="A837" s="36"/>
      <c r="B837" s="37"/>
      <c r="C837" s="182" t="s">
        <v>1438</v>
      </c>
      <c r="D837" s="182" t="s">
        <v>225</v>
      </c>
      <c r="E837" s="183" t="s">
        <v>1439</v>
      </c>
      <c r="F837" s="184" t="s">
        <v>1440</v>
      </c>
      <c r="G837" s="185" t="s">
        <v>123</v>
      </c>
      <c r="H837" s="186">
        <v>8.8</v>
      </c>
      <c r="I837" s="187"/>
      <c r="J837" s="188">
        <f>ROUND(I837*H837,2)</f>
        <v>0</v>
      </c>
      <c r="K837" s="184" t="s">
        <v>228</v>
      </c>
      <c r="L837" s="41"/>
      <c r="M837" s="189" t="s">
        <v>74</v>
      </c>
      <c r="N837" s="190" t="s">
        <v>46</v>
      </c>
      <c r="O837" s="66"/>
      <c r="P837" s="191">
        <f>O837*H837</f>
        <v>0</v>
      </c>
      <c r="Q837" s="191">
        <v>0</v>
      </c>
      <c r="R837" s="191">
        <f>Q837*H837</f>
        <v>0</v>
      </c>
      <c r="S837" s="191">
        <v>0</v>
      </c>
      <c r="T837" s="192">
        <f>S837*H837</f>
        <v>0</v>
      </c>
      <c r="U837" s="36"/>
      <c r="V837" s="36"/>
      <c r="W837" s="36"/>
      <c r="X837" s="36"/>
      <c r="Y837" s="36"/>
      <c r="Z837" s="36"/>
      <c r="AA837" s="36"/>
      <c r="AB837" s="36"/>
      <c r="AC837" s="36"/>
      <c r="AD837" s="36"/>
      <c r="AE837" s="36"/>
      <c r="AR837" s="193" t="s">
        <v>329</v>
      </c>
      <c r="AT837" s="193" t="s">
        <v>225</v>
      </c>
      <c r="AU837" s="193" t="s">
        <v>85</v>
      </c>
      <c r="AY837" s="19" t="s">
        <v>223</v>
      </c>
      <c r="BE837" s="194">
        <f>IF(N837="základní",J837,0)</f>
        <v>0</v>
      </c>
      <c r="BF837" s="194">
        <f>IF(N837="snížená",J837,0)</f>
        <v>0</v>
      </c>
      <c r="BG837" s="194">
        <f>IF(N837="zákl. přenesená",J837,0)</f>
        <v>0</v>
      </c>
      <c r="BH837" s="194">
        <f>IF(N837="sníž. přenesená",J837,0)</f>
        <v>0</v>
      </c>
      <c r="BI837" s="194">
        <f>IF(N837="nulová",J837,0)</f>
        <v>0</v>
      </c>
      <c r="BJ837" s="19" t="s">
        <v>83</v>
      </c>
      <c r="BK837" s="194">
        <f>ROUND(I837*H837,2)</f>
        <v>0</v>
      </c>
      <c r="BL837" s="19" t="s">
        <v>329</v>
      </c>
      <c r="BM837" s="193" t="s">
        <v>1441</v>
      </c>
    </row>
    <row r="838" spans="1:47" s="2" customFormat="1" ht="11.25">
      <c r="A838" s="36"/>
      <c r="B838" s="37"/>
      <c r="C838" s="38"/>
      <c r="D838" s="195" t="s">
        <v>231</v>
      </c>
      <c r="E838" s="38"/>
      <c r="F838" s="196" t="s">
        <v>1442</v>
      </c>
      <c r="G838" s="38"/>
      <c r="H838" s="38"/>
      <c r="I838" s="197"/>
      <c r="J838" s="38"/>
      <c r="K838" s="38"/>
      <c r="L838" s="41"/>
      <c r="M838" s="198"/>
      <c r="N838" s="199"/>
      <c r="O838" s="66"/>
      <c r="P838" s="66"/>
      <c r="Q838" s="66"/>
      <c r="R838" s="66"/>
      <c r="S838" s="66"/>
      <c r="T838" s="67"/>
      <c r="U838" s="36"/>
      <c r="V838" s="36"/>
      <c r="W838" s="36"/>
      <c r="X838" s="36"/>
      <c r="Y838" s="36"/>
      <c r="Z838" s="36"/>
      <c r="AA838" s="36"/>
      <c r="AB838" s="36"/>
      <c r="AC838" s="36"/>
      <c r="AD838" s="36"/>
      <c r="AE838" s="36"/>
      <c r="AT838" s="19" t="s">
        <v>231</v>
      </c>
      <c r="AU838" s="19" t="s">
        <v>85</v>
      </c>
    </row>
    <row r="839" spans="2:51" s="13" customFormat="1" ht="11.25">
      <c r="B839" s="200"/>
      <c r="C839" s="201"/>
      <c r="D839" s="195" t="s">
        <v>233</v>
      </c>
      <c r="E839" s="202" t="s">
        <v>74</v>
      </c>
      <c r="F839" s="203" t="s">
        <v>1443</v>
      </c>
      <c r="G839" s="201"/>
      <c r="H839" s="204">
        <v>8.8</v>
      </c>
      <c r="I839" s="205"/>
      <c r="J839" s="201"/>
      <c r="K839" s="201"/>
      <c r="L839" s="206"/>
      <c r="M839" s="207"/>
      <c r="N839" s="208"/>
      <c r="O839" s="208"/>
      <c r="P839" s="208"/>
      <c r="Q839" s="208"/>
      <c r="R839" s="208"/>
      <c r="S839" s="208"/>
      <c r="T839" s="209"/>
      <c r="AT839" s="210" t="s">
        <v>233</v>
      </c>
      <c r="AU839" s="210" t="s">
        <v>85</v>
      </c>
      <c r="AV839" s="13" t="s">
        <v>85</v>
      </c>
      <c r="AW839" s="13" t="s">
        <v>37</v>
      </c>
      <c r="AX839" s="13" t="s">
        <v>76</v>
      </c>
      <c r="AY839" s="210" t="s">
        <v>223</v>
      </c>
    </row>
    <row r="840" spans="2:51" s="14" customFormat="1" ht="11.25">
      <c r="B840" s="211"/>
      <c r="C840" s="212"/>
      <c r="D840" s="195" t="s">
        <v>233</v>
      </c>
      <c r="E840" s="213" t="s">
        <v>74</v>
      </c>
      <c r="F840" s="214" t="s">
        <v>236</v>
      </c>
      <c r="G840" s="212"/>
      <c r="H840" s="215">
        <v>8.8</v>
      </c>
      <c r="I840" s="216"/>
      <c r="J840" s="212"/>
      <c r="K840" s="212"/>
      <c r="L840" s="217"/>
      <c r="M840" s="218"/>
      <c r="N840" s="219"/>
      <c r="O840" s="219"/>
      <c r="P840" s="219"/>
      <c r="Q840" s="219"/>
      <c r="R840" s="219"/>
      <c r="S840" s="219"/>
      <c r="T840" s="220"/>
      <c r="AT840" s="221" t="s">
        <v>233</v>
      </c>
      <c r="AU840" s="221" t="s">
        <v>85</v>
      </c>
      <c r="AV840" s="14" t="s">
        <v>237</v>
      </c>
      <c r="AW840" s="14" t="s">
        <v>37</v>
      </c>
      <c r="AX840" s="14" t="s">
        <v>76</v>
      </c>
      <c r="AY840" s="221" t="s">
        <v>223</v>
      </c>
    </row>
    <row r="841" spans="2:51" s="15" customFormat="1" ht="11.25">
      <c r="B841" s="222"/>
      <c r="C841" s="223"/>
      <c r="D841" s="195" t="s">
        <v>233</v>
      </c>
      <c r="E841" s="224" t="s">
        <v>74</v>
      </c>
      <c r="F841" s="225" t="s">
        <v>238</v>
      </c>
      <c r="G841" s="223"/>
      <c r="H841" s="226">
        <v>8.8</v>
      </c>
      <c r="I841" s="227"/>
      <c r="J841" s="223"/>
      <c r="K841" s="223"/>
      <c r="L841" s="228"/>
      <c r="M841" s="229"/>
      <c r="N841" s="230"/>
      <c r="O841" s="230"/>
      <c r="P841" s="230"/>
      <c r="Q841" s="230"/>
      <c r="R841" s="230"/>
      <c r="S841" s="230"/>
      <c r="T841" s="231"/>
      <c r="AT841" s="232" t="s">
        <v>233</v>
      </c>
      <c r="AU841" s="232" t="s">
        <v>85</v>
      </c>
      <c r="AV841" s="15" t="s">
        <v>229</v>
      </c>
      <c r="AW841" s="15" t="s">
        <v>37</v>
      </c>
      <c r="AX841" s="15" t="s">
        <v>83</v>
      </c>
      <c r="AY841" s="232" t="s">
        <v>223</v>
      </c>
    </row>
    <row r="842" spans="1:65" s="2" customFormat="1" ht="16.5" customHeight="1">
      <c r="A842" s="36"/>
      <c r="B842" s="37"/>
      <c r="C842" s="247" t="s">
        <v>1444</v>
      </c>
      <c r="D842" s="247" t="s">
        <v>804</v>
      </c>
      <c r="E842" s="248" t="s">
        <v>1445</v>
      </c>
      <c r="F842" s="249" t="s">
        <v>1446</v>
      </c>
      <c r="G842" s="250" t="s">
        <v>123</v>
      </c>
      <c r="H842" s="251">
        <v>10.12</v>
      </c>
      <c r="I842" s="252"/>
      <c r="J842" s="253">
        <f>ROUND(I842*H842,2)</f>
        <v>0</v>
      </c>
      <c r="K842" s="249" t="s">
        <v>74</v>
      </c>
      <c r="L842" s="254"/>
      <c r="M842" s="255" t="s">
        <v>74</v>
      </c>
      <c r="N842" s="256" t="s">
        <v>46</v>
      </c>
      <c r="O842" s="66"/>
      <c r="P842" s="191">
        <f>O842*H842</f>
        <v>0</v>
      </c>
      <c r="Q842" s="191">
        <v>0.00026</v>
      </c>
      <c r="R842" s="191">
        <f>Q842*H842</f>
        <v>0.0026311999999999998</v>
      </c>
      <c r="S842" s="191">
        <v>0</v>
      </c>
      <c r="T842" s="192">
        <f>S842*H842</f>
        <v>0</v>
      </c>
      <c r="U842" s="36"/>
      <c r="V842" s="36"/>
      <c r="W842" s="36"/>
      <c r="X842" s="36"/>
      <c r="Y842" s="36"/>
      <c r="Z842" s="36"/>
      <c r="AA842" s="36"/>
      <c r="AB842" s="36"/>
      <c r="AC842" s="36"/>
      <c r="AD842" s="36"/>
      <c r="AE842" s="36"/>
      <c r="AR842" s="193" t="s">
        <v>450</v>
      </c>
      <c r="AT842" s="193" t="s">
        <v>804</v>
      </c>
      <c r="AU842" s="193" t="s">
        <v>85</v>
      </c>
      <c r="AY842" s="19" t="s">
        <v>223</v>
      </c>
      <c r="BE842" s="194">
        <f>IF(N842="základní",J842,0)</f>
        <v>0</v>
      </c>
      <c r="BF842" s="194">
        <f>IF(N842="snížená",J842,0)</f>
        <v>0</v>
      </c>
      <c r="BG842" s="194">
        <f>IF(N842="zákl. přenesená",J842,0)</f>
        <v>0</v>
      </c>
      <c r="BH842" s="194">
        <f>IF(N842="sníž. přenesená",J842,0)</f>
        <v>0</v>
      </c>
      <c r="BI842" s="194">
        <f>IF(N842="nulová",J842,0)</f>
        <v>0</v>
      </c>
      <c r="BJ842" s="19" t="s">
        <v>83</v>
      </c>
      <c r="BK842" s="194">
        <f>ROUND(I842*H842,2)</f>
        <v>0</v>
      </c>
      <c r="BL842" s="19" t="s">
        <v>329</v>
      </c>
      <c r="BM842" s="193" t="s">
        <v>1447</v>
      </c>
    </row>
    <row r="843" spans="1:47" s="2" customFormat="1" ht="11.25">
      <c r="A843" s="36"/>
      <c r="B843" s="37"/>
      <c r="C843" s="38"/>
      <c r="D843" s="195" t="s">
        <v>231</v>
      </c>
      <c r="E843" s="38"/>
      <c r="F843" s="196" t="s">
        <v>1446</v>
      </c>
      <c r="G843" s="38"/>
      <c r="H843" s="38"/>
      <c r="I843" s="197"/>
      <c r="J843" s="38"/>
      <c r="K843" s="38"/>
      <c r="L843" s="41"/>
      <c r="M843" s="198"/>
      <c r="N843" s="199"/>
      <c r="O843" s="66"/>
      <c r="P843" s="66"/>
      <c r="Q843" s="66"/>
      <c r="R843" s="66"/>
      <c r="S843" s="66"/>
      <c r="T843" s="67"/>
      <c r="U843" s="36"/>
      <c r="V843" s="36"/>
      <c r="W843" s="36"/>
      <c r="X843" s="36"/>
      <c r="Y843" s="36"/>
      <c r="Z843" s="36"/>
      <c r="AA843" s="36"/>
      <c r="AB843" s="36"/>
      <c r="AC843" s="36"/>
      <c r="AD843" s="36"/>
      <c r="AE843" s="36"/>
      <c r="AT843" s="19" t="s">
        <v>231</v>
      </c>
      <c r="AU843" s="19" t="s">
        <v>85</v>
      </c>
    </row>
    <row r="844" spans="2:51" s="13" customFormat="1" ht="11.25">
      <c r="B844" s="200"/>
      <c r="C844" s="201"/>
      <c r="D844" s="195" t="s">
        <v>233</v>
      </c>
      <c r="E844" s="201"/>
      <c r="F844" s="203" t="s">
        <v>1448</v>
      </c>
      <c r="G844" s="201"/>
      <c r="H844" s="204">
        <v>10.12</v>
      </c>
      <c r="I844" s="205"/>
      <c r="J844" s="201"/>
      <c r="K844" s="201"/>
      <c r="L844" s="206"/>
      <c r="M844" s="207"/>
      <c r="N844" s="208"/>
      <c r="O844" s="208"/>
      <c r="P844" s="208"/>
      <c r="Q844" s="208"/>
      <c r="R844" s="208"/>
      <c r="S844" s="208"/>
      <c r="T844" s="209"/>
      <c r="AT844" s="210" t="s">
        <v>233</v>
      </c>
      <c r="AU844" s="210" t="s">
        <v>85</v>
      </c>
      <c r="AV844" s="13" t="s">
        <v>85</v>
      </c>
      <c r="AW844" s="13" t="s">
        <v>4</v>
      </c>
      <c r="AX844" s="13" t="s">
        <v>83</v>
      </c>
      <c r="AY844" s="210" t="s">
        <v>223</v>
      </c>
    </row>
    <row r="845" spans="1:65" s="2" customFormat="1" ht="16.5" customHeight="1">
      <c r="A845" s="36"/>
      <c r="B845" s="37"/>
      <c r="C845" s="182" t="s">
        <v>1449</v>
      </c>
      <c r="D845" s="182" t="s">
        <v>225</v>
      </c>
      <c r="E845" s="183" t="s">
        <v>1450</v>
      </c>
      <c r="F845" s="184" t="s">
        <v>1451</v>
      </c>
      <c r="G845" s="185" t="s">
        <v>349</v>
      </c>
      <c r="H845" s="186">
        <v>9.526</v>
      </c>
      <c r="I845" s="187"/>
      <c r="J845" s="188">
        <f>ROUND(I845*H845,2)</f>
        <v>0</v>
      </c>
      <c r="K845" s="184" t="s">
        <v>228</v>
      </c>
      <c r="L845" s="41"/>
      <c r="M845" s="189" t="s">
        <v>74</v>
      </c>
      <c r="N845" s="190" t="s">
        <v>46</v>
      </c>
      <c r="O845" s="66"/>
      <c r="P845" s="191">
        <f>O845*H845</f>
        <v>0</v>
      </c>
      <c r="Q845" s="191">
        <v>0</v>
      </c>
      <c r="R845" s="191">
        <f>Q845*H845</f>
        <v>0</v>
      </c>
      <c r="S845" s="191">
        <v>0</v>
      </c>
      <c r="T845" s="192">
        <f>S845*H845</f>
        <v>0</v>
      </c>
      <c r="U845" s="36"/>
      <c r="V845" s="36"/>
      <c r="W845" s="36"/>
      <c r="X845" s="36"/>
      <c r="Y845" s="36"/>
      <c r="Z845" s="36"/>
      <c r="AA845" s="36"/>
      <c r="AB845" s="36"/>
      <c r="AC845" s="36"/>
      <c r="AD845" s="36"/>
      <c r="AE845" s="36"/>
      <c r="AR845" s="193" t="s">
        <v>329</v>
      </c>
      <c r="AT845" s="193" t="s">
        <v>225</v>
      </c>
      <c r="AU845" s="193" t="s">
        <v>85</v>
      </c>
      <c r="AY845" s="19" t="s">
        <v>223</v>
      </c>
      <c r="BE845" s="194">
        <f>IF(N845="základní",J845,0)</f>
        <v>0</v>
      </c>
      <c r="BF845" s="194">
        <f>IF(N845="snížená",J845,0)</f>
        <v>0</v>
      </c>
      <c r="BG845" s="194">
        <f>IF(N845="zákl. přenesená",J845,0)</f>
        <v>0</v>
      </c>
      <c r="BH845" s="194">
        <f>IF(N845="sníž. přenesená",J845,0)</f>
        <v>0</v>
      </c>
      <c r="BI845" s="194">
        <f>IF(N845="nulová",J845,0)</f>
        <v>0</v>
      </c>
      <c r="BJ845" s="19" t="s">
        <v>83</v>
      </c>
      <c r="BK845" s="194">
        <f>ROUND(I845*H845,2)</f>
        <v>0</v>
      </c>
      <c r="BL845" s="19" t="s">
        <v>329</v>
      </c>
      <c r="BM845" s="193" t="s">
        <v>1452</v>
      </c>
    </row>
    <row r="846" spans="1:47" s="2" customFormat="1" ht="19.5">
      <c r="A846" s="36"/>
      <c r="B846" s="37"/>
      <c r="C846" s="38"/>
      <c r="D846" s="195" t="s">
        <v>231</v>
      </c>
      <c r="E846" s="38"/>
      <c r="F846" s="196" t="s">
        <v>1453</v>
      </c>
      <c r="G846" s="38"/>
      <c r="H846" s="38"/>
      <c r="I846" s="197"/>
      <c r="J846" s="38"/>
      <c r="K846" s="38"/>
      <c r="L846" s="41"/>
      <c r="M846" s="198"/>
      <c r="N846" s="199"/>
      <c r="O846" s="66"/>
      <c r="P846" s="66"/>
      <c r="Q846" s="66"/>
      <c r="R846" s="66"/>
      <c r="S846" s="66"/>
      <c r="T846" s="67"/>
      <c r="U846" s="36"/>
      <c r="V846" s="36"/>
      <c r="W846" s="36"/>
      <c r="X846" s="36"/>
      <c r="Y846" s="36"/>
      <c r="Z846" s="36"/>
      <c r="AA846" s="36"/>
      <c r="AB846" s="36"/>
      <c r="AC846" s="36"/>
      <c r="AD846" s="36"/>
      <c r="AE846" s="36"/>
      <c r="AT846" s="19" t="s">
        <v>231</v>
      </c>
      <c r="AU846" s="19" t="s">
        <v>85</v>
      </c>
    </row>
    <row r="847" spans="1:65" s="2" customFormat="1" ht="16.5" customHeight="1">
      <c r="A847" s="36"/>
      <c r="B847" s="37"/>
      <c r="C847" s="182" t="s">
        <v>1454</v>
      </c>
      <c r="D847" s="182" t="s">
        <v>225</v>
      </c>
      <c r="E847" s="183" t="s">
        <v>1455</v>
      </c>
      <c r="F847" s="184" t="s">
        <v>1456</v>
      </c>
      <c r="G847" s="185" t="s">
        <v>349</v>
      </c>
      <c r="H847" s="186">
        <v>9.526</v>
      </c>
      <c r="I847" s="187"/>
      <c r="J847" s="188">
        <f>ROUND(I847*H847,2)</f>
        <v>0</v>
      </c>
      <c r="K847" s="184" t="s">
        <v>228</v>
      </c>
      <c r="L847" s="41"/>
      <c r="M847" s="189" t="s">
        <v>74</v>
      </c>
      <c r="N847" s="190" t="s">
        <v>46</v>
      </c>
      <c r="O847" s="66"/>
      <c r="P847" s="191">
        <f>O847*H847</f>
        <v>0</v>
      </c>
      <c r="Q847" s="191">
        <v>0</v>
      </c>
      <c r="R847" s="191">
        <f>Q847*H847</f>
        <v>0</v>
      </c>
      <c r="S847" s="191">
        <v>0</v>
      </c>
      <c r="T847" s="192">
        <f>S847*H847</f>
        <v>0</v>
      </c>
      <c r="U847" s="36"/>
      <c r="V847" s="36"/>
      <c r="W847" s="36"/>
      <c r="X847" s="36"/>
      <c r="Y847" s="36"/>
      <c r="Z847" s="36"/>
      <c r="AA847" s="36"/>
      <c r="AB847" s="36"/>
      <c r="AC847" s="36"/>
      <c r="AD847" s="36"/>
      <c r="AE847" s="36"/>
      <c r="AR847" s="193" t="s">
        <v>329</v>
      </c>
      <c r="AT847" s="193" t="s">
        <v>225</v>
      </c>
      <c r="AU847" s="193" t="s">
        <v>85</v>
      </c>
      <c r="AY847" s="19" t="s">
        <v>223</v>
      </c>
      <c r="BE847" s="194">
        <f>IF(N847="základní",J847,0)</f>
        <v>0</v>
      </c>
      <c r="BF847" s="194">
        <f>IF(N847="snížená",J847,0)</f>
        <v>0</v>
      </c>
      <c r="BG847" s="194">
        <f>IF(N847="zákl. přenesená",J847,0)</f>
        <v>0</v>
      </c>
      <c r="BH847" s="194">
        <f>IF(N847="sníž. přenesená",J847,0)</f>
        <v>0</v>
      </c>
      <c r="BI847" s="194">
        <f>IF(N847="nulová",J847,0)</f>
        <v>0</v>
      </c>
      <c r="BJ847" s="19" t="s">
        <v>83</v>
      </c>
      <c r="BK847" s="194">
        <f>ROUND(I847*H847,2)</f>
        <v>0</v>
      </c>
      <c r="BL847" s="19" t="s">
        <v>329</v>
      </c>
      <c r="BM847" s="193" t="s">
        <v>1457</v>
      </c>
    </row>
    <row r="848" spans="1:47" s="2" customFormat="1" ht="19.5">
      <c r="A848" s="36"/>
      <c r="B848" s="37"/>
      <c r="C848" s="38"/>
      <c r="D848" s="195" t="s">
        <v>231</v>
      </c>
      <c r="E848" s="38"/>
      <c r="F848" s="196" t="s">
        <v>1458</v>
      </c>
      <c r="G848" s="38"/>
      <c r="H848" s="38"/>
      <c r="I848" s="197"/>
      <c r="J848" s="38"/>
      <c r="K848" s="38"/>
      <c r="L848" s="41"/>
      <c r="M848" s="198"/>
      <c r="N848" s="199"/>
      <c r="O848" s="66"/>
      <c r="P848" s="66"/>
      <c r="Q848" s="66"/>
      <c r="R848" s="66"/>
      <c r="S848" s="66"/>
      <c r="T848" s="67"/>
      <c r="U848" s="36"/>
      <c r="V848" s="36"/>
      <c r="W848" s="36"/>
      <c r="X848" s="36"/>
      <c r="Y848" s="36"/>
      <c r="Z848" s="36"/>
      <c r="AA848" s="36"/>
      <c r="AB848" s="36"/>
      <c r="AC848" s="36"/>
      <c r="AD848" s="36"/>
      <c r="AE848" s="36"/>
      <c r="AT848" s="19" t="s">
        <v>231</v>
      </c>
      <c r="AU848" s="19" t="s">
        <v>85</v>
      </c>
    </row>
    <row r="849" spans="2:63" s="12" customFormat="1" ht="22.9" customHeight="1">
      <c r="B849" s="166"/>
      <c r="C849" s="167"/>
      <c r="D849" s="168" t="s">
        <v>75</v>
      </c>
      <c r="E849" s="180" t="s">
        <v>544</v>
      </c>
      <c r="F849" s="180" t="s">
        <v>545</v>
      </c>
      <c r="G849" s="167"/>
      <c r="H849" s="167"/>
      <c r="I849" s="170"/>
      <c r="J849" s="181">
        <f>BK849</f>
        <v>0</v>
      </c>
      <c r="K849" s="167"/>
      <c r="L849" s="172"/>
      <c r="M849" s="173"/>
      <c r="N849" s="174"/>
      <c r="O849" s="174"/>
      <c r="P849" s="175">
        <f>SUM(P850:P960)</f>
        <v>0</v>
      </c>
      <c r="Q849" s="174"/>
      <c r="R849" s="175">
        <f>SUM(R850:R960)</f>
        <v>3.0535794</v>
      </c>
      <c r="S849" s="174"/>
      <c r="T849" s="176">
        <f>SUM(T850:T960)</f>
        <v>0</v>
      </c>
      <c r="AR849" s="177" t="s">
        <v>85</v>
      </c>
      <c r="AT849" s="178" t="s">
        <v>75</v>
      </c>
      <c r="AU849" s="178" t="s">
        <v>83</v>
      </c>
      <c r="AY849" s="177" t="s">
        <v>223</v>
      </c>
      <c r="BK849" s="179">
        <f>SUM(BK850:BK960)</f>
        <v>0</v>
      </c>
    </row>
    <row r="850" spans="1:65" s="2" customFormat="1" ht="16.5" customHeight="1">
      <c r="A850" s="36"/>
      <c r="B850" s="37"/>
      <c r="C850" s="182" t="s">
        <v>1459</v>
      </c>
      <c r="D850" s="182" t="s">
        <v>225</v>
      </c>
      <c r="E850" s="183" t="s">
        <v>1460</v>
      </c>
      <c r="F850" s="184" t="s">
        <v>1461</v>
      </c>
      <c r="G850" s="185" t="s">
        <v>117</v>
      </c>
      <c r="H850" s="186">
        <v>116.28</v>
      </c>
      <c r="I850" s="187"/>
      <c r="J850" s="188">
        <f>ROUND(I850*H850,2)</f>
        <v>0</v>
      </c>
      <c r="K850" s="184" t="s">
        <v>228</v>
      </c>
      <c r="L850" s="41"/>
      <c r="M850" s="189" t="s">
        <v>74</v>
      </c>
      <c r="N850" s="190" t="s">
        <v>46</v>
      </c>
      <c r="O850" s="66"/>
      <c r="P850" s="191">
        <f>O850*H850</f>
        <v>0</v>
      </c>
      <c r="Q850" s="191">
        <v>0</v>
      </c>
      <c r="R850" s="191">
        <f>Q850*H850</f>
        <v>0</v>
      </c>
      <c r="S850" s="191">
        <v>0</v>
      </c>
      <c r="T850" s="192">
        <f>S850*H850</f>
        <v>0</v>
      </c>
      <c r="U850" s="36"/>
      <c r="V850" s="36"/>
      <c r="W850" s="36"/>
      <c r="X850" s="36"/>
      <c r="Y850" s="36"/>
      <c r="Z850" s="36"/>
      <c r="AA850" s="36"/>
      <c r="AB850" s="36"/>
      <c r="AC850" s="36"/>
      <c r="AD850" s="36"/>
      <c r="AE850" s="36"/>
      <c r="AR850" s="193" t="s">
        <v>329</v>
      </c>
      <c r="AT850" s="193" t="s">
        <v>225</v>
      </c>
      <c r="AU850" s="193" t="s">
        <v>85</v>
      </c>
      <c r="AY850" s="19" t="s">
        <v>223</v>
      </c>
      <c r="BE850" s="194">
        <f>IF(N850="základní",J850,0)</f>
        <v>0</v>
      </c>
      <c r="BF850" s="194">
        <f>IF(N850="snížená",J850,0)</f>
        <v>0</v>
      </c>
      <c r="BG850" s="194">
        <f>IF(N850="zákl. přenesená",J850,0)</f>
        <v>0</v>
      </c>
      <c r="BH850" s="194">
        <f>IF(N850="sníž. přenesená",J850,0)</f>
        <v>0</v>
      </c>
      <c r="BI850" s="194">
        <f>IF(N850="nulová",J850,0)</f>
        <v>0</v>
      </c>
      <c r="BJ850" s="19" t="s">
        <v>83</v>
      </c>
      <c r="BK850" s="194">
        <f>ROUND(I850*H850,2)</f>
        <v>0</v>
      </c>
      <c r="BL850" s="19" t="s">
        <v>329</v>
      </c>
      <c r="BM850" s="193" t="s">
        <v>1462</v>
      </c>
    </row>
    <row r="851" spans="1:47" s="2" customFormat="1" ht="11.25">
      <c r="A851" s="36"/>
      <c r="B851" s="37"/>
      <c r="C851" s="38"/>
      <c r="D851" s="195" t="s">
        <v>231</v>
      </c>
      <c r="E851" s="38"/>
      <c r="F851" s="196" t="s">
        <v>1463</v>
      </c>
      <c r="G851" s="38"/>
      <c r="H851" s="38"/>
      <c r="I851" s="197"/>
      <c r="J851" s="38"/>
      <c r="K851" s="38"/>
      <c r="L851" s="41"/>
      <c r="M851" s="198"/>
      <c r="N851" s="199"/>
      <c r="O851" s="66"/>
      <c r="P851" s="66"/>
      <c r="Q851" s="66"/>
      <c r="R851" s="66"/>
      <c r="S851" s="66"/>
      <c r="T851" s="67"/>
      <c r="U851" s="36"/>
      <c r="V851" s="36"/>
      <c r="W851" s="36"/>
      <c r="X851" s="36"/>
      <c r="Y851" s="36"/>
      <c r="Z851" s="36"/>
      <c r="AA851" s="36"/>
      <c r="AB851" s="36"/>
      <c r="AC851" s="36"/>
      <c r="AD851" s="36"/>
      <c r="AE851" s="36"/>
      <c r="AT851" s="19" t="s">
        <v>231</v>
      </c>
      <c r="AU851" s="19" t="s">
        <v>85</v>
      </c>
    </row>
    <row r="852" spans="2:51" s="13" customFormat="1" ht="11.25">
      <c r="B852" s="200"/>
      <c r="C852" s="201"/>
      <c r="D852" s="195" t="s">
        <v>233</v>
      </c>
      <c r="E852" s="202" t="s">
        <v>74</v>
      </c>
      <c r="F852" s="203" t="s">
        <v>119</v>
      </c>
      <c r="G852" s="201"/>
      <c r="H852" s="204">
        <v>116.28</v>
      </c>
      <c r="I852" s="205"/>
      <c r="J852" s="201"/>
      <c r="K852" s="201"/>
      <c r="L852" s="206"/>
      <c r="M852" s="207"/>
      <c r="N852" s="208"/>
      <c r="O852" s="208"/>
      <c r="P852" s="208"/>
      <c r="Q852" s="208"/>
      <c r="R852" s="208"/>
      <c r="S852" s="208"/>
      <c r="T852" s="209"/>
      <c r="AT852" s="210" t="s">
        <v>233</v>
      </c>
      <c r="AU852" s="210" t="s">
        <v>85</v>
      </c>
      <c r="AV852" s="13" t="s">
        <v>85</v>
      </c>
      <c r="AW852" s="13" t="s">
        <v>37</v>
      </c>
      <c r="AX852" s="13" t="s">
        <v>83</v>
      </c>
      <c r="AY852" s="210" t="s">
        <v>223</v>
      </c>
    </row>
    <row r="853" spans="1:65" s="2" customFormat="1" ht="16.5" customHeight="1">
      <c r="A853" s="36"/>
      <c r="B853" s="37"/>
      <c r="C853" s="182" t="s">
        <v>1464</v>
      </c>
      <c r="D853" s="182" t="s">
        <v>225</v>
      </c>
      <c r="E853" s="183" t="s">
        <v>1465</v>
      </c>
      <c r="F853" s="184" t="s">
        <v>1466</v>
      </c>
      <c r="G853" s="185" t="s">
        <v>117</v>
      </c>
      <c r="H853" s="186">
        <v>116.28</v>
      </c>
      <c r="I853" s="187"/>
      <c r="J853" s="188">
        <f>ROUND(I853*H853,2)</f>
        <v>0</v>
      </c>
      <c r="K853" s="184" t="s">
        <v>228</v>
      </c>
      <c r="L853" s="41"/>
      <c r="M853" s="189" t="s">
        <v>74</v>
      </c>
      <c r="N853" s="190" t="s">
        <v>46</v>
      </c>
      <c r="O853" s="66"/>
      <c r="P853" s="191">
        <f>O853*H853</f>
        <v>0</v>
      </c>
      <c r="Q853" s="191">
        <v>0.0003</v>
      </c>
      <c r="R853" s="191">
        <f>Q853*H853</f>
        <v>0.034884</v>
      </c>
      <c r="S853" s="191">
        <v>0</v>
      </c>
      <c r="T853" s="192">
        <f>S853*H853</f>
        <v>0</v>
      </c>
      <c r="U853" s="36"/>
      <c r="V853" s="36"/>
      <c r="W853" s="36"/>
      <c r="X853" s="36"/>
      <c r="Y853" s="36"/>
      <c r="Z853" s="36"/>
      <c r="AA853" s="36"/>
      <c r="AB853" s="36"/>
      <c r="AC853" s="36"/>
      <c r="AD853" s="36"/>
      <c r="AE853" s="36"/>
      <c r="AR853" s="193" t="s">
        <v>329</v>
      </c>
      <c r="AT853" s="193" t="s">
        <v>225</v>
      </c>
      <c r="AU853" s="193" t="s">
        <v>85</v>
      </c>
      <c r="AY853" s="19" t="s">
        <v>223</v>
      </c>
      <c r="BE853" s="194">
        <f>IF(N853="základní",J853,0)</f>
        <v>0</v>
      </c>
      <c r="BF853" s="194">
        <f>IF(N853="snížená",J853,0)</f>
        <v>0</v>
      </c>
      <c r="BG853" s="194">
        <f>IF(N853="zákl. přenesená",J853,0)</f>
        <v>0</v>
      </c>
      <c r="BH853" s="194">
        <f>IF(N853="sníž. přenesená",J853,0)</f>
        <v>0</v>
      </c>
      <c r="BI853" s="194">
        <f>IF(N853="nulová",J853,0)</f>
        <v>0</v>
      </c>
      <c r="BJ853" s="19" t="s">
        <v>83</v>
      </c>
      <c r="BK853" s="194">
        <f>ROUND(I853*H853,2)</f>
        <v>0</v>
      </c>
      <c r="BL853" s="19" t="s">
        <v>329</v>
      </c>
      <c r="BM853" s="193" t="s">
        <v>1467</v>
      </c>
    </row>
    <row r="854" spans="1:47" s="2" customFormat="1" ht="11.25">
      <c r="A854" s="36"/>
      <c r="B854" s="37"/>
      <c r="C854" s="38"/>
      <c r="D854" s="195" t="s">
        <v>231</v>
      </c>
      <c r="E854" s="38"/>
      <c r="F854" s="196" t="s">
        <v>1468</v>
      </c>
      <c r="G854" s="38"/>
      <c r="H854" s="38"/>
      <c r="I854" s="197"/>
      <c r="J854" s="38"/>
      <c r="K854" s="38"/>
      <c r="L854" s="41"/>
      <c r="M854" s="198"/>
      <c r="N854" s="199"/>
      <c r="O854" s="66"/>
      <c r="P854" s="66"/>
      <c r="Q854" s="66"/>
      <c r="R854" s="66"/>
      <c r="S854" s="66"/>
      <c r="T854" s="67"/>
      <c r="U854" s="36"/>
      <c r="V854" s="36"/>
      <c r="W854" s="36"/>
      <c r="X854" s="36"/>
      <c r="Y854" s="36"/>
      <c r="Z854" s="36"/>
      <c r="AA854" s="36"/>
      <c r="AB854" s="36"/>
      <c r="AC854" s="36"/>
      <c r="AD854" s="36"/>
      <c r="AE854" s="36"/>
      <c r="AT854" s="19" t="s">
        <v>231</v>
      </c>
      <c r="AU854" s="19" t="s">
        <v>85</v>
      </c>
    </row>
    <row r="855" spans="2:51" s="13" customFormat="1" ht="11.25">
      <c r="B855" s="200"/>
      <c r="C855" s="201"/>
      <c r="D855" s="195" t="s">
        <v>233</v>
      </c>
      <c r="E855" s="202" t="s">
        <v>74</v>
      </c>
      <c r="F855" s="203" t="s">
        <v>119</v>
      </c>
      <c r="G855" s="201"/>
      <c r="H855" s="204">
        <v>116.28</v>
      </c>
      <c r="I855" s="205"/>
      <c r="J855" s="201"/>
      <c r="K855" s="201"/>
      <c r="L855" s="206"/>
      <c r="M855" s="207"/>
      <c r="N855" s="208"/>
      <c r="O855" s="208"/>
      <c r="P855" s="208"/>
      <c r="Q855" s="208"/>
      <c r="R855" s="208"/>
      <c r="S855" s="208"/>
      <c r="T855" s="209"/>
      <c r="AT855" s="210" t="s">
        <v>233</v>
      </c>
      <c r="AU855" s="210" t="s">
        <v>85</v>
      </c>
      <c r="AV855" s="13" t="s">
        <v>85</v>
      </c>
      <c r="AW855" s="13" t="s">
        <v>37</v>
      </c>
      <c r="AX855" s="13" t="s">
        <v>83</v>
      </c>
      <c r="AY855" s="210" t="s">
        <v>223</v>
      </c>
    </row>
    <row r="856" spans="1:65" s="2" customFormat="1" ht="16.5" customHeight="1">
      <c r="A856" s="36"/>
      <c r="B856" s="37"/>
      <c r="C856" s="182" t="s">
        <v>1469</v>
      </c>
      <c r="D856" s="182" t="s">
        <v>225</v>
      </c>
      <c r="E856" s="183" t="s">
        <v>1470</v>
      </c>
      <c r="F856" s="184" t="s">
        <v>1471</v>
      </c>
      <c r="G856" s="185" t="s">
        <v>117</v>
      </c>
      <c r="H856" s="186">
        <v>116.28</v>
      </c>
      <c r="I856" s="187"/>
      <c r="J856" s="188">
        <f>ROUND(I856*H856,2)</f>
        <v>0</v>
      </c>
      <c r="K856" s="184" t="s">
        <v>228</v>
      </c>
      <c r="L856" s="41"/>
      <c r="M856" s="189" t="s">
        <v>74</v>
      </c>
      <c r="N856" s="190" t="s">
        <v>46</v>
      </c>
      <c r="O856" s="66"/>
      <c r="P856" s="191">
        <f>O856*H856</f>
        <v>0</v>
      </c>
      <c r="Q856" s="191">
        <v>0.0045</v>
      </c>
      <c r="R856" s="191">
        <f>Q856*H856</f>
        <v>0.52326</v>
      </c>
      <c r="S856" s="191">
        <v>0</v>
      </c>
      <c r="T856" s="192">
        <f>S856*H856</f>
        <v>0</v>
      </c>
      <c r="U856" s="36"/>
      <c r="V856" s="36"/>
      <c r="W856" s="36"/>
      <c r="X856" s="36"/>
      <c r="Y856" s="36"/>
      <c r="Z856" s="36"/>
      <c r="AA856" s="36"/>
      <c r="AB856" s="36"/>
      <c r="AC856" s="36"/>
      <c r="AD856" s="36"/>
      <c r="AE856" s="36"/>
      <c r="AR856" s="193" t="s">
        <v>329</v>
      </c>
      <c r="AT856" s="193" t="s">
        <v>225</v>
      </c>
      <c r="AU856" s="193" t="s">
        <v>85</v>
      </c>
      <c r="AY856" s="19" t="s">
        <v>223</v>
      </c>
      <c r="BE856" s="194">
        <f>IF(N856="základní",J856,0)</f>
        <v>0</v>
      </c>
      <c r="BF856" s="194">
        <f>IF(N856="snížená",J856,0)</f>
        <v>0</v>
      </c>
      <c r="BG856" s="194">
        <f>IF(N856="zákl. přenesená",J856,0)</f>
        <v>0</v>
      </c>
      <c r="BH856" s="194">
        <f>IF(N856="sníž. přenesená",J856,0)</f>
        <v>0</v>
      </c>
      <c r="BI856" s="194">
        <f>IF(N856="nulová",J856,0)</f>
        <v>0</v>
      </c>
      <c r="BJ856" s="19" t="s">
        <v>83</v>
      </c>
      <c r="BK856" s="194">
        <f>ROUND(I856*H856,2)</f>
        <v>0</v>
      </c>
      <c r="BL856" s="19" t="s">
        <v>329</v>
      </c>
      <c r="BM856" s="193" t="s">
        <v>1472</v>
      </c>
    </row>
    <row r="857" spans="1:47" s="2" customFormat="1" ht="11.25">
      <c r="A857" s="36"/>
      <c r="B857" s="37"/>
      <c r="C857" s="38"/>
      <c r="D857" s="195" t="s">
        <v>231</v>
      </c>
      <c r="E857" s="38"/>
      <c r="F857" s="196" t="s">
        <v>1473</v>
      </c>
      <c r="G857" s="38"/>
      <c r="H857" s="38"/>
      <c r="I857" s="197"/>
      <c r="J857" s="38"/>
      <c r="K857" s="38"/>
      <c r="L857" s="41"/>
      <c r="M857" s="198"/>
      <c r="N857" s="199"/>
      <c r="O857" s="66"/>
      <c r="P857" s="66"/>
      <c r="Q857" s="66"/>
      <c r="R857" s="66"/>
      <c r="S857" s="66"/>
      <c r="T857" s="67"/>
      <c r="U857" s="36"/>
      <c r="V857" s="36"/>
      <c r="W857" s="36"/>
      <c r="X857" s="36"/>
      <c r="Y857" s="36"/>
      <c r="Z857" s="36"/>
      <c r="AA857" s="36"/>
      <c r="AB857" s="36"/>
      <c r="AC857" s="36"/>
      <c r="AD857" s="36"/>
      <c r="AE857" s="36"/>
      <c r="AT857" s="19" t="s">
        <v>231</v>
      </c>
      <c r="AU857" s="19" t="s">
        <v>85</v>
      </c>
    </row>
    <row r="858" spans="2:51" s="13" customFormat="1" ht="11.25">
      <c r="B858" s="200"/>
      <c r="C858" s="201"/>
      <c r="D858" s="195" t="s">
        <v>233</v>
      </c>
      <c r="E858" s="202" t="s">
        <v>74</v>
      </c>
      <c r="F858" s="203" t="s">
        <v>119</v>
      </c>
      <c r="G858" s="201"/>
      <c r="H858" s="204">
        <v>116.28</v>
      </c>
      <c r="I858" s="205"/>
      <c r="J858" s="201"/>
      <c r="K858" s="201"/>
      <c r="L858" s="206"/>
      <c r="M858" s="207"/>
      <c r="N858" s="208"/>
      <c r="O858" s="208"/>
      <c r="P858" s="208"/>
      <c r="Q858" s="208"/>
      <c r="R858" s="208"/>
      <c r="S858" s="208"/>
      <c r="T858" s="209"/>
      <c r="AT858" s="210" t="s">
        <v>233</v>
      </c>
      <c r="AU858" s="210" t="s">
        <v>85</v>
      </c>
      <c r="AV858" s="13" t="s">
        <v>85</v>
      </c>
      <c r="AW858" s="13" t="s">
        <v>37</v>
      </c>
      <c r="AX858" s="13" t="s">
        <v>83</v>
      </c>
      <c r="AY858" s="210" t="s">
        <v>223</v>
      </c>
    </row>
    <row r="859" spans="1:65" s="2" customFormat="1" ht="16.5" customHeight="1">
      <c r="A859" s="36"/>
      <c r="B859" s="37"/>
      <c r="C859" s="182" t="s">
        <v>1474</v>
      </c>
      <c r="D859" s="182" t="s">
        <v>225</v>
      </c>
      <c r="E859" s="183" t="s">
        <v>1475</v>
      </c>
      <c r="F859" s="184" t="s">
        <v>1476</v>
      </c>
      <c r="G859" s="185" t="s">
        <v>123</v>
      </c>
      <c r="H859" s="186">
        <v>120.3</v>
      </c>
      <c r="I859" s="187"/>
      <c r="J859" s="188">
        <f>ROUND(I859*H859,2)</f>
        <v>0</v>
      </c>
      <c r="K859" s="184" t="s">
        <v>228</v>
      </c>
      <c r="L859" s="41"/>
      <c r="M859" s="189" t="s">
        <v>74</v>
      </c>
      <c r="N859" s="190" t="s">
        <v>46</v>
      </c>
      <c r="O859" s="66"/>
      <c r="P859" s="191">
        <f>O859*H859</f>
        <v>0</v>
      </c>
      <c r="Q859" s="191">
        <v>0.0002</v>
      </c>
      <c r="R859" s="191">
        <f>Q859*H859</f>
        <v>0.02406</v>
      </c>
      <c r="S859" s="191">
        <v>0</v>
      </c>
      <c r="T859" s="192">
        <f>S859*H859</f>
        <v>0</v>
      </c>
      <c r="U859" s="36"/>
      <c r="V859" s="36"/>
      <c r="W859" s="36"/>
      <c r="X859" s="36"/>
      <c r="Y859" s="36"/>
      <c r="Z859" s="36"/>
      <c r="AA859" s="36"/>
      <c r="AB859" s="36"/>
      <c r="AC859" s="36"/>
      <c r="AD859" s="36"/>
      <c r="AE859" s="36"/>
      <c r="AR859" s="193" t="s">
        <v>329</v>
      </c>
      <c r="AT859" s="193" t="s">
        <v>225</v>
      </c>
      <c r="AU859" s="193" t="s">
        <v>85</v>
      </c>
      <c r="AY859" s="19" t="s">
        <v>223</v>
      </c>
      <c r="BE859" s="194">
        <f>IF(N859="základní",J859,0)</f>
        <v>0</v>
      </c>
      <c r="BF859" s="194">
        <f>IF(N859="snížená",J859,0)</f>
        <v>0</v>
      </c>
      <c r="BG859" s="194">
        <f>IF(N859="zákl. přenesená",J859,0)</f>
        <v>0</v>
      </c>
      <c r="BH859" s="194">
        <f>IF(N859="sníž. přenesená",J859,0)</f>
        <v>0</v>
      </c>
      <c r="BI859" s="194">
        <f>IF(N859="nulová",J859,0)</f>
        <v>0</v>
      </c>
      <c r="BJ859" s="19" t="s">
        <v>83</v>
      </c>
      <c r="BK859" s="194">
        <f>ROUND(I859*H859,2)</f>
        <v>0</v>
      </c>
      <c r="BL859" s="19" t="s">
        <v>329</v>
      </c>
      <c r="BM859" s="193" t="s">
        <v>1477</v>
      </c>
    </row>
    <row r="860" spans="1:47" s="2" customFormat="1" ht="11.25">
      <c r="A860" s="36"/>
      <c r="B860" s="37"/>
      <c r="C860" s="38"/>
      <c r="D860" s="195" t="s">
        <v>231</v>
      </c>
      <c r="E860" s="38"/>
      <c r="F860" s="196" t="s">
        <v>1478</v>
      </c>
      <c r="G860" s="38"/>
      <c r="H860" s="38"/>
      <c r="I860" s="197"/>
      <c r="J860" s="38"/>
      <c r="K860" s="38"/>
      <c r="L860" s="41"/>
      <c r="M860" s="198"/>
      <c r="N860" s="199"/>
      <c r="O860" s="66"/>
      <c r="P860" s="66"/>
      <c r="Q860" s="66"/>
      <c r="R860" s="66"/>
      <c r="S860" s="66"/>
      <c r="T860" s="67"/>
      <c r="U860" s="36"/>
      <c r="V860" s="36"/>
      <c r="W860" s="36"/>
      <c r="X860" s="36"/>
      <c r="Y860" s="36"/>
      <c r="Z860" s="36"/>
      <c r="AA860" s="36"/>
      <c r="AB860" s="36"/>
      <c r="AC860" s="36"/>
      <c r="AD860" s="36"/>
      <c r="AE860" s="36"/>
      <c r="AT860" s="19" t="s">
        <v>231</v>
      </c>
      <c r="AU860" s="19" t="s">
        <v>85</v>
      </c>
    </row>
    <row r="861" spans="1:65" s="2" customFormat="1" ht="16.5" customHeight="1">
      <c r="A861" s="36"/>
      <c r="B861" s="37"/>
      <c r="C861" s="247" t="s">
        <v>1479</v>
      </c>
      <c r="D861" s="247" t="s">
        <v>804</v>
      </c>
      <c r="E861" s="248" t="s">
        <v>1480</v>
      </c>
      <c r="F861" s="249" t="s">
        <v>1481</v>
      </c>
      <c r="G861" s="250" t="s">
        <v>123</v>
      </c>
      <c r="H861" s="251">
        <v>85.25</v>
      </c>
      <c r="I861" s="252"/>
      <c r="J861" s="253">
        <f>ROUND(I861*H861,2)</f>
        <v>0</v>
      </c>
      <c r="K861" s="249" t="s">
        <v>74</v>
      </c>
      <c r="L861" s="254"/>
      <c r="M861" s="255" t="s">
        <v>74</v>
      </c>
      <c r="N861" s="256" t="s">
        <v>46</v>
      </c>
      <c r="O861" s="66"/>
      <c r="P861" s="191">
        <f>O861*H861</f>
        <v>0</v>
      </c>
      <c r="Q861" s="191">
        <v>8E-05</v>
      </c>
      <c r="R861" s="191">
        <f>Q861*H861</f>
        <v>0.0068200000000000005</v>
      </c>
      <c r="S861" s="191">
        <v>0</v>
      </c>
      <c r="T861" s="192">
        <f>S861*H861</f>
        <v>0</v>
      </c>
      <c r="U861" s="36"/>
      <c r="V861" s="36"/>
      <c r="W861" s="36"/>
      <c r="X861" s="36"/>
      <c r="Y861" s="36"/>
      <c r="Z861" s="36"/>
      <c r="AA861" s="36"/>
      <c r="AB861" s="36"/>
      <c r="AC861" s="36"/>
      <c r="AD861" s="36"/>
      <c r="AE861" s="36"/>
      <c r="AR861" s="193" t="s">
        <v>450</v>
      </c>
      <c r="AT861" s="193" t="s">
        <v>804</v>
      </c>
      <c r="AU861" s="193" t="s">
        <v>85</v>
      </c>
      <c r="AY861" s="19" t="s">
        <v>223</v>
      </c>
      <c r="BE861" s="194">
        <f>IF(N861="základní",J861,0)</f>
        <v>0</v>
      </c>
      <c r="BF861" s="194">
        <f>IF(N861="snížená",J861,0)</f>
        <v>0</v>
      </c>
      <c r="BG861" s="194">
        <f>IF(N861="zákl. přenesená",J861,0)</f>
        <v>0</v>
      </c>
      <c r="BH861" s="194">
        <f>IF(N861="sníž. přenesená",J861,0)</f>
        <v>0</v>
      </c>
      <c r="BI861" s="194">
        <f>IF(N861="nulová",J861,0)</f>
        <v>0</v>
      </c>
      <c r="BJ861" s="19" t="s">
        <v>83</v>
      </c>
      <c r="BK861" s="194">
        <f>ROUND(I861*H861,2)</f>
        <v>0</v>
      </c>
      <c r="BL861" s="19" t="s">
        <v>329</v>
      </c>
      <c r="BM861" s="193" t="s">
        <v>1482</v>
      </c>
    </row>
    <row r="862" spans="1:47" s="2" customFormat="1" ht="11.25">
      <c r="A862" s="36"/>
      <c r="B862" s="37"/>
      <c r="C862" s="38"/>
      <c r="D862" s="195" t="s">
        <v>231</v>
      </c>
      <c r="E862" s="38"/>
      <c r="F862" s="196" t="s">
        <v>1481</v>
      </c>
      <c r="G862" s="38"/>
      <c r="H862" s="38"/>
      <c r="I862" s="197"/>
      <c r="J862" s="38"/>
      <c r="K862" s="38"/>
      <c r="L862" s="41"/>
      <c r="M862" s="198"/>
      <c r="N862" s="199"/>
      <c r="O862" s="66"/>
      <c r="P862" s="66"/>
      <c r="Q862" s="66"/>
      <c r="R862" s="66"/>
      <c r="S862" s="66"/>
      <c r="T862" s="67"/>
      <c r="U862" s="36"/>
      <c r="V862" s="36"/>
      <c r="W862" s="36"/>
      <c r="X862" s="36"/>
      <c r="Y862" s="36"/>
      <c r="Z862" s="36"/>
      <c r="AA862" s="36"/>
      <c r="AB862" s="36"/>
      <c r="AC862" s="36"/>
      <c r="AD862" s="36"/>
      <c r="AE862" s="36"/>
      <c r="AT862" s="19" t="s">
        <v>231</v>
      </c>
      <c r="AU862" s="19" t="s">
        <v>85</v>
      </c>
    </row>
    <row r="863" spans="1:47" s="2" customFormat="1" ht="19.5">
      <c r="A863" s="36"/>
      <c r="B863" s="37"/>
      <c r="C863" s="38"/>
      <c r="D863" s="195" t="s">
        <v>468</v>
      </c>
      <c r="E863" s="38"/>
      <c r="F863" s="243" t="s">
        <v>1483</v>
      </c>
      <c r="G863" s="38"/>
      <c r="H863" s="38"/>
      <c r="I863" s="197"/>
      <c r="J863" s="38"/>
      <c r="K863" s="38"/>
      <c r="L863" s="41"/>
      <c r="M863" s="198"/>
      <c r="N863" s="199"/>
      <c r="O863" s="66"/>
      <c r="P863" s="66"/>
      <c r="Q863" s="66"/>
      <c r="R863" s="66"/>
      <c r="S863" s="66"/>
      <c r="T863" s="67"/>
      <c r="U863" s="36"/>
      <c r="V863" s="36"/>
      <c r="W863" s="36"/>
      <c r="X863" s="36"/>
      <c r="Y863" s="36"/>
      <c r="Z863" s="36"/>
      <c r="AA863" s="36"/>
      <c r="AB863" s="36"/>
      <c r="AC863" s="36"/>
      <c r="AD863" s="36"/>
      <c r="AE863" s="36"/>
      <c r="AT863" s="19" t="s">
        <v>468</v>
      </c>
      <c r="AU863" s="19" t="s">
        <v>85</v>
      </c>
    </row>
    <row r="864" spans="2:51" s="16" customFormat="1" ht="11.25">
      <c r="B864" s="233"/>
      <c r="C864" s="234"/>
      <c r="D864" s="195" t="s">
        <v>233</v>
      </c>
      <c r="E864" s="235" t="s">
        <v>74</v>
      </c>
      <c r="F864" s="236" t="s">
        <v>262</v>
      </c>
      <c r="G864" s="234"/>
      <c r="H864" s="235" t="s">
        <v>74</v>
      </c>
      <c r="I864" s="237"/>
      <c r="J864" s="234"/>
      <c r="K864" s="234"/>
      <c r="L864" s="238"/>
      <c r="M864" s="239"/>
      <c r="N864" s="240"/>
      <c r="O864" s="240"/>
      <c r="P864" s="240"/>
      <c r="Q864" s="240"/>
      <c r="R864" s="240"/>
      <c r="S864" s="240"/>
      <c r="T864" s="241"/>
      <c r="AT864" s="242" t="s">
        <v>233</v>
      </c>
      <c r="AU864" s="242" t="s">
        <v>85</v>
      </c>
      <c r="AV864" s="16" t="s">
        <v>83</v>
      </c>
      <c r="AW864" s="16" t="s">
        <v>37</v>
      </c>
      <c r="AX864" s="16" t="s">
        <v>76</v>
      </c>
      <c r="AY864" s="242" t="s">
        <v>223</v>
      </c>
    </row>
    <row r="865" spans="2:51" s="13" customFormat="1" ht="11.25">
      <c r="B865" s="200"/>
      <c r="C865" s="201"/>
      <c r="D865" s="195" t="s">
        <v>233</v>
      </c>
      <c r="E865" s="202" t="s">
        <v>74</v>
      </c>
      <c r="F865" s="203" t="s">
        <v>713</v>
      </c>
      <c r="G865" s="201"/>
      <c r="H865" s="204">
        <v>9.9</v>
      </c>
      <c r="I865" s="205"/>
      <c r="J865" s="201"/>
      <c r="K865" s="201"/>
      <c r="L865" s="206"/>
      <c r="M865" s="207"/>
      <c r="N865" s="208"/>
      <c r="O865" s="208"/>
      <c r="P865" s="208"/>
      <c r="Q865" s="208"/>
      <c r="R865" s="208"/>
      <c r="S865" s="208"/>
      <c r="T865" s="209"/>
      <c r="AT865" s="210" t="s">
        <v>233</v>
      </c>
      <c r="AU865" s="210" t="s">
        <v>85</v>
      </c>
      <c r="AV865" s="13" t="s">
        <v>85</v>
      </c>
      <c r="AW865" s="13" t="s">
        <v>37</v>
      </c>
      <c r="AX865" s="13" t="s">
        <v>76</v>
      </c>
      <c r="AY865" s="210" t="s">
        <v>223</v>
      </c>
    </row>
    <row r="866" spans="2:51" s="13" customFormat="1" ht="11.25">
      <c r="B866" s="200"/>
      <c r="C866" s="201"/>
      <c r="D866" s="195" t="s">
        <v>233</v>
      </c>
      <c r="E866" s="202" t="s">
        <v>74</v>
      </c>
      <c r="F866" s="203" t="s">
        <v>789</v>
      </c>
      <c r="G866" s="201"/>
      <c r="H866" s="204">
        <v>12.9</v>
      </c>
      <c r="I866" s="205"/>
      <c r="J866" s="201"/>
      <c r="K866" s="201"/>
      <c r="L866" s="206"/>
      <c r="M866" s="207"/>
      <c r="N866" s="208"/>
      <c r="O866" s="208"/>
      <c r="P866" s="208"/>
      <c r="Q866" s="208"/>
      <c r="R866" s="208"/>
      <c r="S866" s="208"/>
      <c r="T866" s="209"/>
      <c r="AT866" s="210" t="s">
        <v>233</v>
      </c>
      <c r="AU866" s="210" t="s">
        <v>85</v>
      </c>
      <c r="AV866" s="13" t="s">
        <v>85</v>
      </c>
      <c r="AW866" s="13" t="s">
        <v>37</v>
      </c>
      <c r="AX866" s="13" t="s">
        <v>76</v>
      </c>
      <c r="AY866" s="210" t="s">
        <v>223</v>
      </c>
    </row>
    <row r="867" spans="2:51" s="13" customFormat="1" ht="11.25">
      <c r="B867" s="200"/>
      <c r="C867" s="201"/>
      <c r="D867" s="195" t="s">
        <v>233</v>
      </c>
      <c r="E867" s="202" t="s">
        <v>74</v>
      </c>
      <c r="F867" s="203" t="s">
        <v>790</v>
      </c>
      <c r="G867" s="201"/>
      <c r="H867" s="204">
        <v>5.6</v>
      </c>
      <c r="I867" s="205"/>
      <c r="J867" s="201"/>
      <c r="K867" s="201"/>
      <c r="L867" s="206"/>
      <c r="M867" s="207"/>
      <c r="N867" s="208"/>
      <c r="O867" s="208"/>
      <c r="P867" s="208"/>
      <c r="Q867" s="208"/>
      <c r="R867" s="208"/>
      <c r="S867" s="208"/>
      <c r="T867" s="209"/>
      <c r="AT867" s="210" t="s">
        <v>233</v>
      </c>
      <c r="AU867" s="210" t="s">
        <v>85</v>
      </c>
      <c r="AV867" s="13" t="s">
        <v>85</v>
      </c>
      <c r="AW867" s="13" t="s">
        <v>37</v>
      </c>
      <c r="AX867" s="13" t="s">
        <v>76</v>
      </c>
      <c r="AY867" s="210" t="s">
        <v>223</v>
      </c>
    </row>
    <row r="868" spans="2:51" s="13" customFormat="1" ht="11.25">
      <c r="B868" s="200"/>
      <c r="C868" s="201"/>
      <c r="D868" s="195" t="s">
        <v>233</v>
      </c>
      <c r="E868" s="202" t="s">
        <v>74</v>
      </c>
      <c r="F868" s="203" t="s">
        <v>791</v>
      </c>
      <c r="G868" s="201"/>
      <c r="H868" s="204">
        <v>10.5</v>
      </c>
      <c r="I868" s="205"/>
      <c r="J868" s="201"/>
      <c r="K868" s="201"/>
      <c r="L868" s="206"/>
      <c r="M868" s="207"/>
      <c r="N868" s="208"/>
      <c r="O868" s="208"/>
      <c r="P868" s="208"/>
      <c r="Q868" s="208"/>
      <c r="R868" s="208"/>
      <c r="S868" s="208"/>
      <c r="T868" s="209"/>
      <c r="AT868" s="210" t="s">
        <v>233</v>
      </c>
      <c r="AU868" s="210" t="s">
        <v>85</v>
      </c>
      <c r="AV868" s="13" t="s">
        <v>85</v>
      </c>
      <c r="AW868" s="13" t="s">
        <v>37</v>
      </c>
      <c r="AX868" s="13" t="s">
        <v>76</v>
      </c>
      <c r="AY868" s="210" t="s">
        <v>223</v>
      </c>
    </row>
    <row r="869" spans="2:51" s="13" customFormat="1" ht="11.25">
      <c r="B869" s="200"/>
      <c r="C869" s="201"/>
      <c r="D869" s="195" t="s">
        <v>233</v>
      </c>
      <c r="E869" s="202" t="s">
        <v>74</v>
      </c>
      <c r="F869" s="203" t="s">
        <v>792</v>
      </c>
      <c r="G869" s="201"/>
      <c r="H869" s="204">
        <v>7.5</v>
      </c>
      <c r="I869" s="205"/>
      <c r="J869" s="201"/>
      <c r="K869" s="201"/>
      <c r="L869" s="206"/>
      <c r="M869" s="207"/>
      <c r="N869" s="208"/>
      <c r="O869" s="208"/>
      <c r="P869" s="208"/>
      <c r="Q869" s="208"/>
      <c r="R869" s="208"/>
      <c r="S869" s="208"/>
      <c r="T869" s="209"/>
      <c r="AT869" s="210" t="s">
        <v>233</v>
      </c>
      <c r="AU869" s="210" t="s">
        <v>85</v>
      </c>
      <c r="AV869" s="13" t="s">
        <v>85</v>
      </c>
      <c r="AW869" s="13" t="s">
        <v>37</v>
      </c>
      <c r="AX869" s="13" t="s">
        <v>76</v>
      </c>
      <c r="AY869" s="210" t="s">
        <v>223</v>
      </c>
    </row>
    <row r="870" spans="2:51" s="13" customFormat="1" ht="11.25">
      <c r="B870" s="200"/>
      <c r="C870" s="201"/>
      <c r="D870" s="195" t="s">
        <v>233</v>
      </c>
      <c r="E870" s="202" t="s">
        <v>74</v>
      </c>
      <c r="F870" s="203" t="s">
        <v>793</v>
      </c>
      <c r="G870" s="201"/>
      <c r="H870" s="204">
        <v>5.7</v>
      </c>
      <c r="I870" s="205"/>
      <c r="J870" s="201"/>
      <c r="K870" s="201"/>
      <c r="L870" s="206"/>
      <c r="M870" s="207"/>
      <c r="N870" s="208"/>
      <c r="O870" s="208"/>
      <c r="P870" s="208"/>
      <c r="Q870" s="208"/>
      <c r="R870" s="208"/>
      <c r="S870" s="208"/>
      <c r="T870" s="209"/>
      <c r="AT870" s="210" t="s">
        <v>233</v>
      </c>
      <c r="AU870" s="210" t="s">
        <v>85</v>
      </c>
      <c r="AV870" s="13" t="s">
        <v>85</v>
      </c>
      <c r="AW870" s="13" t="s">
        <v>37</v>
      </c>
      <c r="AX870" s="13" t="s">
        <v>76</v>
      </c>
      <c r="AY870" s="210" t="s">
        <v>223</v>
      </c>
    </row>
    <row r="871" spans="2:51" s="13" customFormat="1" ht="11.25">
      <c r="B871" s="200"/>
      <c r="C871" s="201"/>
      <c r="D871" s="195" t="s">
        <v>233</v>
      </c>
      <c r="E871" s="202" t="s">
        <v>74</v>
      </c>
      <c r="F871" s="203" t="s">
        <v>794</v>
      </c>
      <c r="G871" s="201"/>
      <c r="H871" s="204">
        <v>10.3</v>
      </c>
      <c r="I871" s="205"/>
      <c r="J871" s="201"/>
      <c r="K871" s="201"/>
      <c r="L871" s="206"/>
      <c r="M871" s="207"/>
      <c r="N871" s="208"/>
      <c r="O871" s="208"/>
      <c r="P871" s="208"/>
      <c r="Q871" s="208"/>
      <c r="R871" s="208"/>
      <c r="S871" s="208"/>
      <c r="T871" s="209"/>
      <c r="AT871" s="210" t="s">
        <v>233</v>
      </c>
      <c r="AU871" s="210" t="s">
        <v>85</v>
      </c>
      <c r="AV871" s="13" t="s">
        <v>85</v>
      </c>
      <c r="AW871" s="13" t="s">
        <v>37</v>
      </c>
      <c r="AX871" s="13" t="s">
        <v>76</v>
      </c>
      <c r="AY871" s="210" t="s">
        <v>223</v>
      </c>
    </row>
    <row r="872" spans="2:51" s="13" customFormat="1" ht="11.25">
      <c r="B872" s="200"/>
      <c r="C872" s="201"/>
      <c r="D872" s="195" t="s">
        <v>233</v>
      </c>
      <c r="E872" s="202" t="s">
        <v>74</v>
      </c>
      <c r="F872" s="203" t="s">
        <v>1484</v>
      </c>
      <c r="G872" s="201"/>
      <c r="H872" s="204">
        <v>5.1</v>
      </c>
      <c r="I872" s="205"/>
      <c r="J872" s="201"/>
      <c r="K872" s="201"/>
      <c r="L872" s="206"/>
      <c r="M872" s="207"/>
      <c r="N872" s="208"/>
      <c r="O872" s="208"/>
      <c r="P872" s="208"/>
      <c r="Q872" s="208"/>
      <c r="R872" s="208"/>
      <c r="S872" s="208"/>
      <c r="T872" s="209"/>
      <c r="AT872" s="210" t="s">
        <v>233</v>
      </c>
      <c r="AU872" s="210" t="s">
        <v>85</v>
      </c>
      <c r="AV872" s="13" t="s">
        <v>85</v>
      </c>
      <c r="AW872" s="13" t="s">
        <v>37</v>
      </c>
      <c r="AX872" s="13" t="s">
        <v>76</v>
      </c>
      <c r="AY872" s="210" t="s">
        <v>223</v>
      </c>
    </row>
    <row r="873" spans="2:51" s="13" customFormat="1" ht="11.25">
      <c r="B873" s="200"/>
      <c r="C873" s="201"/>
      <c r="D873" s="195" t="s">
        <v>233</v>
      </c>
      <c r="E873" s="202" t="s">
        <v>74</v>
      </c>
      <c r="F873" s="203" t="s">
        <v>1485</v>
      </c>
      <c r="G873" s="201"/>
      <c r="H873" s="204">
        <v>5</v>
      </c>
      <c r="I873" s="205"/>
      <c r="J873" s="201"/>
      <c r="K873" s="201"/>
      <c r="L873" s="206"/>
      <c r="M873" s="207"/>
      <c r="N873" s="208"/>
      <c r="O873" s="208"/>
      <c r="P873" s="208"/>
      <c r="Q873" s="208"/>
      <c r="R873" s="208"/>
      <c r="S873" s="208"/>
      <c r="T873" s="209"/>
      <c r="AT873" s="210" t="s">
        <v>233</v>
      </c>
      <c r="AU873" s="210" t="s">
        <v>85</v>
      </c>
      <c r="AV873" s="13" t="s">
        <v>85</v>
      </c>
      <c r="AW873" s="13" t="s">
        <v>37</v>
      </c>
      <c r="AX873" s="13" t="s">
        <v>76</v>
      </c>
      <c r="AY873" s="210" t="s">
        <v>223</v>
      </c>
    </row>
    <row r="874" spans="2:51" s="13" customFormat="1" ht="11.25">
      <c r="B874" s="200"/>
      <c r="C874" s="201"/>
      <c r="D874" s="195" t="s">
        <v>233</v>
      </c>
      <c r="E874" s="202" t="s">
        <v>74</v>
      </c>
      <c r="F874" s="203" t="s">
        <v>1486</v>
      </c>
      <c r="G874" s="201"/>
      <c r="H874" s="204">
        <v>5</v>
      </c>
      <c r="I874" s="205"/>
      <c r="J874" s="201"/>
      <c r="K874" s="201"/>
      <c r="L874" s="206"/>
      <c r="M874" s="207"/>
      <c r="N874" s="208"/>
      <c r="O874" s="208"/>
      <c r="P874" s="208"/>
      <c r="Q874" s="208"/>
      <c r="R874" s="208"/>
      <c r="S874" s="208"/>
      <c r="T874" s="209"/>
      <c r="AT874" s="210" t="s">
        <v>233</v>
      </c>
      <c r="AU874" s="210" t="s">
        <v>85</v>
      </c>
      <c r="AV874" s="13" t="s">
        <v>85</v>
      </c>
      <c r="AW874" s="13" t="s">
        <v>37</v>
      </c>
      <c r="AX874" s="13" t="s">
        <v>76</v>
      </c>
      <c r="AY874" s="210" t="s">
        <v>223</v>
      </c>
    </row>
    <row r="875" spans="2:51" s="14" customFormat="1" ht="11.25">
      <c r="B875" s="211"/>
      <c r="C875" s="212"/>
      <c r="D875" s="195" t="s">
        <v>233</v>
      </c>
      <c r="E875" s="213" t="s">
        <v>74</v>
      </c>
      <c r="F875" s="214" t="s">
        <v>236</v>
      </c>
      <c r="G875" s="212"/>
      <c r="H875" s="215">
        <v>77.5</v>
      </c>
      <c r="I875" s="216"/>
      <c r="J875" s="212"/>
      <c r="K875" s="212"/>
      <c r="L875" s="217"/>
      <c r="M875" s="218"/>
      <c r="N875" s="219"/>
      <c r="O875" s="219"/>
      <c r="P875" s="219"/>
      <c r="Q875" s="219"/>
      <c r="R875" s="219"/>
      <c r="S875" s="219"/>
      <c r="T875" s="220"/>
      <c r="AT875" s="221" t="s">
        <v>233</v>
      </c>
      <c r="AU875" s="221" t="s">
        <v>85</v>
      </c>
      <c r="AV875" s="14" t="s">
        <v>237</v>
      </c>
      <c r="AW875" s="14" t="s">
        <v>37</v>
      </c>
      <c r="AX875" s="14" t="s">
        <v>76</v>
      </c>
      <c r="AY875" s="221" t="s">
        <v>223</v>
      </c>
    </row>
    <row r="876" spans="2:51" s="15" customFormat="1" ht="11.25">
      <c r="B876" s="222"/>
      <c r="C876" s="223"/>
      <c r="D876" s="195" t="s">
        <v>233</v>
      </c>
      <c r="E876" s="224" t="s">
        <v>74</v>
      </c>
      <c r="F876" s="225" t="s">
        <v>238</v>
      </c>
      <c r="G876" s="223"/>
      <c r="H876" s="226">
        <v>77.5</v>
      </c>
      <c r="I876" s="227"/>
      <c r="J876" s="223"/>
      <c r="K876" s="223"/>
      <c r="L876" s="228"/>
      <c r="M876" s="229"/>
      <c r="N876" s="230"/>
      <c r="O876" s="230"/>
      <c r="P876" s="230"/>
      <c r="Q876" s="230"/>
      <c r="R876" s="230"/>
      <c r="S876" s="230"/>
      <c r="T876" s="231"/>
      <c r="AT876" s="232" t="s">
        <v>233</v>
      </c>
      <c r="AU876" s="232" t="s">
        <v>85</v>
      </c>
      <c r="AV876" s="15" t="s">
        <v>229</v>
      </c>
      <c r="AW876" s="15" t="s">
        <v>37</v>
      </c>
      <c r="AX876" s="15" t="s">
        <v>83</v>
      </c>
      <c r="AY876" s="232" t="s">
        <v>223</v>
      </c>
    </row>
    <row r="877" spans="2:51" s="13" customFormat="1" ht="11.25">
      <c r="B877" s="200"/>
      <c r="C877" s="201"/>
      <c r="D877" s="195" t="s">
        <v>233</v>
      </c>
      <c r="E877" s="201"/>
      <c r="F877" s="203" t="s">
        <v>1487</v>
      </c>
      <c r="G877" s="201"/>
      <c r="H877" s="204">
        <v>85.25</v>
      </c>
      <c r="I877" s="205"/>
      <c r="J877" s="201"/>
      <c r="K877" s="201"/>
      <c r="L877" s="206"/>
      <c r="M877" s="207"/>
      <c r="N877" s="208"/>
      <c r="O877" s="208"/>
      <c r="P877" s="208"/>
      <c r="Q877" s="208"/>
      <c r="R877" s="208"/>
      <c r="S877" s="208"/>
      <c r="T877" s="209"/>
      <c r="AT877" s="210" t="s">
        <v>233</v>
      </c>
      <c r="AU877" s="210" t="s">
        <v>85</v>
      </c>
      <c r="AV877" s="13" t="s">
        <v>85</v>
      </c>
      <c r="AW877" s="13" t="s">
        <v>4</v>
      </c>
      <c r="AX877" s="13" t="s">
        <v>83</v>
      </c>
      <c r="AY877" s="210" t="s">
        <v>223</v>
      </c>
    </row>
    <row r="878" spans="1:65" s="2" customFormat="1" ht="16.5" customHeight="1">
      <c r="A878" s="36"/>
      <c r="B878" s="37"/>
      <c r="C878" s="247" t="s">
        <v>1488</v>
      </c>
      <c r="D878" s="247" t="s">
        <v>804</v>
      </c>
      <c r="E878" s="248" t="s">
        <v>1489</v>
      </c>
      <c r="F878" s="249" t="s">
        <v>1490</v>
      </c>
      <c r="G878" s="250" t="s">
        <v>123</v>
      </c>
      <c r="H878" s="251">
        <v>47.08</v>
      </c>
      <c r="I878" s="252"/>
      <c r="J878" s="253">
        <f>ROUND(I878*H878,2)</f>
        <v>0</v>
      </c>
      <c r="K878" s="249" t="s">
        <v>74</v>
      </c>
      <c r="L878" s="254"/>
      <c r="M878" s="255" t="s">
        <v>74</v>
      </c>
      <c r="N878" s="256" t="s">
        <v>46</v>
      </c>
      <c r="O878" s="66"/>
      <c r="P878" s="191">
        <f>O878*H878</f>
        <v>0</v>
      </c>
      <c r="Q878" s="191">
        <v>8E-05</v>
      </c>
      <c r="R878" s="191">
        <f>Q878*H878</f>
        <v>0.0037664</v>
      </c>
      <c r="S878" s="191">
        <v>0</v>
      </c>
      <c r="T878" s="192">
        <f>S878*H878</f>
        <v>0</v>
      </c>
      <c r="U878" s="36"/>
      <c r="V878" s="36"/>
      <c r="W878" s="36"/>
      <c r="X878" s="36"/>
      <c r="Y878" s="36"/>
      <c r="Z878" s="36"/>
      <c r="AA878" s="36"/>
      <c r="AB878" s="36"/>
      <c r="AC878" s="36"/>
      <c r="AD878" s="36"/>
      <c r="AE878" s="36"/>
      <c r="AR878" s="193" t="s">
        <v>450</v>
      </c>
      <c r="AT878" s="193" t="s">
        <v>804</v>
      </c>
      <c r="AU878" s="193" t="s">
        <v>85</v>
      </c>
      <c r="AY878" s="19" t="s">
        <v>223</v>
      </c>
      <c r="BE878" s="194">
        <f>IF(N878="základní",J878,0)</f>
        <v>0</v>
      </c>
      <c r="BF878" s="194">
        <f>IF(N878="snížená",J878,0)</f>
        <v>0</v>
      </c>
      <c r="BG878" s="194">
        <f>IF(N878="zákl. přenesená",J878,0)</f>
        <v>0</v>
      </c>
      <c r="BH878" s="194">
        <f>IF(N878="sníž. přenesená",J878,0)</f>
        <v>0</v>
      </c>
      <c r="BI878" s="194">
        <f>IF(N878="nulová",J878,0)</f>
        <v>0</v>
      </c>
      <c r="BJ878" s="19" t="s">
        <v>83</v>
      </c>
      <c r="BK878" s="194">
        <f>ROUND(I878*H878,2)</f>
        <v>0</v>
      </c>
      <c r="BL878" s="19" t="s">
        <v>329</v>
      </c>
      <c r="BM878" s="193" t="s">
        <v>1491</v>
      </c>
    </row>
    <row r="879" spans="1:47" s="2" customFormat="1" ht="11.25">
      <c r="A879" s="36"/>
      <c r="B879" s="37"/>
      <c r="C879" s="38"/>
      <c r="D879" s="195" t="s">
        <v>231</v>
      </c>
      <c r="E879" s="38"/>
      <c r="F879" s="196" t="s">
        <v>1490</v>
      </c>
      <c r="G879" s="38"/>
      <c r="H879" s="38"/>
      <c r="I879" s="197"/>
      <c r="J879" s="38"/>
      <c r="K879" s="38"/>
      <c r="L879" s="41"/>
      <c r="M879" s="198"/>
      <c r="N879" s="199"/>
      <c r="O879" s="66"/>
      <c r="P879" s="66"/>
      <c r="Q879" s="66"/>
      <c r="R879" s="66"/>
      <c r="S879" s="66"/>
      <c r="T879" s="67"/>
      <c r="U879" s="36"/>
      <c r="V879" s="36"/>
      <c r="W879" s="36"/>
      <c r="X879" s="36"/>
      <c r="Y879" s="36"/>
      <c r="Z879" s="36"/>
      <c r="AA879" s="36"/>
      <c r="AB879" s="36"/>
      <c r="AC879" s="36"/>
      <c r="AD879" s="36"/>
      <c r="AE879" s="36"/>
      <c r="AT879" s="19" t="s">
        <v>231</v>
      </c>
      <c r="AU879" s="19" t="s">
        <v>85</v>
      </c>
    </row>
    <row r="880" spans="1:47" s="2" customFormat="1" ht="19.5">
      <c r="A880" s="36"/>
      <c r="B880" s="37"/>
      <c r="C880" s="38"/>
      <c r="D880" s="195" t="s">
        <v>468</v>
      </c>
      <c r="E880" s="38"/>
      <c r="F880" s="243" t="s">
        <v>1483</v>
      </c>
      <c r="G880" s="38"/>
      <c r="H880" s="38"/>
      <c r="I880" s="197"/>
      <c r="J880" s="38"/>
      <c r="K880" s="38"/>
      <c r="L880" s="41"/>
      <c r="M880" s="198"/>
      <c r="N880" s="199"/>
      <c r="O880" s="66"/>
      <c r="P880" s="66"/>
      <c r="Q880" s="66"/>
      <c r="R880" s="66"/>
      <c r="S880" s="66"/>
      <c r="T880" s="67"/>
      <c r="U880" s="36"/>
      <c r="V880" s="36"/>
      <c r="W880" s="36"/>
      <c r="X880" s="36"/>
      <c r="Y880" s="36"/>
      <c r="Z880" s="36"/>
      <c r="AA880" s="36"/>
      <c r="AB880" s="36"/>
      <c r="AC880" s="36"/>
      <c r="AD880" s="36"/>
      <c r="AE880" s="36"/>
      <c r="AT880" s="19" t="s">
        <v>468</v>
      </c>
      <c r="AU880" s="19" t="s">
        <v>85</v>
      </c>
    </row>
    <row r="881" spans="2:51" s="16" customFormat="1" ht="11.25">
      <c r="B881" s="233"/>
      <c r="C881" s="234"/>
      <c r="D881" s="195" t="s">
        <v>233</v>
      </c>
      <c r="E881" s="235" t="s">
        <v>74</v>
      </c>
      <c r="F881" s="236" t="s">
        <v>262</v>
      </c>
      <c r="G881" s="234"/>
      <c r="H881" s="235" t="s">
        <v>74</v>
      </c>
      <c r="I881" s="237"/>
      <c r="J881" s="234"/>
      <c r="K881" s="234"/>
      <c r="L881" s="238"/>
      <c r="M881" s="239"/>
      <c r="N881" s="240"/>
      <c r="O881" s="240"/>
      <c r="P881" s="240"/>
      <c r="Q881" s="240"/>
      <c r="R881" s="240"/>
      <c r="S881" s="240"/>
      <c r="T881" s="241"/>
      <c r="AT881" s="242" t="s">
        <v>233</v>
      </c>
      <c r="AU881" s="242" t="s">
        <v>85</v>
      </c>
      <c r="AV881" s="16" t="s">
        <v>83</v>
      </c>
      <c r="AW881" s="16" t="s">
        <v>37</v>
      </c>
      <c r="AX881" s="16" t="s">
        <v>76</v>
      </c>
      <c r="AY881" s="242" t="s">
        <v>223</v>
      </c>
    </row>
    <row r="882" spans="2:51" s="13" customFormat="1" ht="11.25">
      <c r="B882" s="200"/>
      <c r="C882" s="201"/>
      <c r="D882" s="195" t="s">
        <v>233</v>
      </c>
      <c r="E882" s="202" t="s">
        <v>74</v>
      </c>
      <c r="F882" s="203" t="s">
        <v>1492</v>
      </c>
      <c r="G882" s="201"/>
      <c r="H882" s="204">
        <v>8</v>
      </c>
      <c r="I882" s="205"/>
      <c r="J882" s="201"/>
      <c r="K882" s="201"/>
      <c r="L882" s="206"/>
      <c r="M882" s="207"/>
      <c r="N882" s="208"/>
      <c r="O882" s="208"/>
      <c r="P882" s="208"/>
      <c r="Q882" s="208"/>
      <c r="R882" s="208"/>
      <c r="S882" s="208"/>
      <c r="T882" s="209"/>
      <c r="AT882" s="210" t="s">
        <v>233</v>
      </c>
      <c r="AU882" s="210" t="s">
        <v>85</v>
      </c>
      <c r="AV882" s="13" t="s">
        <v>85</v>
      </c>
      <c r="AW882" s="13" t="s">
        <v>37</v>
      </c>
      <c r="AX882" s="13" t="s">
        <v>76</v>
      </c>
      <c r="AY882" s="210" t="s">
        <v>223</v>
      </c>
    </row>
    <row r="883" spans="2:51" s="13" customFormat="1" ht="11.25">
      <c r="B883" s="200"/>
      <c r="C883" s="201"/>
      <c r="D883" s="195" t="s">
        <v>233</v>
      </c>
      <c r="E883" s="202" t="s">
        <v>74</v>
      </c>
      <c r="F883" s="203" t="s">
        <v>1493</v>
      </c>
      <c r="G883" s="201"/>
      <c r="H883" s="204">
        <v>6</v>
      </c>
      <c r="I883" s="205"/>
      <c r="J883" s="201"/>
      <c r="K883" s="201"/>
      <c r="L883" s="206"/>
      <c r="M883" s="207"/>
      <c r="N883" s="208"/>
      <c r="O883" s="208"/>
      <c r="P883" s="208"/>
      <c r="Q883" s="208"/>
      <c r="R883" s="208"/>
      <c r="S883" s="208"/>
      <c r="T883" s="209"/>
      <c r="AT883" s="210" t="s">
        <v>233</v>
      </c>
      <c r="AU883" s="210" t="s">
        <v>85</v>
      </c>
      <c r="AV883" s="13" t="s">
        <v>85</v>
      </c>
      <c r="AW883" s="13" t="s">
        <v>37</v>
      </c>
      <c r="AX883" s="13" t="s">
        <v>76</v>
      </c>
      <c r="AY883" s="210" t="s">
        <v>223</v>
      </c>
    </row>
    <row r="884" spans="2:51" s="13" customFormat="1" ht="11.25">
      <c r="B884" s="200"/>
      <c r="C884" s="201"/>
      <c r="D884" s="195" t="s">
        <v>233</v>
      </c>
      <c r="E884" s="202" t="s">
        <v>74</v>
      </c>
      <c r="F884" s="203" t="s">
        <v>1494</v>
      </c>
      <c r="G884" s="201"/>
      <c r="H884" s="204">
        <v>2</v>
      </c>
      <c r="I884" s="205"/>
      <c r="J884" s="201"/>
      <c r="K884" s="201"/>
      <c r="L884" s="206"/>
      <c r="M884" s="207"/>
      <c r="N884" s="208"/>
      <c r="O884" s="208"/>
      <c r="P884" s="208"/>
      <c r="Q884" s="208"/>
      <c r="R884" s="208"/>
      <c r="S884" s="208"/>
      <c r="T884" s="209"/>
      <c r="AT884" s="210" t="s">
        <v>233</v>
      </c>
      <c r="AU884" s="210" t="s">
        <v>85</v>
      </c>
      <c r="AV884" s="13" t="s">
        <v>85</v>
      </c>
      <c r="AW884" s="13" t="s">
        <v>37</v>
      </c>
      <c r="AX884" s="13" t="s">
        <v>76</v>
      </c>
      <c r="AY884" s="210" t="s">
        <v>223</v>
      </c>
    </row>
    <row r="885" spans="2:51" s="13" customFormat="1" ht="11.25">
      <c r="B885" s="200"/>
      <c r="C885" s="201"/>
      <c r="D885" s="195" t="s">
        <v>233</v>
      </c>
      <c r="E885" s="202" t="s">
        <v>74</v>
      </c>
      <c r="F885" s="203" t="s">
        <v>1495</v>
      </c>
      <c r="G885" s="201"/>
      <c r="H885" s="204">
        <v>8</v>
      </c>
      <c r="I885" s="205"/>
      <c r="J885" s="201"/>
      <c r="K885" s="201"/>
      <c r="L885" s="206"/>
      <c r="M885" s="207"/>
      <c r="N885" s="208"/>
      <c r="O885" s="208"/>
      <c r="P885" s="208"/>
      <c r="Q885" s="208"/>
      <c r="R885" s="208"/>
      <c r="S885" s="208"/>
      <c r="T885" s="209"/>
      <c r="AT885" s="210" t="s">
        <v>233</v>
      </c>
      <c r="AU885" s="210" t="s">
        <v>85</v>
      </c>
      <c r="AV885" s="13" t="s">
        <v>85</v>
      </c>
      <c r="AW885" s="13" t="s">
        <v>37</v>
      </c>
      <c r="AX885" s="13" t="s">
        <v>76</v>
      </c>
      <c r="AY885" s="210" t="s">
        <v>223</v>
      </c>
    </row>
    <row r="886" spans="2:51" s="13" customFormat="1" ht="11.25">
      <c r="B886" s="200"/>
      <c r="C886" s="201"/>
      <c r="D886" s="195" t="s">
        <v>233</v>
      </c>
      <c r="E886" s="202" t="s">
        <v>74</v>
      </c>
      <c r="F886" s="203" t="s">
        <v>1496</v>
      </c>
      <c r="G886" s="201"/>
      <c r="H886" s="204">
        <v>4</v>
      </c>
      <c r="I886" s="205"/>
      <c r="J886" s="201"/>
      <c r="K886" s="201"/>
      <c r="L886" s="206"/>
      <c r="M886" s="207"/>
      <c r="N886" s="208"/>
      <c r="O886" s="208"/>
      <c r="P886" s="208"/>
      <c r="Q886" s="208"/>
      <c r="R886" s="208"/>
      <c r="S886" s="208"/>
      <c r="T886" s="209"/>
      <c r="AT886" s="210" t="s">
        <v>233</v>
      </c>
      <c r="AU886" s="210" t="s">
        <v>85</v>
      </c>
      <c r="AV886" s="13" t="s">
        <v>85</v>
      </c>
      <c r="AW886" s="13" t="s">
        <v>37</v>
      </c>
      <c r="AX886" s="13" t="s">
        <v>76</v>
      </c>
      <c r="AY886" s="210" t="s">
        <v>223</v>
      </c>
    </row>
    <row r="887" spans="2:51" s="13" customFormat="1" ht="11.25">
      <c r="B887" s="200"/>
      <c r="C887" s="201"/>
      <c r="D887" s="195" t="s">
        <v>233</v>
      </c>
      <c r="E887" s="202" t="s">
        <v>74</v>
      </c>
      <c r="F887" s="203" t="s">
        <v>1497</v>
      </c>
      <c r="G887" s="201"/>
      <c r="H887" s="204">
        <v>2</v>
      </c>
      <c r="I887" s="205"/>
      <c r="J887" s="201"/>
      <c r="K887" s="201"/>
      <c r="L887" s="206"/>
      <c r="M887" s="207"/>
      <c r="N887" s="208"/>
      <c r="O887" s="208"/>
      <c r="P887" s="208"/>
      <c r="Q887" s="208"/>
      <c r="R887" s="208"/>
      <c r="S887" s="208"/>
      <c r="T887" s="209"/>
      <c r="AT887" s="210" t="s">
        <v>233</v>
      </c>
      <c r="AU887" s="210" t="s">
        <v>85</v>
      </c>
      <c r="AV887" s="13" t="s">
        <v>85</v>
      </c>
      <c r="AW887" s="13" t="s">
        <v>37</v>
      </c>
      <c r="AX887" s="13" t="s">
        <v>76</v>
      </c>
      <c r="AY887" s="210" t="s">
        <v>223</v>
      </c>
    </row>
    <row r="888" spans="2:51" s="13" customFormat="1" ht="11.25">
      <c r="B888" s="200"/>
      <c r="C888" s="201"/>
      <c r="D888" s="195" t="s">
        <v>233</v>
      </c>
      <c r="E888" s="202" t="s">
        <v>74</v>
      </c>
      <c r="F888" s="203" t="s">
        <v>1498</v>
      </c>
      <c r="G888" s="201"/>
      <c r="H888" s="204">
        <v>8</v>
      </c>
      <c r="I888" s="205"/>
      <c r="J888" s="201"/>
      <c r="K888" s="201"/>
      <c r="L888" s="206"/>
      <c r="M888" s="207"/>
      <c r="N888" s="208"/>
      <c r="O888" s="208"/>
      <c r="P888" s="208"/>
      <c r="Q888" s="208"/>
      <c r="R888" s="208"/>
      <c r="S888" s="208"/>
      <c r="T888" s="209"/>
      <c r="AT888" s="210" t="s">
        <v>233</v>
      </c>
      <c r="AU888" s="210" t="s">
        <v>85</v>
      </c>
      <c r="AV888" s="13" t="s">
        <v>85</v>
      </c>
      <c r="AW888" s="13" t="s">
        <v>37</v>
      </c>
      <c r="AX888" s="13" t="s">
        <v>76</v>
      </c>
      <c r="AY888" s="210" t="s">
        <v>223</v>
      </c>
    </row>
    <row r="889" spans="2:51" s="13" customFormat="1" ht="11.25">
      <c r="B889" s="200"/>
      <c r="C889" s="201"/>
      <c r="D889" s="195" t="s">
        <v>233</v>
      </c>
      <c r="E889" s="202" t="s">
        <v>74</v>
      </c>
      <c r="F889" s="203" t="s">
        <v>1499</v>
      </c>
      <c r="G889" s="201"/>
      <c r="H889" s="204">
        <v>1.6</v>
      </c>
      <c r="I889" s="205"/>
      <c r="J889" s="201"/>
      <c r="K889" s="201"/>
      <c r="L889" s="206"/>
      <c r="M889" s="207"/>
      <c r="N889" s="208"/>
      <c r="O889" s="208"/>
      <c r="P889" s="208"/>
      <c r="Q889" s="208"/>
      <c r="R889" s="208"/>
      <c r="S889" s="208"/>
      <c r="T889" s="209"/>
      <c r="AT889" s="210" t="s">
        <v>233</v>
      </c>
      <c r="AU889" s="210" t="s">
        <v>85</v>
      </c>
      <c r="AV889" s="13" t="s">
        <v>85</v>
      </c>
      <c r="AW889" s="13" t="s">
        <v>37</v>
      </c>
      <c r="AX889" s="13" t="s">
        <v>76</v>
      </c>
      <c r="AY889" s="210" t="s">
        <v>223</v>
      </c>
    </row>
    <row r="890" spans="2:51" s="13" customFormat="1" ht="11.25">
      <c r="B890" s="200"/>
      <c r="C890" s="201"/>
      <c r="D890" s="195" t="s">
        <v>233</v>
      </c>
      <c r="E890" s="202" t="s">
        <v>74</v>
      </c>
      <c r="F890" s="203" t="s">
        <v>1500</v>
      </c>
      <c r="G890" s="201"/>
      <c r="H890" s="204">
        <v>1.6</v>
      </c>
      <c r="I890" s="205"/>
      <c r="J890" s="201"/>
      <c r="K890" s="201"/>
      <c r="L890" s="206"/>
      <c r="M890" s="207"/>
      <c r="N890" s="208"/>
      <c r="O890" s="208"/>
      <c r="P890" s="208"/>
      <c r="Q890" s="208"/>
      <c r="R890" s="208"/>
      <c r="S890" s="208"/>
      <c r="T890" s="209"/>
      <c r="AT890" s="210" t="s">
        <v>233</v>
      </c>
      <c r="AU890" s="210" t="s">
        <v>85</v>
      </c>
      <c r="AV890" s="13" t="s">
        <v>85</v>
      </c>
      <c r="AW890" s="13" t="s">
        <v>37</v>
      </c>
      <c r="AX890" s="13" t="s">
        <v>76</v>
      </c>
      <c r="AY890" s="210" t="s">
        <v>223</v>
      </c>
    </row>
    <row r="891" spans="2:51" s="13" customFormat="1" ht="11.25">
      <c r="B891" s="200"/>
      <c r="C891" s="201"/>
      <c r="D891" s="195" t="s">
        <v>233</v>
      </c>
      <c r="E891" s="202" t="s">
        <v>74</v>
      </c>
      <c r="F891" s="203" t="s">
        <v>1501</v>
      </c>
      <c r="G891" s="201"/>
      <c r="H891" s="204">
        <v>1.6</v>
      </c>
      <c r="I891" s="205"/>
      <c r="J891" s="201"/>
      <c r="K891" s="201"/>
      <c r="L891" s="206"/>
      <c r="M891" s="207"/>
      <c r="N891" s="208"/>
      <c r="O891" s="208"/>
      <c r="P891" s="208"/>
      <c r="Q891" s="208"/>
      <c r="R891" s="208"/>
      <c r="S891" s="208"/>
      <c r="T891" s="209"/>
      <c r="AT891" s="210" t="s">
        <v>233</v>
      </c>
      <c r="AU891" s="210" t="s">
        <v>85</v>
      </c>
      <c r="AV891" s="13" t="s">
        <v>85</v>
      </c>
      <c r="AW891" s="13" t="s">
        <v>37</v>
      </c>
      <c r="AX891" s="13" t="s">
        <v>76</v>
      </c>
      <c r="AY891" s="210" t="s">
        <v>223</v>
      </c>
    </row>
    <row r="892" spans="2:51" s="14" customFormat="1" ht="11.25">
      <c r="B892" s="211"/>
      <c r="C892" s="212"/>
      <c r="D892" s="195" t="s">
        <v>233</v>
      </c>
      <c r="E892" s="213" t="s">
        <v>74</v>
      </c>
      <c r="F892" s="214" t="s">
        <v>236</v>
      </c>
      <c r="G892" s="212"/>
      <c r="H892" s="215">
        <v>42.8</v>
      </c>
      <c r="I892" s="216"/>
      <c r="J892" s="212"/>
      <c r="K892" s="212"/>
      <c r="L892" s="217"/>
      <c r="M892" s="218"/>
      <c r="N892" s="219"/>
      <c r="O892" s="219"/>
      <c r="P892" s="219"/>
      <c r="Q892" s="219"/>
      <c r="R892" s="219"/>
      <c r="S892" s="219"/>
      <c r="T892" s="220"/>
      <c r="AT892" s="221" t="s">
        <v>233</v>
      </c>
      <c r="AU892" s="221" t="s">
        <v>85</v>
      </c>
      <c r="AV892" s="14" t="s">
        <v>237</v>
      </c>
      <c r="AW892" s="14" t="s">
        <v>37</v>
      </c>
      <c r="AX892" s="14" t="s">
        <v>76</v>
      </c>
      <c r="AY892" s="221" t="s">
        <v>223</v>
      </c>
    </row>
    <row r="893" spans="2:51" s="15" customFormat="1" ht="11.25">
      <c r="B893" s="222"/>
      <c r="C893" s="223"/>
      <c r="D893" s="195" t="s">
        <v>233</v>
      </c>
      <c r="E893" s="224" t="s">
        <v>74</v>
      </c>
      <c r="F893" s="225" t="s">
        <v>238</v>
      </c>
      <c r="G893" s="223"/>
      <c r="H893" s="226">
        <v>42.8</v>
      </c>
      <c r="I893" s="227"/>
      <c r="J893" s="223"/>
      <c r="K893" s="223"/>
      <c r="L893" s="228"/>
      <c r="M893" s="229"/>
      <c r="N893" s="230"/>
      <c r="O893" s="230"/>
      <c r="P893" s="230"/>
      <c r="Q893" s="230"/>
      <c r="R893" s="230"/>
      <c r="S893" s="230"/>
      <c r="T893" s="231"/>
      <c r="AT893" s="232" t="s">
        <v>233</v>
      </c>
      <c r="AU893" s="232" t="s">
        <v>85</v>
      </c>
      <c r="AV893" s="15" t="s">
        <v>229</v>
      </c>
      <c r="AW893" s="15" t="s">
        <v>37</v>
      </c>
      <c r="AX893" s="15" t="s">
        <v>83</v>
      </c>
      <c r="AY893" s="232" t="s">
        <v>223</v>
      </c>
    </row>
    <row r="894" spans="2:51" s="13" customFormat="1" ht="11.25">
      <c r="B894" s="200"/>
      <c r="C894" s="201"/>
      <c r="D894" s="195" t="s">
        <v>233</v>
      </c>
      <c r="E894" s="201"/>
      <c r="F894" s="203" t="s">
        <v>1502</v>
      </c>
      <c r="G894" s="201"/>
      <c r="H894" s="204">
        <v>47.08</v>
      </c>
      <c r="I894" s="205"/>
      <c r="J894" s="201"/>
      <c r="K894" s="201"/>
      <c r="L894" s="206"/>
      <c r="M894" s="207"/>
      <c r="N894" s="208"/>
      <c r="O894" s="208"/>
      <c r="P894" s="208"/>
      <c r="Q894" s="208"/>
      <c r="R894" s="208"/>
      <c r="S894" s="208"/>
      <c r="T894" s="209"/>
      <c r="AT894" s="210" t="s">
        <v>233</v>
      </c>
      <c r="AU894" s="210" t="s">
        <v>85</v>
      </c>
      <c r="AV894" s="13" t="s">
        <v>85</v>
      </c>
      <c r="AW894" s="13" t="s">
        <v>4</v>
      </c>
      <c r="AX894" s="13" t="s">
        <v>83</v>
      </c>
      <c r="AY894" s="210" t="s">
        <v>223</v>
      </c>
    </row>
    <row r="895" spans="1:65" s="2" customFormat="1" ht="16.5" customHeight="1">
      <c r="A895" s="36"/>
      <c r="B895" s="37"/>
      <c r="C895" s="182" t="s">
        <v>1503</v>
      </c>
      <c r="D895" s="182" t="s">
        <v>225</v>
      </c>
      <c r="E895" s="183" t="s">
        <v>1504</v>
      </c>
      <c r="F895" s="184" t="s">
        <v>1505</v>
      </c>
      <c r="G895" s="185" t="s">
        <v>117</v>
      </c>
      <c r="H895" s="186">
        <v>116.28</v>
      </c>
      <c r="I895" s="187"/>
      <c r="J895" s="188">
        <f>ROUND(I895*H895,2)</f>
        <v>0</v>
      </c>
      <c r="K895" s="184" t="s">
        <v>228</v>
      </c>
      <c r="L895" s="41"/>
      <c r="M895" s="189" t="s">
        <v>74</v>
      </c>
      <c r="N895" s="190" t="s">
        <v>46</v>
      </c>
      <c r="O895" s="66"/>
      <c r="P895" s="191">
        <f>O895*H895</f>
        <v>0</v>
      </c>
      <c r="Q895" s="191">
        <v>0.00605</v>
      </c>
      <c r="R895" s="191">
        <f>Q895*H895</f>
        <v>0.703494</v>
      </c>
      <c r="S895" s="191">
        <v>0</v>
      </c>
      <c r="T895" s="192">
        <f>S895*H895</f>
        <v>0</v>
      </c>
      <c r="U895" s="36"/>
      <c r="V895" s="36"/>
      <c r="W895" s="36"/>
      <c r="X895" s="36"/>
      <c r="Y895" s="36"/>
      <c r="Z895" s="36"/>
      <c r="AA895" s="36"/>
      <c r="AB895" s="36"/>
      <c r="AC895" s="36"/>
      <c r="AD895" s="36"/>
      <c r="AE895" s="36"/>
      <c r="AR895" s="193" t="s">
        <v>329</v>
      </c>
      <c r="AT895" s="193" t="s">
        <v>225</v>
      </c>
      <c r="AU895" s="193" t="s">
        <v>85</v>
      </c>
      <c r="AY895" s="19" t="s">
        <v>223</v>
      </c>
      <c r="BE895" s="194">
        <f>IF(N895="základní",J895,0)</f>
        <v>0</v>
      </c>
      <c r="BF895" s="194">
        <f>IF(N895="snížená",J895,0)</f>
        <v>0</v>
      </c>
      <c r="BG895" s="194">
        <f>IF(N895="zákl. přenesená",J895,0)</f>
        <v>0</v>
      </c>
      <c r="BH895" s="194">
        <f>IF(N895="sníž. přenesená",J895,0)</f>
        <v>0</v>
      </c>
      <c r="BI895" s="194">
        <f>IF(N895="nulová",J895,0)</f>
        <v>0</v>
      </c>
      <c r="BJ895" s="19" t="s">
        <v>83</v>
      </c>
      <c r="BK895" s="194">
        <f>ROUND(I895*H895,2)</f>
        <v>0</v>
      </c>
      <c r="BL895" s="19" t="s">
        <v>329</v>
      </c>
      <c r="BM895" s="193" t="s">
        <v>1506</v>
      </c>
    </row>
    <row r="896" spans="1:47" s="2" customFormat="1" ht="11.25">
      <c r="A896" s="36"/>
      <c r="B896" s="37"/>
      <c r="C896" s="38"/>
      <c r="D896" s="195" t="s">
        <v>231</v>
      </c>
      <c r="E896" s="38"/>
      <c r="F896" s="196" t="s">
        <v>1507</v>
      </c>
      <c r="G896" s="38"/>
      <c r="H896" s="38"/>
      <c r="I896" s="197"/>
      <c r="J896" s="38"/>
      <c r="K896" s="38"/>
      <c r="L896" s="41"/>
      <c r="M896" s="198"/>
      <c r="N896" s="199"/>
      <c r="O896" s="66"/>
      <c r="P896" s="66"/>
      <c r="Q896" s="66"/>
      <c r="R896" s="66"/>
      <c r="S896" s="66"/>
      <c r="T896" s="67"/>
      <c r="U896" s="36"/>
      <c r="V896" s="36"/>
      <c r="W896" s="36"/>
      <c r="X896" s="36"/>
      <c r="Y896" s="36"/>
      <c r="Z896" s="36"/>
      <c r="AA896" s="36"/>
      <c r="AB896" s="36"/>
      <c r="AC896" s="36"/>
      <c r="AD896" s="36"/>
      <c r="AE896" s="36"/>
      <c r="AT896" s="19" t="s">
        <v>231</v>
      </c>
      <c r="AU896" s="19" t="s">
        <v>85</v>
      </c>
    </row>
    <row r="897" spans="2:51" s="13" customFormat="1" ht="11.25">
      <c r="B897" s="200"/>
      <c r="C897" s="201"/>
      <c r="D897" s="195" t="s">
        <v>233</v>
      </c>
      <c r="E897" s="202" t="s">
        <v>74</v>
      </c>
      <c r="F897" s="203" t="s">
        <v>119</v>
      </c>
      <c r="G897" s="201"/>
      <c r="H897" s="204">
        <v>116.28</v>
      </c>
      <c r="I897" s="205"/>
      <c r="J897" s="201"/>
      <c r="K897" s="201"/>
      <c r="L897" s="206"/>
      <c r="M897" s="207"/>
      <c r="N897" s="208"/>
      <c r="O897" s="208"/>
      <c r="P897" s="208"/>
      <c r="Q897" s="208"/>
      <c r="R897" s="208"/>
      <c r="S897" s="208"/>
      <c r="T897" s="209"/>
      <c r="AT897" s="210" t="s">
        <v>233</v>
      </c>
      <c r="AU897" s="210" t="s">
        <v>85</v>
      </c>
      <c r="AV897" s="13" t="s">
        <v>85</v>
      </c>
      <c r="AW897" s="13" t="s">
        <v>37</v>
      </c>
      <c r="AX897" s="13" t="s">
        <v>83</v>
      </c>
      <c r="AY897" s="210" t="s">
        <v>223</v>
      </c>
    </row>
    <row r="898" spans="1:65" s="2" customFormat="1" ht="16.5" customHeight="1">
      <c r="A898" s="36"/>
      <c r="B898" s="37"/>
      <c r="C898" s="247" t="s">
        <v>1508</v>
      </c>
      <c r="D898" s="247" t="s">
        <v>804</v>
      </c>
      <c r="E898" s="248" t="s">
        <v>1509</v>
      </c>
      <c r="F898" s="249" t="s">
        <v>1510</v>
      </c>
      <c r="G898" s="250" t="s">
        <v>117</v>
      </c>
      <c r="H898" s="251">
        <v>133.722</v>
      </c>
      <c r="I898" s="252"/>
      <c r="J898" s="253">
        <f>ROUND(I898*H898,2)</f>
        <v>0</v>
      </c>
      <c r="K898" s="249" t="s">
        <v>228</v>
      </c>
      <c r="L898" s="254"/>
      <c r="M898" s="255" t="s">
        <v>74</v>
      </c>
      <c r="N898" s="256" t="s">
        <v>46</v>
      </c>
      <c r="O898" s="66"/>
      <c r="P898" s="191">
        <f>O898*H898</f>
        <v>0</v>
      </c>
      <c r="Q898" s="191">
        <v>0.0129</v>
      </c>
      <c r="R898" s="191">
        <f>Q898*H898</f>
        <v>1.7250138000000002</v>
      </c>
      <c r="S898" s="191">
        <v>0</v>
      </c>
      <c r="T898" s="192">
        <f>S898*H898</f>
        <v>0</v>
      </c>
      <c r="U898" s="36"/>
      <c r="V898" s="36"/>
      <c r="W898" s="36"/>
      <c r="X898" s="36"/>
      <c r="Y898" s="36"/>
      <c r="Z898" s="36"/>
      <c r="AA898" s="36"/>
      <c r="AB898" s="36"/>
      <c r="AC898" s="36"/>
      <c r="AD898" s="36"/>
      <c r="AE898" s="36"/>
      <c r="AR898" s="193" t="s">
        <v>450</v>
      </c>
      <c r="AT898" s="193" t="s">
        <v>804</v>
      </c>
      <c r="AU898" s="193" t="s">
        <v>85</v>
      </c>
      <c r="AY898" s="19" t="s">
        <v>223</v>
      </c>
      <c r="BE898" s="194">
        <f>IF(N898="základní",J898,0)</f>
        <v>0</v>
      </c>
      <c r="BF898" s="194">
        <f>IF(N898="snížená",J898,0)</f>
        <v>0</v>
      </c>
      <c r="BG898" s="194">
        <f>IF(N898="zákl. přenesená",J898,0)</f>
        <v>0</v>
      </c>
      <c r="BH898" s="194">
        <f>IF(N898="sníž. přenesená",J898,0)</f>
        <v>0</v>
      </c>
      <c r="BI898" s="194">
        <f>IF(N898="nulová",J898,0)</f>
        <v>0</v>
      </c>
      <c r="BJ898" s="19" t="s">
        <v>83</v>
      </c>
      <c r="BK898" s="194">
        <f>ROUND(I898*H898,2)</f>
        <v>0</v>
      </c>
      <c r="BL898" s="19" t="s">
        <v>329</v>
      </c>
      <c r="BM898" s="193" t="s">
        <v>1511</v>
      </c>
    </row>
    <row r="899" spans="1:47" s="2" customFormat="1" ht="11.25">
      <c r="A899" s="36"/>
      <c r="B899" s="37"/>
      <c r="C899" s="38"/>
      <c r="D899" s="195" t="s">
        <v>231</v>
      </c>
      <c r="E899" s="38"/>
      <c r="F899" s="196" t="s">
        <v>1510</v>
      </c>
      <c r="G899" s="38"/>
      <c r="H899" s="38"/>
      <c r="I899" s="197"/>
      <c r="J899" s="38"/>
      <c r="K899" s="38"/>
      <c r="L899" s="41"/>
      <c r="M899" s="198"/>
      <c r="N899" s="199"/>
      <c r="O899" s="66"/>
      <c r="P899" s="66"/>
      <c r="Q899" s="66"/>
      <c r="R899" s="66"/>
      <c r="S899" s="66"/>
      <c r="T899" s="67"/>
      <c r="U899" s="36"/>
      <c r="V899" s="36"/>
      <c r="W899" s="36"/>
      <c r="X899" s="36"/>
      <c r="Y899" s="36"/>
      <c r="Z899" s="36"/>
      <c r="AA899" s="36"/>
      <c r="AB899" s="36"/>
      <c r="AC899" s="36"/>
      <c r="AD899" s="36"/>
      <c r="AE899" s="36"/>
      <c r="AT899" s="19" t="s">
        <v>231</v>
      </c>
      <c r="AU899" s="19" t="s">
        <v>85</v>
      </c>
    </row>
    <row r="900" spans="2:51" s="16" customFormat="1" ht="11.25">
      <c r="B900" s="233"/>
      <c r="C900" s="234"/>
      <c r="D900" s="195" t="s">
        <v>233</v>
      </c>
      <c r="E900" s="235" t="s">
        <v>74</v>
      </c>
      <c r="F900" s="236" t="s">
        <v>262</v>
      </c>
      <c r="G900" s="234"/>
      <c r="H900" s="235" t="s">
        <v>74</v>
      </c>
      <c r="I900" s="237"/>
      <c r="J900" s="234"/>
      <c r="K900" s="234"/>
      <c r="L900" s="238"/>
      <c r="M900" s="239"/>
      <c r="N900" s="240"/>
      <c r="O900" s="240"/>
      <c r="P900" s="240"/>
      <c r="Q900" s="240"/>
      <c r="R900" s="240"/>
      <c r="S900" s="240"/>
      <c r="T900" s="241"/>
      <c r="AT900" s="242" t="s">
        <v>233</v>
      </c>
      <c r="AU900" s="242" t="s">
        <v>85</v>
      </c>
      <c r="AV900" s="16" t="s">
        <v>83</v>
      </c>
      <c r="AW900" s="16" t="s">
        <v>37</v>
      </c>
      <c r="AX900" s="16" t="s">
        <v>76</v>
      </c>
      <c r="AY900" s="242" t="s">
        <v>223</v>
      </c>
    </row>
    <row r="901" spans="2:51" s="13" customFormat="1" ht="11.25">
      <c r="B901" s="200"/>
      <c r="C901" s="201"/>
      <c r="D901" s="195" t="s">
        <v>233</v>
      </c>
      <c r="E901" s="202" t="s">
        <v>74</v>
      </c>
      <c r="F901" s="203" t="s">
        <v>1512</v>
      </c>
      <c r="G901" s="201"/>
      <c r="H901" s="204">
        <v>12.39</v>
      </c>
      <c r="I901" s="205"/>
      <c r="J901" s="201"/>
      <c r="K901" s="201"/>
      <c r="L901" s="206"/>
      <c r="M901" s="207"/>
      <c r="N901" s="208"/>
      <c r="O901" s="208"/>
      <c r="P901" s="208"/>
      <c r="Q901" s="208"/>
      <c r="R901" s="208"/>
      <c r="S901" s="208"/>
      <c r="T901" s="209"/>
      <c r="AT901" s="210" t="s">
        <v>233</v>
      </c>
      <c r="AU901" s="210" t="s">
        <v>85</v>
      </c>
      <c r="AV901" s="13" t="s">
        <v>85</v>
      </c>
      <c r="AW901" s="13" t="s">
        <v>37</v>
      </c>
      <c r="AX901" s="13" t="s">
        <v>76</v>
      </c>
      <c r="AY901" s="210" t="s">
        <v>223</v>
      </c>
    </row>
    <row r="902" spans="2:51" s="13" customFormat="1" ht="11.25">
      <c r="B902" s="200"/>
      <c r="C902" s="201"/>
      <c r="D902" s="195" t="s">
        <v>233</v>
      </c>
      <c r="E902" s="202" t="s">
        <v>74</v>
      </c>
      <c r="F902" s="203" t="s">
        <v>1513</v>
      </c>
      <c r="G902" s="201"/>
      <c r="H902" s="204">
        <v>24.15</v>
      </c>
      <c r="I902" s="205"/>
      <c r="J902" s="201"/>
      <c r="K902" s="201"/>
      <c r="L902" s="206"/>
      <c r="M902" s="207"/>
      <c r="N902" s="208"/>
      <c r="O902" s="208"/>
      <c r="P902" s="208"/>
      <c r="Q902" s="208"/>
      <c r="R902" s="208"/>
      <c r="S902" s="208"/>
      <c r="T902" s="209"/>
      <c r="AT902" s="210" t="s">
        <v>233</v>
      </c>
      <c r="AU902" s="210" t="s">
        <v>85</v>
      </c>
      <c r="AV902" s="13" t="s">
        <v>85</v>
      </c>
      <c r="AW902" s="13" t="s">
        <v>37</v>
      </c>
      <c r="AX902" s="13" t="s">
        <v>76</v>
      </c>
      <c r="AY902" s="210" t="s">
        <v>223</v>
      </c>
    </row>
    <row r="903" spans="2:51" s="13" customFormat="1" ht="11.25">
      <c r="B903" s="200"/>
      <c r="C903" s="201"/>
      <c r="D903" s="195" t="s">
        <v>233</v>
      </c>
      <c r="E903" s="202" t="s">
        <v>74</v>
      </c>
      <c r="F903" s="203" t="s">
        <v>1514</v>
      </c>
      <c r="G903" s="201"/>
      <c r="H903" s="204">
        <v>7.98</v>
      </c>
      <c r="I903" s="205"/>
      <c r="J903" s="201"/>
      <c r="K903" s="201"/>
      <c r="L903" s="206"/>
      <c r="M903" s="207"/>
      <c r="N903" s="208"/>
      <c r="O903" s="208"/>
      <c r="P903" s="208"/>
      <c r="Q903" s="208"/>
      <c r="R903" s="208"/>
      <c r="S903" s="208"/>
      <c r="T903" s="209"/>
      <c r="AT903" s="210" t="s">
        <v>233</v>
      </c>
      <c r="AU903" s="210" t="s">
        <v>85</v>
      </c>
      <c r="AV903" s="13" t="s">
        <v>85</v>
      </c>
      <c r="AW903" s="13" t="s">
        <v>37</v>
      </c>
      <c r="AX903" s="13" t="s">
        <v>76</v>
      </c>
      <c r="AY903" s="210" t="s">
        <v>223</v>
      </c>
    </row>
    <row r="904" spans="2:51" s="13" customFormat="1" ht="11.25">
      <c r="B904" s="200"/>
      <c r="C904" s="201"/>
      <c r="D904" s="195" t="s">
        <v>233</v>
      </c>
      <c r="E904" s="202" t="s">
        <v>74</v>
      </c>
      <c r="F904" s="203" t="s">
        <v>1515</v>
      </c>
      <c r="G904" s="201"/>
      <c r="H904" s="204">
        <v>17.43</v>
      </c>
      <c r="I904" s="205"/>
      <c r="J904" s="201"/>
      <c r="K904" s="201"/>
      <c r="L904" s="206"/>
      <c r="M904" s="207"/>
      <c r="N904" s="208"/>
      <c r="O904" s="208"/>
      <c r="P904" s="208"/>
      <c r="Q904" s="208"/>
      <c r="R904" s="208"/>
      <c r="S904" s="208"/>
      <c r="T904" s="209"/>
      <c r="AT904" s="210" t="s">
        <v>233</v>
      </c>
      <c r="AU904" s="210" t="s">
        <v>85</v>
      </c>
      <c r="AV904" s="13" t="s">
        <v>85</v>
      </c>
      <c r="AW904" s="13" t="s">
        <v>37</v>
      </c>
      <c r="AX904" s="13" t="s">
        <v>76</v>
      </c>
      <c r="AY904" s="210" t="s">
        <v>223</v>
      </c>
    </row>
    <row r="905" spans="2:51" s="13" customFormat="1" ht="11.25">
      <c r="B905" s="200"/>
      <c r="C905" s="201"/>
      <c r="D905" s="195" t="s">
        <v>233</v>
      </c>
      <c r="E905" s="202" t="s">
        <v>74</v>
      </c>
      <c r="F905" s="203" t="s">
        <v>1516</v>
      </c>
      <c r="G905" s="201"/>
      <c r="H905" s="204">
        <v>14.28</v>
      </c>
      <c r="I905" s="205"/>
      <c r="J905" s="201"/>
      <c r="K905" s="201"/>
      <c r="L905" s="206"/>
      <c r="M905" s="207"/>
      <c r="N905" s="208"/>
      <c r="O905" s="208"/>
      <c r="P905" s="208"/>
      <c r="Q905" s="208"/>
      <c r="R905" s="208"/>
      <c r="S905" s="208"/>
      <c r="T905" s="209"/>
      <c r="AT905" s="210" t="s">
        <v>233</v>
      </c>
      <c r="AU905" s="210" t="s">
        <v>85</v>
      </c>
      <c r="AV905" s="13" t="s">
        <v>85</v>
      </c>
      <c r="AW905" s="13" t="s">
        <v>37</v>
      </c>
      <c r="AX905" s="13" t="s">
        <v>76</v>
      </c>
      <c r="AY905" s="210" t="s">
        <v>223</v>
      </c>
    </row>
    <row r="906" spans="2:51" s="13" customFormat="1" ht="11.25">
      <c r="B906" s="200"/>
      <c r="C906" s="201"/>
      <c r="D906" s="195" t="s">
        <v>233</v>
      </c>
      <c r="E906" s="202" t="s">
        <v>74</v>
      </c>
      <c r="F906" s="203" t="s">
        <v>1517</v>
      </c>
      <c r="G906" s="201"/>
      <c r="H906" s="204">
        <v>10.5</v>
      </c>
      <c r="I906" s="205"/>
      <c r="J906" s="201"/>
      <c r="K906" s="201"/>
      <c r="L906" s="206"/>
      <c r="M906" s="207"/>
      <c r="N906" s="208"/>
      <c r="O906" s="208"/>
      <c r="P906" s="208"/>
      <c r="Q906" s="208"/>
      <c r="R906" s="208"/>
      <c r="S906" s="208"/>
      <c r="T906" s="209"/>
      <c r="AT906" s="210" t="s">
        <v>233</v>
      </c>
      <c r="AU906" s="210" t="s">
        <v>85</v>
      </c>
      <c r="AV906" s="13" t="s">
        <v>85</v>
      </c>
      <c r="AW906" s="13" t="s">
        <v>37</v>
      </c>
      <c r="AX906" s="13" t="s">
        <v>76</v>
      </c>
      <c r="AY906" s="210" t="s">
        <v>223</v>
      </c>
    </row>
    <row r="907" spans="2:51" s="13" customFormat="1" ht="11.25">
      <c r="B907" s="200"/>
      <c r="C907" s="201"/>
      <c r="D907" s="195" t="s">
        <v>233</v>
      </c>
      <c r="E907" s="202" t="s">
        <v>74</v>
      </c>
      <c r="F907" s="203" t="s">
        <v>1518</v>
      </c>
      <c r="G907" s="201"/>
      <c r="H907" s="204">
        <v>19.95</v>
      </c>
      <c r="I907" s="205"/>
      <c r="J907" s="201"/>
      <c r="K907" s="201"/>
      <c r="L907" s="206"/>
      <c r="M907" s="207"/>
      <c r="N907" s="208"/>
      <c r="O907" s="208"/>
      <c r="P907" s="208"/>
      <c r="Q907" s="208"/>
      <c r="R907" s="208"/>
      <c r="S907" s="208"/>
      <c r="T907" s="209"/>
      <c r="AT907" s="210" t="s">
        <v>233</v>
      </c>
      <c r="AU907" s="210" t="s">
        <v>85</v>
      </c>
      <c r="AV907" s="13" t="s">
        <v>85</v>
      </c>
      <c r="AW907" s="13" t="s">
        <v>37</v>
      </c>
      <c r="AX907" s="13" t="s">
        <v>76</v>
      </c>
      <c r="AY907" s="210" t="s">
        <v>223</v>
      </c>
    </row>
    <row r="908" spans="2:51" s="13" customFormat="1" ht="11.25">
      <c r="B908" s="200"/>
      <c r="C908" s="201"/>
      <c r="D908" s="195" t="s">
        <v>233</v>
      </c>
      <c r="E908" s="202" t="s">
        <v>74</v>
      </c>
      <c r="F908" s="203" t="s">
        <v>1519</v>
      </c>
      <c r="G908" s="201"/>
      <c r="H908" s="204">
        <v>3.84</v>
      </c>
      <c r="I908" s="205"/>
      <c r="J908" s="201"/>
      <c r="K908" s="201"/>
      <c r="L908" s="206"/>
      <c r="M908" s="207"/>
      <c r="N908" s="208"/>
      <c r="O908" s="208"/>
      <c r="P908" s="208"/>
      <c r="Q908" s="208"/>
      <c r="R908" s="208"/>
      <c r="S908" s="208"/>
      <c r="T908" s="209"/>
      <c r="AT908" s="210" t="s">
        <v>233</v>
      </c>
      <c r="AU908" s="210" t="s">
        <v>85</v>
      </c>
      <c r="AV908" s="13" t="s">
        <v>85</v>
      </c>
      <c r="AW908" s="13" t="s">
        <v>37</v>
      </c>
      <c r="AX908" s="13" t="s">
        <v>76</v>
      </c>
      <c r="AY908" s="210" t="s">
        <v>223</v>
      </c>
    </row>
    <row r="909" spans="2:51" s="13" customFormat="1" ht="11.25">
      <c r="B909" s="200"/>
      <c r="C909" s="201"/>
      <c r="D909" s="195" t="s">
        <v>233</v>
      </c>
      <c r="E909" s="202" t="s">
        <v>74</v>
      </c>
      <c r="F909" s="203" t="s">
        <v>1520</v>
      </c>
      <c r="G909" s="201"/>
      <c r="H909" s="204">
        <v>2.88</v>
      </c>
      <c r="I909" s="205"/>
      <c r="J909" s="201"/>
      <c r="K909" s="201"/>
      <c r="L909" s="206"/>
      <c r="M909" s="207"/>
      <c r="N909" s="208"/>
      <c r="O909" s="208"/>
      <c r="P909" s="208"/>
      <c r="Q909" s="208"/>
      <c r="R909" s="208"/>
      <c r="S909" s="208"/>
      <c r="T909" s="209"/>
      <c r="AT909" s="210" t="s">
        <v>233</v>
      </c>
      <c r="AU909" s="210" t="s">
        <v>85</v>
      </c>
      <c r="AV909" s="13" t="s">
        <v>85</v>
      </c>
      <c r="AW909" s="13" t="s">
        <v>37</v>
      </c>
      <c r="AX909" s="13" t="s">
        <v>76</v>
      </c>
      <c r="AY909" s="210" t="s">
        <v>223</v>
      </c>
    </row>
    <row r="910" spans="2:51" s="13" customFormat="1" ht="11.25">
      <c r="B910" s="200"/>
      <c r="C910" s="201"/>
      <c r="D910" s="195" t="s">
        <v>233</v>
      </c>
      <c r="E910" s="202" t="s">
        <v>74</v>
      </c>
      <c r="F910" s="203" t="s">
        <v>1521</v>
      </c>
      <c r="G910" s="201"/>
      <c r="H910" s="204">
        <v>2.88</v>
      </c>
      <c r="I910" s="205"/>
      <c r="J910" s="201"/>
      <c r="K910" s="201"/>
      <c r="L910" s="206"/>
      <c r="M910" s="207"/>
      <c r="N910" s="208"/>
      <c r="O910" s="208"/>
      <c r="P910" s="208"/>
      <c r="Q910" s="208"/>
      <c r="R910" s="208"/>
      <c r="S910" s="208"/>
      <c r="T910" s="209"/>
      <c r="AT910" s="210" t="s">
        <v>233</v>
      </c>
      <c r="AU910" s="210" t="s">
        <v>85</v>
      </c>
      <c r="AV910" s="13" t="s">
        <v>85</v>
      </c>
      <c r="AW910" s="13" t="s">
        <v>37</v>
      </c>
      <c r="AX910" s="13" t="s">
        <v>76</v>
      </c>
      <c r="AY910" s="210" t="s">
        <v>223</v>
      </c>
    </row>
    <row r="911" spans="2:51" s="14" customFormat="1" ht="11.25">
      <c r="B911" s="211"/>
      <c r="C911" s="212"/>
      <c r="D911" s="195" t="s">
        <v>233</v>
      </c>
      <c r="E911" s="213" t="s">
        <v>119</v>
      </c>
      <c r="F911" s="214" t="s">
        <v>236</v>
      </c>
      <c r="G911" s="212"/>
      <c r="H911" s="215">
        <v>116.28</v>
      </c>
      <c r="I911" s="216"/>
      <c r="J911" s="212"/>
      <c r="K911" s="212"/>
      <c r="L911" s="217"/>
      <c r="M911" s="218"/>
      <c r="N911" s="219"/>
      <c r="O911" s="219"/>
      <c r="P911" s="219"/>
      <c r="Q911" s="219"/>
      <c r="R911" s="219"/>
      <c r="S911" s="219"/>
      <c r="T911" s="220"/>
      <c r="AT911" s="221" t="s">
        <v>233</v>
      </c>
      <c r="AU911" s="221" t="s">
        <v>85</v>
      </c>
      <c r="AV911" s="14" t="s">
        <v>237</v>
      </c>
      <c r="AW911" s="14" t="s">
        <v>37</v>
      </c>
      <c r="AX911" s="14" t="s">
        <v>76</v>
      </c>
      <c r="AY911" s="221" t="s">
        <v>223</v>
      </c>
    </row>
    <row r="912" spans="2:51" s="15" customFormat="1" ht="11.25">
      <c r="B912" s="222"/>
      <c r="C912" s="223"/>
      <c r="D912" s="195" t="s">
        <v>233</v>
      </c>
      <c r="E912" s="224" t="s">
        <v>74</v>
      </c>
      <c r="F912" s="225" t="s">
        <v>238</v>
      </c>
      <c r="G912" s="223"/>
      <c r="H912" s="226">
        <v>116.28</v>
      </c>
      <c r="I912" s="227"/>
      <c r="J912" s="223"/>
      <c r="K912" s="223"/>
      <c r="L912" s="228"/>
      <c r="M912" s="229"/>
      <c r="N912" s="230"/>
      <c r="O912" s="230"/>
      <c r="P912" s="230"/>
      <c r="Q912" s="230"/>
      <c r="R912" s="230"/>
      <c r="S912" s="230"/>
      <c r="T912" s="231"/>
      <c r="AT912" s="232" t="s">
        <v>233</v>
      </c>
      <c r="AU912" s="232" t="s">
        <v>85</v>
      </c>
      <c r="AV912" s="15" t="s">
        <v>229</v>
      </c>
      <c r="AW912" s="15" t="s">
        <v>37</v>
      </c>
      <c r="AX912" s="15" t="s">
        <v>83</v>
      </c>
      <c r="AY912" s="232" t="s">
        <v>223</v>
      </c>
    </row>
    <row r="913" spans="2:51" s="13" customFormat="1" ht="11.25">
      <c r="B913" s="200"/>
      <c r="C913" s="201"/>
      <c r="D913" s="195" t="s">
        <v>233</v>
      </c>
      <c r="E913" s="201"/>
      <c r="F913" s="203" t="s">
        <v>1522</v>
      </c>
      <c r="G913" s="201"/>
      <c r="H913" s="204">
        <v>133.722</v>
      </c>
      <c r="I913" s="205"/>
      <c r="J913" s="201"/>
      <c r="K913" s="201"/>
      <c r="L913" s="206"/>
      <c r="M913" s="207"/>
      <c r="N913" s="208"/>
      <c r="O913" s="208"/>
      <c r="P913" s="208"/>
      <c r="Q913" s="208"/>
      <c r="R913" s="208"/>
      <c r="S913" s="208"/>
      <c r="T913" s="209"/>
      <c r="AT913" s="210" t="s">
        <v>233</v>
      </c>
      <c r="AU913" s="210" t="s">
        <v>85</v>
      </c>
      <c r="AV913" s="13" t="s">
        <v>85</v>
      </c>
      <c r="AW913" s="13" t="s">
        <v>4</v>
      </c>
      <c r="AX913" s="13" t="s">
        <v>83</v>
      </c>
      <c r="AY913" s="210" t="s">
        <v>223</v>
      </c>
    </row>
    <row r="914" spans="1:65" s="2" customFormat="1" ht="16.5" customHeight="1">
      <c r="A914" s="36"/>
      <c r="B914" s="37"/>
      <c r="C914" s="182" t="s">
        <v>1523</v>
      </c>
      <c r="D914" s="182" t="s">
        <v>225</v>
      </c>
      <c r="E914" s="183" t="s">
        <v>1524</v>
      </c>
      <c r="F914" s="184" t="s">
        <v>1525</v>
      </c>
      <c r="G914" s="185" t="s">
        <v>128</v>
      </c>
      <c r="H914" s="186">
        <v>5</v>
      </c>
      <c r="I914" s="187"/>
      <c r="J914" s="188">
        <f>ROUND(I914*H914,2)</f>
        <v>0</v>
      </c>
      <c r="K914" s="184" t="s">
        <v>228</v>
      </c>
      <c r="L914" s="41"/>
      <c r="M914" s="189" t="s">
        <v>74</v>
      </c>
      <c r="N914" s="190" t="s">
        <v>46</v>
      </c>
      <c r="O914" s="66"/>
      <c r="P914" s="191">
        <f>O914*H914</f>
        <v>0</v>
      </c>
      <c r="Q914" s="191">
        <v>0.0002</v>
      </c>
      <c r="R914" s="191">
        <f>Q914*H914</f>
        <v>0.001</v>
      </c>
      <c r="S914" s="191">
        <v>0</v>
      </c>
      <c r="T914" s="192">
        <f>S914*H914</f>
        <v>0</v>
      </c>
      <c r="U914" s="36"/>
      <c r="V914" s="36"/>
      <c r="W914" s="36"/>
      <c r="X914" s="36"/>
      <c r="Y914" s="36"/>
      <c r="Z914" s="36"/>
      <c r="AA914" s="36"/>
      <c r="AB914" s="36"/>
      <c r="AC914" s="36"/>
      <c r="AD914" s="36"/>
      <c r="AE914" s="36"/>
      <c r="AR914" s="193" t="s">
        <v>329</v>
      </c>
      <c r="AT914" s="193" t="s">
        <v>225</v>
      </c>
      <c r="AU914" s="193" t="s">
        <v>85</v>
      </c>
      <c r="AY914" s="19" t="s">
        <v>223</v>
      </c>
      <c r="BE914" s="194">
        <f>IF(N914="základní",J914,0)</f>
        <v>0</v>
      </c>
      <c r="BF914" s="194">
        <f>IF(N914="snížená",J914,0)</f>
        <v>0</v>
      </c>
      <c r="BG914" s="194">
        <f>IF(N914="zákl. přenesená",J914,0)</f>
        <v>0</v>
      </c>
      <c r="BH914" s="194">
        <f>IF(N914="sníž. přenesená",J914,0)</f>
        <v>0</v>
      </c>
      <c r="BI914" s="194">
        <f>IF(N914="nulová",J914,0)</f>
        <v>0</v>
      </c>
      <c r="BJ914" s="19" t="s">
        <v>83</v>
      </c>
      <c r="BK914" s="194">
        <f>ROUND(I914*H914,2)</f>
        <v>0</v>
      </c>
      <c r="BL914" s="19" t="s">
        <v>329</v>
      </c>
      <c r="BM914" s="193" t="s">
        <v>1526</v>
      </c>
    </row>
    <row r="915" spans="1:47" s="2" customFormat="1" ht="11.25">
      <c r="A915" s="36"/>
      <c r="B915" s="37"/>
      <c r="C915" s="38"/>
      <c r="D915" s="195" t="s">
        <v>231</v>
      </c>
      <c r="E915" s="38"/>
      <c r="F915" s="196" t="s">
        <v>1527</v>
      </c>
      <c r="G915" s="38"/>
      <c r="H915" s="38"/>
      <c r="I915" s="197"/>
      <c r="J915" s="38"/>
      <c r="K915" s="38"/>
      <c r="L915" s="41"/>
      <c r="M915" s="198"/>
      <c r="N915" s="199"/>
      <c r="O915" s="66"/>
      <c r="P915" s="66"/>
      <c r="Q915" s="66"/>
      <c r="R915" s="66"/>
      <c r="S915" s="66"/>
      <c r="T915" s="67"/>
      <c r="U915" s="36"/>
      <c r="V915" s="36"/>
      <c r="W915" s="36"/>
      <c r="X915" s="36"/>
      <c r="Y915" s="36"/>
      <c r="Z915" s="36"/>
      <c r="AA915" s="36"/>
      <c r="AB915" s="36"/>
      <c r="AC915" s="36"/>
      <c r="AD915" s="36"/>
      <c r="AE915" s="36"/>
      <c r="AT915" s="19" t="s">
        <v>231</v>
      </c>
      <c r="AU915" s="19" t="s">
        <v>85</v>
      </c>
    </row>
    <row r="916" spans="1:47" s="2" customFormat="1" ht="19.5">
      <c r="A916" s="36"/>
      <c r="B916" s="37"/>
      <c r="C916" s="38"/>
      <c r="D916" s="195" t="s">
        <v>468</v>
      </c>
      <c r="E916" s="38"/>
      <c r="F916" s="243" t="s">
        <v>1528</v>
      </c>
      <c r="G916" s="38"/>
      <c r="H916" s="38"/>
      <c r="I916" s="197"/>
      <c r="J916" s="38"/>
      <c r="K916" s="38"/>
      <c r="L916" s="41"/>
      <c r="M916" s="198"/>
      <c r="N916" s="199"/>
      <c r="O916" s="66"/>
      <c r="P916" s="66"/>
      <c r="Q916" s="66"/>
      <c r="R916" s="66"/>
      <c r="S916" s="66"/>
      <c r="T916" s="67"/>
      <c r="U916" s="36"/>
      <c r="V916" s="36"/>
      <c r="W916" s="36"/>
      <c r="X916" s="36"/>
      <c r="Y916" s="36"/>
      <c r="Z916" s="36"/>
      <c r="AA916" s="36"/>
      <c r="AB916" s="36"/>
      <c r="AC916" s="36"/>
      <c r="AD916" s="36"/>
      <c r="AE916" s="36"/>
      <c r="AT916" s="19" t="s">
        <v>468</v>
      </c>
      <c r="AU916" s="19" t="s">
        <v>85</v>
      </c>
    </row>
    <row r="917" spans="2:51" s="13" customFormat="1" ht="11.25">
      <c r="B917" s="200"/>
      <c r="C917" s="201"/>
      <c r="D917" s="195" t="s">
        <v>233</v>
      </c>
      <c r="E917" s="202" t="s">
        <v>74</v>
      </c>
      <c r="F917" s="203" t="s">
        <v>1529</v>
      </c>
      <c r="G917" s="201"/>
      <c r="H917" s="204">
        <v>5</v>
      </c>
      <c r="I917" s="205"/>
      <c r="J917" s="201"/>
      <c r="K917" s="201"/>
      <c r="L917" s="206"/>
      <c r="M917" s="207"/>
      <c r="N917" s="208"/>
      <c r="O917" s="208"/>
      <c r="P917" s="208"/>
      <c r="Q917" s="208"/>
      <c r="R917" s="208"/>
      <c r="S917" s="208"/>
      <c r="T917" s="209"/>
      <c r="AT917" s="210" t="s">
        <v>233</v>
      </c>
      <c r="AU917" s="210" t="s">
        <v>85</v>
      </c>
      <c r="AV917" s="13" t="s">
        <v>85</v>
      </c>
      <c r="AW917" s="13" t="s">
        <v>37</v>
      </c>
      <c r="AX917" s="13" t="s">
        <v>83</v>
      </c>
      <c r="AY917" s="210" t="s">
        <v>223</v>
      </c>
    </row>
    <row r="918" spans="1:65" s="2" customFormat="1" ht="16.5" customHeight="1">
      <c r="A918" s="36"/>
      <c r="B918" s="37"/>
      <c r="C918" s="247" t="s">
        <v>1530</v>
      </c>
      <c r="D918" s="247" t="s">
        <v>804</v>
      </c>
      <c r="E918" s="248" t="s">
        <v>1531</v>
      </c>
      <c r="F918" s="249" t="s">
        <v>1532</v>
      </c>
      <c r="G918" s="250" t="s">
        <v>128</v>
      </c>
      <c r="H918" s="251">
        <v>4</v>
      </c>
      <c r="I918" s="252"/>
      <c r="J918" s="253">
        <f>ROUND(I918*H918,2)</f>
        <v>0</v>
      </c>
      <c r="K918" s="249" t="s">
        <v>74</v>
      </c>
      <c r="L918" s="254"/>
      <c r="M918" s="255" t="s">
        <v>74</v>
      </c>
      <c r="N918" s="256" t="s">
        <v>46</v>
      </c>
      <c r="O918" s="66"/>
      <c r="P918" s="191">
        <f>O918*H918</f>
        <v>0</v>
      </c>
      <c r="Q918" s="191">
        <v>7E-05</v>
      </c>
      <c r="R918" s="191">
        <f>Q918*H918</f>
        <v>0.00028</v>
      </c>
      <c r="S918" s="191">
        <v>0</v>
      </c>
      <c r="T918" s="192">
        <f>S918*H918</f>
        <v>0</v>
      </c>
      <c r="U918" s="36"/>
      <c r="V918" s="36"/>
      <c r="W918" s="36"/>
      <c r="X918" s="36"/>
      <c r="Y918" s="36"/>
      <c r="Z918" s="36"/>
      <c r="AA918" s="36"/>
      <c r="AB918" s="36"/>
      <c r="AC918" s="36"/>
      <c r="AD918" s="36"/>
      <c r="AE918" s="36"/>
      <c r="AR918" s="193" t="s">
        <v>450</v>
      </c>
      <c r="AT918" s="193" t="s">
        <v>804</v>
      </c>
      <c r="AU918" s="193" t="s">
        <v>85</v>
      </c>
      <c r="AY918" s="19" t="s">
        <v>223</v>
      </c>
      <c r="BE918" s="194">
        <f>IF(N918="základní",J918,0)</f>
        <v>0</v>
      </c>
      <c r="BF918" s="194">
        <f>IF(N918="snížená",J918,0)</f>
        <v>0</v>
      </c>
      <c r="BG918" s="194">
        <f>IF(N918="zákl. přenesená",J918,0)</f>
        <v>0</v>
      </c>
      <c r="BH918" s="194">
        <f>IF(N918="sníž. přenesená",J918,0)</f>
        <v>0</v>
      </c>
      <c r="BI918" s="194">
        <f>IF(N918="nulová",J918,0)</f>
        <v>0</v>
      </c>
      <c r="BJ918" s="19" t="s">
        <v>83</v>
      </c>
      <c r="BK918" s="194">
        <f>ROUND(I918*H918,2)</f>
        <v>0</v>
      </c>
      <c r="BL918" s="19" t="s">
        <v>329</v>
      </c>
      <c r="BM918" s="193" t="s">
        <v>1533</v>
      </c>
    </row>
    <row r="919" spans="1:47" s="2" customFormat="1" ht="11.25">
      <c r="A919" s="36"/>
      <c r="B919" s="37"/>
      <c r="C919" s="38"/>
      <c r="D919" s="195" t="s">
        <v>231</v>
      </c>
      <c r="E919" s="38"/>
      <c r="F919" s="196" t="s">
        <v>1532</v>
      </c>
      <c r="G919" s="38"/>
      <c r="H919" s="38"/>
      <c r="I919" s="197"/>
      <c r="J919" s="38"/>
      <c r="K919" s="38"/>
      <c r="L919" s="41"/>
      <c r="M919" s="198"/>
      <c r="N919" s="199"/>
      <c r="O919" s="66"/>
      <c r="P919" s="66"/>
      <c r="Q919" s="66"/>
      <c r="R919" s="66"/>
      <c r="S919" s="66"/>
      <c r="T919" s="67"/>
      <c r="U919" s="36"/>
      <c r="V919" s="36"/>
      <c r="W919" s="36"/>
      <c r="X919" s="36"/>
      <c r="Y919" s="36"/>
      <c r="Z919" s="36"/>
      <c r="AA919" s="36"/>
      <c r="AB919" s="36"/>
      <c r="AC919" s="36"/>
      <c r="AD919" s="36"/>
      <c r="AE919" s="36"/>
      <c r="AT919" s="19" t="s">
        <v>231</v>
      </c>
      <c r="AU919" s="19" t="s">
        <v>85</v>
      </c>
    </row>
    <row r="920" spans="2:51" s="13" customFormat="1" ht="11.25">
      <c r="B920" s="200"/>
      <c r="C920" s="201"/>
      <c r="D920" s="195" t="s">
        <v>233</v>
      </c>
      <c r="E920" s="202" t="s">
        <v>74</v>
      </c>
      <c r="F920" s="203" t="s">
        <v>1534</v>
      </c>
      <c r="G920" s="201"/>
      <c r="H920" s="204">
        <v>4</v>
      </c>
      <c r="I920" s="205"/>
      <c r="J920" s="201"/>
      <c r="K920" s="201"/>
      <c r="L920" s="206"/>
      <c r="M920" s="207"/>
      <c r="N920" s="208"/>
      <c r="O920" s="208"/>
      <c r="P920" s="208"/>
      <c r="Q920" s="208"/>
      <c r="R920" s="208"/>
      <c r="S920" s="208"/>
      <c r="T920" s="209"/>
      <c r="AT920" s="210" t="s">
        <v>233</v>
      </c>
      <c r="AU920" s="210" t="s">
        <v>85</v>
      </c>
      <c r="AV920" s="13" t="s">
        <v>85</v>
      </c>
      <c r="AW920" s="13" t="s">
        <v>37</v>
      </c>
      <c r="AX920" s="13" t="s">
        <v>76</v>
      </c>
      <c r="AY920" s="210" t="s">
        <v>223</v>
      </c>
    </row>
    <row r="921" spans="2:51" s="14" customFormat="1" ht="11.25">
      <c r="B921" s="211"/>
      <c r="C921" s="212"/>
      <c r="D921" s="195" t="s">
        <v>233</v>
      </c>
      <c r="E921" s="213" t="s">
        <v>588</v>
      </c>
      <c r="F921" s="214" t="s">
        <v>236</v>
      </c>
      <c r="G921" s="212"/>
      <c r="H921" s="215">
        <v>4</v>
      </c>
      <c r="I921" s="216"/>
      <c r="J921" s="212"/>
      <c r="K921" s="212"/>
      <c r="L921" s="217"/>
      <c r="M921" s="218"/>
      <c r="N921" s="219"/>
      <c r="O921" s="219"/>
      <c r="P921" s="219"/>
      <c r="Q921" s="219"/>
      <c r="R921" s="219"/>
      <c r="S921" s="219"/>
      <c r="T921" s="220"/>
      <c r="AT921" s="221" t="s">
        <v>233</v>
      </c>
      <c r="AU921" s="221" t="s">
        <v>85</v>
      </c>
      <c r="AV921" s="14" t="s">
        <v>237</v>
      </c>
      <c r="AW921" s="14" t="s">
        <v>37</v>
      </c>
      <c r="AX921" s="14" t="s">
        <v>76</v>
      </c>
      <c r="AY921" s="221" t="s">
        <v>223</v>
      </c>
    </row>
    <row r="922" spans="2:51" s="15" customFormat="1" ht="11.25">
      <c r="B922" s="222"/>
      <c r="C922" s="223"/>
      <c r="D922" s="195" t="s">
        <v>233</v>
      </c>
      <c r="E922" s="224" t="s">
        <v>74</v>
      </c>
      <c r="F922" s="225" t="s">
        <v>238</v>
      </c>
      <c r="G922" s="223"/>
      <c r="H922" s="226">
        <v>4</v>
      </c>
      <c r="I922" s="227"/>
      <c r="J922" s="223"/>
      <c r="K922" s="223"/>
      <c r="L922" s="228"/>
      <c r="M922" s="229"/>
      <c r="N922" s="230"/>
      <c r="O922" s="230"/>
      <c r="P922" s="230"/>
      <c r="Q922" s="230"/>
      <c r="R922" s="230"/>
      <c r="S922" s="230"/>
      <c r="T922" s="231"/>
      <c r="AT922" s="232" t="s">
        <v>233</v>
      </c>
      <c r="AU922" s="232" t="s">
        <v>85</v>
      </c>
      <c r="AV922" s="15" t="s">
        <v>229</v>
      </c>
      <c r="AW922" s="15" t="s">
        <v>37</v>
      </c>
      <c r="AX922" s="15" t="s">
        <v>83</v>
      </c>
      <c r="AY922" s="232" t="s">
        <v>223</v>
      </c>
    </row>
    <row r="923" spans="1:65" s="2" customFormat="1" ht="16.5" customHeight="1">
      <c r="A923" s="36"/>
      <c r="B923" s="37"/>
      <c r="C923" s="247" t="s">
        <v>1535</v>
      </c>
      <c r="D923" s="247" t="s">
        <v>804</v>
      </c>
      <c r="E923" s="248" t="s">
        <v>1536</v>
      </c>
      <c r="F923" s="249" t="s">
        <v>1537</v>
      </c>
      <c r="G923" s="250" t="s">
        <v>128</v>
      </c>
      <c r="H923" s="251">
        <v>1</v>
      </c>
      <c r="I923" s="252"/>
      <c r="J923" s="253">
        <f>ROUND(I923*H923,2)</f>
        <v>0</v>
      </c>
      <c r="K923" s="249" t="s">
        <v>228</v>
      </c>
      <c r="L923" s="254"/>
      <c r="M923" s="255" t="s">
        <v>74</v>
      </c>
      <c r="N923" s="256" t="s">
        <v>46</v>
      </c>
      <c r="O923" s="66"/>
      <c r="P923" s="191">
        <f>O923*H923</f>
        <v>0</v>
      </c>
      <c r="Q923" s="191">
        <v>0.00031</v>
      </c>
      <c r="R923" s="191">
        <f>Q923*H923</f>
        <v>0.00031</v>
      </c>
      <c r="S923" s="191">
        <v>0</v>
      </c>
      <c r="T923" s="192">
        <f>S923*H923</f>
        <v>0</v>
      </c>
      <c r="U923" s="36"/>
      <c r="V923" s="36"/>
      <c r="W923" s="36"/>
      <c r="X923" s="36"/>
      <c r="Y923" s="36"/>
      <c r="Z923" s="36"/>
      <c r="AA923" s="36"/>
      <c r="AB923" s="36"/>
      <c r="AC923" s="36"/>
      <c r="AD923" s="36"/>
      <c r="AE923" s="36"/>
      <c r="AR923" s="193" t="s">
        <v>450</v>
      </c>
      <c r="AT923" s="193" t="s">
        <v>804</v>
      </c>
      <c r="AU923" s="193" t="s">
        <v>85</v>
      </c>
      <c r="AY923" s="19" t="s">
        <v>223</v>
      </c>
      <c r="BE923" s="194">
        <f>IF(N923="základní",J923,0)</f>
        <v>0</v>
      </c>
      <c r="BF923" s="194">
        <f>IF(N923="snížená",J923,0)</f>
        <v>0</v>
      </c>
      <c r="BG923" s="194">
        <f>IF(N923="zákl. přenesená",J923,0)</f>
        <v>0</v>
      </c>
      <c r="BH923" s="194">
        <f>IF(N923="sníž. přenesená",J923,0)</f>
        <v>0</v>
      </c>
      <c r="BI923" s="194">
        <f>IF(N923="nulová",J923,0)</f>
        <v>0</v>
      </c>
      <c r="BJ923" s="19" t="s">
        <v>83</v>
      </c>
      <c r="BK923" s="194">
        <f>ROUND(I923*H923,2)</f>
        <v>0</v>
      </c>
      <c r="BL923" s="19" t="s">
        <v>329</v>
      </c>
      <c r="BM923" s="193" t="s">
        <v>1538</v>
      </c>
    </row>
    <row r="924" spans="1:47" s="2" customFormat="1" ht="11.25">
      <c r="A924" s="36"/>
      <c r="B924" s="37"/>
      <c r="C924" s="38"/>
      <c r="D924" s="195" t="s">
        <v>231</v>
      </c>
      <c r="E924" s="38"/>
      <c r="F924" s="196" t="s">
        <v>1537</v>
      </c>
      <c r="G924" s="38"/>
      <c r="H924" s="38"/>
      <c r="I924" s="197"/>
      <c r="J924" s="38"/>
      <c r="K924" s="38"/>
      <c r="L924" s="41"/>
      <c r="M924" s="198"/>
      <c r="N924" s="199"/>
      <c r="O924" s="66"/>
      <c r="P924" s="66"/>
      <c r="Q924" s="66"/>
      <c r="R924" s="66"/>
      <c r="S924" s="66"/>
      <c r="T924" s="67"/>
      <c r="U924" s="36"/>
      <c r="V924" s="36"/>
      <c r="W924" s="36"/>
      <c r="X924" s="36"/>
      <c r="Y924" s="36"/>
      <c r="Z924" s="36"/>
      <c r="AA924" s="36"/>
      <c r="AB924" s="36"/>
      <c r="AC924" s="36"/>
      <c r="AD924" s="36"/>
      <c r="AE924" s="36"/>
      <c r="AT924" s="19" t="s">
        <v>231</v>
      </c>
      <c r="AU924" s="19" t="s">
        <v>85</v>
      </c>
    </row>
    <row r="925" spans="2:51" s="13" customFormat="1" ht="11.25">
      <c r="B925" s="200"/>
      <c r="C925" s="201"/>
      <c r="D925" s="195" t="s">
        <v>233</v>
      </c>
      <c r="E925" s="202" t="s">
        <v>74</v>
      </c>
      <c r="F925" s="203" t="s">
        <v>1539</v>
      </c>
      <c r="G925" s="201"/>
      <c r="H925" s="204">
        <v>1</v>
      </c>
      <c r="I925" s="205"/>
      <c r="J925" s="201"/>
      <c r="K925" s="201"/>
      <c r="L925" s="206"/>
      <c r="M925" s="207"/>
      <c r="N925" s="208"/>
      <c r="O925" s="208"/>
      <c r="P925" s="208"/>
      <c r="Q925" s="208"/>
      <c r="R925" s="208"/>
      <c r="S925" s="208"/>
      <c r="T925" s="209"/>
      <c r="AT925" s="210" t="s">
        <v>233</v>
      </c>
      <c r="AU925" s="210" t="s">
        <v>85</v>
      </c>
      <c r="AV925" s="13" t="s">
        <v>85</v>
      </c>
      <c r="AW925" s="13" t="s">
        <v>37</v>
      </c>
      <c r="AX925" s="13" t="s">
        <v>76</v>
      </c>
      <c r="AY925" s="210" t="s">
        <v>223</v>
      </c>
    </row>
    <row r="926" spans="2:51" s="14" customFormat="1" ht="11.25">
      <c r="B926" s="211"/>
      <c r="C926" s="212"/>
      <c r="D926" s="195" t="s">
        <v>233</v>
      </c>
      <c r="E926" s="213" t="s">
        <v>589</v>
      </c>
      <c r="F926" s="214" t="s">
        <v>236</v>
      </c>
      <c r="G926" s="212"/>
      <c r="H926" s="215">
        <v>1</v>
      </c>
      <c r="I926" s="216"/>
      <c r="J926" s="212"/>
      <c r="K926" s="212"/>
      <c r="L926" s="217"/>
      <c r="M926" s="218"/>
      <c r="N926" s="219"/>
      <c r="O926" s="219"/>
      <c r="P926" s="219"/>
      <c r="Q926" s="219"/>
      <c r="R926" s="219"/>
      <c r="S926" s="219"/>
      <c r="T926" s="220"/>
      <c r="AT926" s="221" t="s">
        <v>233</v>
      </c>
      <c r="AU926" s="221" t="s">
        <v>85</v>
      </c>
      <c r="AV926" s="14" t="s">
        <v>237</v>
      </c>
      <c r="AW926" s="14" t="s">
        <v>37</v>
      </c>
      <c r="AX926" s="14" t="s">
        <v>76</v>
      </c>
      <c r="AY926" s="221" t="s">
        <v>223</v>
      </c>
    </row>
    <row r="927" spans="2:51" s="15" customFormat="1" ht="11.25">
      <c r="B927" s="222"/>
      <c r="C927" s="223"/>
      <c r="D927" s="195" t="s">
        <v>233</v>
      </c>
      <c r="E927" s="224" t="s">
        <v>74</v>
      </c>
      <c r="F927" s="225" t="s">
        <v>238</v>
      </c>
      <c r="G927" s="223"/>
      <c r="H927" s="226">
        <v>1</v>
      </c>
      <c r="I927" s="227"/>
      <c r="J927" s="223"/>
      <c r="K927" s="223"/>
      <c r="L927" s="228"/>
      <c r="M927" s="229"/>
      <c r="N927" s="230"/>
      <c r="O927" s="230"/>
      <c r="P927" s="230"/>
      <c r="Q927" s="230"/>
      <c r="R927" s="230"/>
      <c r="S927" s="230"/>
      <c r="T927" s="231"/>
      <c r="AT927" s="232" t="s">
        <v>233</v>
      </c>
      <c r="AU927" s="232" t="s">
        <v>85</v>
      </c>
      <c r="AV927" s="15" t="s">
        <v>229</v>
      </c>
      <c r="AW927" s="15" t="s">
        <v>37</v>
      </c>
      <c r="AX927" s="15" t="s">
        <v>83</v>
      </c>
      <c r="AY927" s="232" t="s">
        <v>223</v>
      </c>
    </row>
    <row r="928" spans="1:65" s="2" customFormat="1" ht="16.5" customHeight="1">
      <c r="A928" s="36"/>
      <c r="B928" s="37"/>
      <c r="C928" s="182" t="s">
        <v>1540</v>
      </c>
      <c r="D928" s="182" t="s">
        <v>225</v>
      </c>
      <c r="E928" s="183" t="s">
        <v>1541</v>
      </c>
      <c r="F928" s="184" t="s">
        <v>1542</v>
      </c>
      <c r="G928" s="185" t="s">
        <v>128</v>
      </c>
      <c r="H928" s="186">
        <v>28</v>
      </c>
      <c r="I928" s="187"/>
      <c r="J928" s="188">
        <f>ROUND(I928*H928,2)</f>
        <v>0</v>
      </c>
      <c r="K928" s="184" t="s">
        <v>228</v>
      </c>
      <c r="L928" s="41"/>
      <c r="M928" s="189" t="s">
        <v>74</v>
      </c>
      <c r="N928" s="190" t="s">
        <v>46</v>
      </c>
      <c r="O928" s="66"/>
      <c r="P928" s="191">
        <f>O928*H928</f>
        <v>0</v>
      </c>
      <c r="Q928" s="191">
        <v>0</v>
      </c>
      <c r="R928" s="191">
        <f>Q928*H928</f>
        <v>0</v>
      </c>
      <c r="S928" s="191">
        <v>0</v>
      </c>
      <c r="T928" s="192">
        <f>S928*H928</f>
        <v>0</v>
      </c>
      <c r="U928" s="36"/>
      <c r="V928" s="36"/>
      <c r="W928" s="36"/>
      <c r="X928" s="36"/>
      <c r="Y928" s="36"/>
      <c r="Z928" s="36"/>
      <c r="AA928" s="36"/>
      <c r="AB928" s="36"/>
      <c r="AC928" s="36"/>
      <c r="AD928" s="36"/>
      <c r="AE928" s="36"/>
      <c r="AR928" s="193" t="s">
        <v>329</v>
      </c>
      <c r="AT928" s="193" t="s">
        <v>225</v>
      </c>
      <c r="AU928" s="193" t="s">
        <v>85</v>
      </c>
      <c r="AY928" s="19" t="s">
        <v>223</v>
      </c>
      <c r="BE928" s="194">
        <f>IF(N928="základní",J928,0)</f>
        <v>0</v>
      </c>
      <c r="BF928" s="194">
        <f>IF(N928="snížená",J928,0)</f>
        <v>0</v>
      </c>
      <c r="BG928" s="194">
        <f>IF(N928="zákl. přenesená",J928,0)</f>
        <v>0</v>
      </c>
      <c r="BH928" s="194">
        <f>IF(N928="sníž. přenesená",J928,0)</f>
        <v>0</v>
      </c>
      <c r="BI928" s="194">
        <f>IF(N928="nulová",J928,0)</f>
        <v>0</v>
      </c>
      <c r="BJ928" s="19" t="s">
        <v>83</v>
      </c>
      <c r="BK928" s="194">
        <f>ROUND(I928*H928,2)</f>
        <v>0</v>
      </c>
      <c r="BL928" s="19" t="s">
        <v>329</v>
      </c>
      <c r="BM928" s="193" t="s">
        <v>1543</v>
      </c>
    </row>
    <row r="929" spans="1:47" s="2" customFormat="1" ht="11.25">
      <c r="A929" s="36"/>
      <c r="B929" s="37"/>
      <c r="C929" s="38"/>
      <c r="D929" s="195" t="s">
        <v>231</v>
      </c>
      <c r="E929" s="38"/>
      <c r="F929" s="196" t="s">
        <v>1544</v>
      </c>
      <c r="G929" s="38"/>
      <c r="H929" s="38"/>
      <c r="I929" s="197"/>
      <c r="J929" s="38"/>
      <c r="K929" s="38"/>
      <c r="L929" s="41"/>
      <c r="M929" s="198"/>
      <c r="N929" s="199"/>
      <c r="O929" s="66"/>
      <c r="P929" s="66"/>
      <c r="Q929" s="66"/>
      <c r="R929" s="66"/>
      <c r="S929" s="66"/>
      <c r="T929" s="67"/>
      <c r="U929" s="36"/>
      <c r="V929" s="36"/>
      <c r="W929" s="36"/>
      <c r="X929" s="36"/>
      <c r="Y929" s="36"/>
      <c r="Z929" s="36"/>
      <c r="AA929" s="36"/>
      <c r="AB929" s="36"/>
      <c r="AC929" s="36"/>
      <c r="AD929" s="36"/>
      <c r="AE929" s="36"/>
      <c r="AT929" s="19" t="s">
        <v>231</v>
      </c>
      <c r="AU929" s="19" t="s">
        <v>85</v>
      </c>
    </row>
    <row r="930" spans="2:51" s="13" customFormat="1" ht="11.25">
      <c r="B930" s="200"/>
      <c r="C930" s="201"/>
      <c r="D930" s="195" t="s">
        <v>233</v>
      </c>
      <c r="E930" s="202" t="s">
        <v>74</v>
      </c>
      <c r="F930" s="203" t="s">
        <v>1545</v>
      </c>
      <c r="G930" s="201"/>
      <c r="H930" s="204">
        <v>28</v>
      </c>
      <c r="I930" s="205"/>
      <c r="J930" s="201"/>
      <c r="K930" s="201"/>
      <c r="L930" s="206"/>
      <c r="M930" s="207"/>
      <c r="N930" s="208"/>
      <c r="O930" s="208"/>
      <c r="P930" s="208"/>
      <c r="Q930" s="208"/>
      <c r="R930" s="208"/>
      <c r="S930" s="208"/>
      <c r="T930" s="209"/>
      <c r="AT930" s="210" t="s">
        <v>233</v>
      </c>
      <c r="AU930" s="210" t="s">
        <v>85</v>
      </c>
      <c r="AV930" s="13" t="s">
        <v>85</v>
      </c>
      <c r="AW930" s="13" t="s">
        <v>37</v>
      </c>
      <c r="AX930" s="13" t="s">
        <v>83</v>
      </c>
      <c r="AY930" s="210" t="s">
        <v>223</v>
      </c>
    </row>
    <row r="931" spans="1:65" s="2" customFormat="1" ht="16.5" customHeight="1">
      <c r="A931" s="36"/>
      <c r="B931" s="37"/>
      <c r="C931" s="182" t="s">
        <v>1546</v>
      </c>
      <c r="D931" s="182" t="s">
        <v>225</v>
      </c>
      <c r="E931" s="183" t="s">
        <v>1547</v>
      </c>
      <c r="F931" s="184" t="s">
        <v>1548</v>
      </c>
      <c r="G931" s="185" t="s">
        <v>128</v>
      </c>
      <c r="H931" s="186">
        <v>15</v>
      </c>
      <c r="I931" s="187"/>
      <c r="J931" s="188">
        <f>ROUND(I931*H931,2)</f>
        <v>0</v>
      </c>
      <c r="K931" s="184" t="s">
        <v>228</v>
      </c>
      <c r="L931" s="41"/>
      <c r="M931" s="189" t="s">
        <v>74</v>
      </c>
      <c r="N931" s="190" t="s">
        <v>46</v>
      </c>
      <c r="O931" s="66"/>
      <c r="P931" s="191">
        <f>O931*H931</f>
        <v>0</v>
      </c>
      <c r="Q931" s="191">
        <v>0</v>
      </c>
      <c r="R931" s="191">
        <f>Q931*H931</f>
        <v>0</v>
      </c>
      <c r="S931" s="191">
        <v>0</v>
      </c>
      <c r="T931" s="192">
        <f>S931*H931</f>
        <v>0</v>
      </c>
      <c r="U931" s="36"/>
      <c r="V931" s="36"/>
      <c r="W931" s="36"/>
      <c r="X931" s="36"/>
      <c r="Y931" s="36"/>
      <c r="Z931" s="36"/>
      <c r="AA931" s="36"/>
      <c r="AB931" s="36"/>
      <c r="AC931" s="36"/>
      <c r="AD931" s="36"/>
      <c r="AE931" s="36"/>
      <c r="AR931" s="193" t="s">
        <v>329</v>
      </c>
      <c r="AT931" s="193" t="s">
        <v>225</v>
      </c>
      <c r="AU931" s="193" t="s">
        <v>85</v>
      </c>
      <c r="AY931" s="19" t="s">
        <v>223</v>
      </c>
      <c r="BE931" s="194">
        <f>IF(N931="základní",J931,0)</f>
        <v>0</v>
      </c>
      <c r="BF931" s="194">
        <f>IF(N931="snížená",J931,0)</f>
        <v>0</v>
      </c>
      <c r="BG931" s="194">
        <f>IF(N931="zákl. přenesená",J931,0)</f>
        <v>0</v>
      </c>
      <c r="BH931" s="194">
        <f>IF(N931="sníž. přenesená",J931,0)</f>
        <v>0</v>
      </c>
      <c r="BI931" s="194">
        <f>IF(N931="nulová",J931,0)</f>
        <v>0</v>
      </c>
      <c r="BJ931" s="19" t="s">
        <v>83</v>
      </c>
      <c r="BK931" s="194">
        <f>ROUND(I931*H931,2)</f>
        <v>0</v>
      </c>
      <c r="BL931" s="19" t="s">
        <v>329</v>
      </c>
      <c r="BM931" s="193" t="s">
        <v>1549</v>
      </c>
    </row>
    <row r="932" spans="1:47" s="2" customFormat="1" ht="11.25">
      <c r="A932" s="36"/>
      <c r="B932" s="37"/>
      <c r="C932" s="38"/>
      <c r="D932" s="195" t="s">
        <v>231</v>
      </c>
      <c r="E932" s="38"/>
      <c r="F932" s="196" t="s">
        <v>1550</v>
      </c>
      <c r="G932" s="38"/>
      <c r="H932" s="38"/>
      <c r="I932" s="197"/>
      <c r="J932" s="38"/>
      <c r="K932" s="38"/>
      <c r="L932" s="41"/>
      <c r="M932" s="198"/>
      <c r="N932" s="199"/>
      <c r="O932" s="66"/>
      <c r="P932" s="66"/>
      <c r="Q932" s="66"/>
      <c r="R932" s="66"/>
      <c r="S932" s="66"/>
      <c r="T932" s="67"/>
      <c r="U932" s="36"/>
      <c r="V932" s="36"/>
      <c r="W932" s="36"/>
      <c r="X932" s="36"/>
      <c r="Y932" s="36"/>
      <c r="Z932" s="36"/>
      <c r="AA932" s="36"/>
      <c r="AB932" s="36"/>
      <c r="AC932" s="36"/>
      <c r="AD932" s="36"/>
      <c r="AE932" s="36"/>
      <c r="AT932" s="19" t="s">
        <v>231</v>
      </c>
      <c r="AU932" s="19" t="s">
        <v>85</v>
      </c>
    </row>
    <row r="933" spans="2:51" s="13" customFormat="1" ht="11.25">
      <c r="B933" s="200"/>
      <c r="C933" s="201"/>
      <c r="D933" s="195" t="s">
        <v>233</v>
      </c>
      <c r="E933" s="202" t="s">
        <v>74</v>
      </c>
      <c r="F933" s="203" t="s">
        <v>1551</v>
      </c>
      <c r="G933" s="201"/>
      <c r="H933" s="204">
        <v>15</v>
      </c>
      <c r="I933" s="205"/>
      <c r="J933" s="201"/>
      <c r="K933" s="201"/>
      <c r="L933" s="206"/>
      <c r="M933" s="207"/>
      <c r="N933" s="208"/>
      <c r="O933" s="208"/>
      <c r="P933" s="208"/>
      <c r="Q933" s="208"/>
      <c r="R933" s="208"/>
      <c r="S933" s="208"/>
      <c r="T933" s="209"/>
      <c r="AT933" s="210" t="s">
        <v>233</v>
      </c>
      <c r="AU933" s="210" t="s">
        <v>85</v>
      </c>
      <c r="AV933" s="13" t="s">
        <v>85</v>
      </c>
      <c r="AW933" s="13" t="s">
        <v>37</v>
      </c>
      <c r="AX933" s="13" t="s">
        <v>83</v>
      </c>
      <c r="AY933" s="210" t="s">
        <v>223</v>
      </c>
    </row>
    <row r="934" spans="1:65" s="2" customFormat="1" ht="16.5" customHeight="1">
      <c r="A934" s="36"/>
      <c r="B934" s="37"/>
      <c r="C934" s="182" t="s">
        <v>1552</v>
      </c>
      <c r="D934" s="182" t="s">
        <v>225</v>
      </c>
      <c r="E934" s="183" t="s">
        <v>1553</v>
      </c>
      <c r="F934" s="184" t="s">
        <v>1554</v>
      </c>
      <c r="G934" s="185" t="s">
        <v>128</v>
      </c>
      <c r="H934" s="186">
        <v>5</v>
      </c>
      <c r="I934" s="187"/>
      <c r="J934" s="188">
        <f>ROUND(I934*H934,2)</f>
        <v>0</v>
      </c>
      <c r="K934" s="184" t="s">
        <v>228</v>
      </c>
      <c r="L934" s="41"/>
      <c r="M934" s="189" t="s">
        <v>74</v>
      </c>
      <c r="N934" s="190" t="s">
        <v>46</v>
      </c>
      <c r="O934" s="66"/>
      <c r="P934" s="191">
        <f>O934*H934</f>
        <v>0</v>
      </c>
      <c r="Q934" s="191">
        <v>0</v>
      </c>
      <c r="R934" s="191">
        <f>Q934*H934</f>
        <v>0</v>
      </c>
      <c r="S934" s="191">
        <v>0</v>
      </c>
      <c r="T934" s="192">
        <f>S934*H934</f>
        <v>0</v>
      </c>
      <c r="U934" s="36"/>
      <c r="V934" s="36"/>
      <c r="W934" s="36"/>
      <c r="X934" s="36"/>
      <c r="Y934" s="36"/>
      <c r="Z934" s="36"/>
      <c r="AA934" s="36"/>
      <c r="AB934" s="36"/>
      <c r="AC934" s="36"/>
      <c r="AD934" s="36"/>
      <c r="AE934" s="36"/>
      <c r="AR934" s="193" t="s">
        <v>329</v>
      </c>
      <c r="AT934" s="193" t="s">
        <v>225</v>
      </c>
      <c r="AU934" s="193" t="s">
        <v>85</v>
      </c>
      <c r="AY934" s="19" t="s">
        <v>223</v>
      </c>
      <c r="BE934" s="194">
        <f>IF(N934="základní",J934,0)</f>
        <v>0</v>
      </c>
      <c r="BF934" s="194">
        <f>IF(N934="snížená",J934,0)</f>
        <v>0</v>
      </c>
      <c r="BG934" s="194">
        <f>IF(N934="zákl. přenesená",J934,0)</f>
        <v>0</v>
      </c>
      <c r="BH934" s="194">
        <f>IF(N934="sníž. přenesená",J934,0)</f>
        <v>0</v>
      </c>
      <c r="BI934" s="194">
        <f>IF(N934="nulová",J934,0)</f>
        <v>0</v>
      </c>
      <c r="BJ934" s="19" t="s">
        <v>83</v>
      </c>
      <c r="BK934" s="194">
        <f>ROUND(I934*H934,2)</f>
        <v>0</v>
      </c>
      <c r="BL934" s="19" t="s">
        <v>329</v>
      </c>
      <c r="BM934" s="193" t="s">
        <v>1555</v>
      </c>
    </row>
    <row r="935" spans="1:47" s="2" customFormat="1" ht="11.25">
      <c r="A935" s="36"/>
      <c r="B935" s="37"/>
      <c r="C935" s="38"/>
      <c r="D935" s="195" t="s">
        <v>231</v>
      </c>
      <c r="E935" s="38"/>
      <c r="F935" s="196" t="s">
        <v>1556</v>
      </c>
      <c r="G935" s="38"/>
      <c r="H935" s="38"/>
      <c r="I935" s="197"/>
      <c r="J935" s="38"/>
      <c r="K935" s="38"/>
      <c r="L935" s="41"/>
      <c r="M935" s="198"/>
      <c r="N935" s="199"/>
      <c r="O935" s="66"/>
      <c r="P935" s="66"/>
      <c r="Q935" s="66"/>
      <c r="R935" s="66"/>
      <c r="S935" s="66"/>
      <c r="T935" s="67"/>
      <c r="U935" s="36"/>
      <c r="V935" s="36"/>
      <c r="W935" s="36"/>
      <c r="X935" s="36"/>
      <c r="Y935" s="36"/>
      <c r="Z935" s="36"/>
      <c r="AA935" s="36"/>
      <c r="AB935" s="36"/>
      <c r="AC935" s="36"/>
      <c r="AD935" s="36"/>
      <c r="AE935" s="36"/>
      <c r="AT935" s="19" t="s">
        <v>231</v>
      </c>
      <c r="AU935" s="19" t="s">
        <v>85</v>
      </c>
    </row>
    <row r="936" spans="2:51" s="13" customFormat="1" ht="11.25">
      <c r="B936" s="200"/>
      <c r="C936" s="201"/>
      <c r="D936" s="195" t="s">
        <v>233</v>
      </c>
      <c r="E936" s="202" t="s">
        <v>74</v>
      </c>
      <c r="F936" s="203" t="s">
        <v>573</v>
      </c>
      <c r="G936" s="201"/>
      <c r="H936" s="204">
        <v>5</v>
      </c>
      <c r="I936" s="205"/>
      <c r="J936" s="201"/>
      <c r="K936" s="201"/>
      <c r="L936" s="206"/>
      <c r="M936" s="207"/>
      <c r="N936" s="208"/>
      <c r="O936" s="208"/>
      <c r="P936" s="208"/>
      <c r="Q936" s="208"/>
      <c r="R936" s="208"/>
      <c r="S936" s="208"/>
      <c r="T936" s="209"/>
      <c r="AT936" s="210" t="s">
        <v>233</v>
      </c>
      <c r="AU936" s="210" t="s">
        <v>85</v>
      </c>
      <c r="AV936" s="13" t="s">
        <v>85</v>
      </c>
      <c r="AW936" s="13" t="s">
        <v>37</v>
      </c>
      <c r="AX936" s="13" t="s">
        <v>83</v>
      </c>
      <c r="AY936" s="210" t="s">
        <v>223</v>
      </c>
    </row>
    <row r="937" spans="1:65" s="2" customFormat="1" ht="16.5" customHeight="1">
      <c r="A937" s="36"/>
      <c r="B937" s="37"/>
      <c r="C937" s="182" t="s">
        <v>1557</v>
      </c>
      <c r="D937" s="182" t="s">
        <v>225</v>
      </c>
      <c r="E937" s="183" t="s">
        <v>1558</v>
      </c>
      <c r="F937" s="184" t="s">
        <v>1559</v>
      </c>
      <c r="G937" s="185" t="s">
        <v>123</v>
      </c>
      <c r="H937" s="186">
        <v>12.68</v>
      </c>
      <c r="I937" s="187"/>
      <c r="J937" s="188">
        <f>ROUND(I937*H937,2)</f>
        <v>0</v>
      </c>
      <c r="K937" s="184" t="s">
        <v>228</v>
      </c>
      <c r="L937" s="41"/>
      <c r="M937" s="189" t="s">
        <v>74</v>
      </c>
      <c r="N937" s="190" t="s">
        <v>46</v>
      </c>
      <c r="O937" s="66"/>
      <c r="P937" s="191">
        <f>O937*H937</f>
        <v>0</v>
      </c>
      <c r="Q937" s="191">
        <v>0.002</v>
      </c>
      <c r="R937" s="191">
        <f>Q937*H937</f>
        <v>0.02536</v>
      </c>
      <c r="S937" s="191">
        <v>0</v>
      </c>
      <c r="T937" s="192">
        <f>S937*H937</f>
        <v>0</v>
      </c>
      <c r="U937" s="36"/>
      <c r="V937" s="36"/>
      <c r="W937" s="36"/>
      <c r="X937" s="36"/>
      <c r="Y937" s="36"/>
      <c r="Z937" s="36"/>
      <c r="AA937" s="36"/>
      <c r="AB937" s="36"/>
      <c r="AC937" s="36"/>
      <c r="AD937" s="36"/>
      <c r="AE937" s="36"/>
      <c r="AR937" s="193" t="s">
        <v>329</v>
      </c>
      <c r="AT937" s="193" t="s">
        <v>225</v>
      </c>
      <c r="AU937" s="193" t="s">
        <v>85</v>
      </c>
      <c r="AY937" s="19" t="s">
        <v>223</v>
      </c>
      <c r="BE937" s="194">
        <f>IF(N937="základní",J937,0)</f>
        <v>0</v>
      </c>
      <c r="BF937" s="194">
        <f>IF(N937="snížená",J937,0)</f>
        <v>0</v>
      </c>
      <c r="BG937" s="194">
        <f>IF(N937="zákl. přenesená",J937,0)</f>
        <v>0</v>
      </c>
      <c r="BH937" s="194">
        <f>IF(N937="sníž. přenesená",J937,0)</f>
        <v>0</v>
      </c>
      <c r="BI937" s="194">
        <f>IF(N937="nulová",J937,0)</f>
        <v>0</v>
      </c>
      <c r="BJ937" s="19" t="s">
        <v>83</v>
      </c>
      <c r="BK937" s="194">
        <f>ROUND(I937*H937,2)</f>
        <v>0</v>
      </c>
      <c r="BL937" s="19" t="s">
        <v>329</v>
      </c>
      <c r="BM937" s="193" t="s">
        <v>1560</v>
      </c>
    </row>
    <row r="938" spans="1:47" s="2" customFormat="1" ht="11.25">
      <c r="A938" s="36"/>
      <c r="B938" s="37"/>
      <c r="C938" s="38"/>
      <c r="D938" s="195" t="s">
        <v>231</v>
      </c>
      <c r="E938" s="38"/>
      <c r="F938" s="196" t="s">
        <v>1561</v>
      </c>
      <c r="G938" s="38"/>
      <c r="H938" s="38"/>
      <c r="I938" s="197"/>
      <c r="J938" s="38"/>
      <c r="K938" s="38"/>
      <c r="L938" s="41"/>
      <c r="M938" s="198"/>
      <c r="N938" s="199"/>
      <c r="O938" s="66"/>
      <c r="P938" s="66"/>
      <c r="Q938" s="66"/>
      <c r="R938" s="66"/>
      <c r="S938" s="66"/>
      <c r="T938" s="67"/>
      <c r="U938" s="36"/>
      <c r="V938" s="36"/>
      <c r="W938" s="36"/>
      <c r="X938" s="36"/>
      <c r="Y938" s="36"/>
      <c r="Z938" s="36"/>
      <c r="AA938" s="36"/>
      <c r="AB938" s="36"/>
      <c r="AC938" s="36"/>
      <c r="AD938" s="36"/>
      <c r="AE938" s="36"/>
      <c r="AT938" s="19" t="s">
        <v>231</v>
      </c>
      <c r="AU938" s="19" t="s">
        <v>85</v>
      </c>
    </row>
    <row r="939" spans="2:51" s="16" customFormat="1" ht="11.25">
      <c r="B939" s="233"/>
      <c r="C939" s="234"/>
      <c r="D939" s="195" t="s">
        <v>233</v>
      </c>
      <c r="E939" s="235" t="s">
        <v>74</v>
      </c>
      <c r="F939" s="236" t="s">
        <v>262</v>
      </c>
      <c r="G939" s="234"/>
      <c r="H939" s="235" t="s">
        <v>74</v>
      </c>
      <c r="I939" s="237"/>
      <c r="J939" s="234"/>
      <c r="K939" s="234"/>
      <c r="L939" s="238"/>
      <c r="M939" s="239"/>
      <c r="N939" s="240"/>
      <c r="O939" s="240"/>
      <c r="P939" s="240"/>
      <c r="Q939" s="240"/>
      <c r="R939" s="240"/>
      <c r="S939" s="240"/>
      <c r="T939" s="241"/>
      <c r="AT939" s="242" t="s">
        <v>233</v>
      </c>
      <c r="AU939" s="242" t="s">
        <v>85</v>
      </c>
      <c r="AV939" s="16" t="s">
        <v>83</v>
      </c>
      <c r="AW939" s="16" t="s">
        <v>37</v>
      </c>
      <c r="AX939" s="16" t="s">
        <v>76</v>
      </c>
      <c r="AY939" s="242" t="s">
        <v>223</v>
      </c>
    </row>
    <row r="940" spans="2:51" s="13" customFormat="1" ht="11.25">
      <c r="B940" s="200"/>
      <c r="C940" s="201"/>
      <c r="D940" s="195" t="s">
        <v>233</v>
      </c>
      <c r="E940" s="202" t="s">
        <v>74</v>
      </c>
      <c r="F940" s="203" t="s">
        <v>1562</v>
      </c>
      <c r="G940" s="201"/>
      <c r="H940" s="204">
        <v>3.08</v>
      </c>
      <c r="I940" s="205"/>
      <c r="J940" s="201"/>
      <c r="K940" s="201"/>
      <c r="L940" s="206"/>
      <c r="M940" s="207"/>
      <c r="N940" s="208"/>
      <c r="O940" s="208"/>
      <c r="P940" s="208"/>
      <c r="Q940" s="208"/>
      <c r="R940" s="208"/>
      <c r="S940" s="208"/>
      <c r="T940" s="209"/>
      <c r="AT940" s="210" t="s">
        <v>233</v>
      </c>
      <c r="AU940" s="210" t="s">
        <v>85</v>
      </c>
      <c r="AV940" s="13" t="s">
        <v>85</v>
      </c>
      <c r="AW940" s="13" t="s">
        <v>37</v>
      </c>
      <c r="AX940" s="13" t="s">
        <v>76</v>
      </c>
      <c r="AY940" s="210" t="s">
        <v>223</v>
      </c>
    </row>
    <row r="941" spans="2:51" s="13" customFormat="1" ht="11.25">
      <c r="B941" s="200"/>
      <c r="C941" s="201"/>
      <c r="D941" s="195" t="s">
        <v>233</v>
      </c>
      <c r="E941" s="202" t="s">
        <v>74</v>
      </c>
      <c r="F941" s="203" t="s">
        <v>1563</v>
      </c>
      <c r="G941" s="201"/>
      <c r="H941" s="204">
        <v>1.6</v>
      </c>
      <c r="I941" s="205"/>
      <c r="J941" s="201"/>
      <c r="K941" s="201"/>
      <c r="L941" s="206"/>
      <c r="M941" s="207"/>
      <c r="N941" s="208"/>
      <c r="O941" s="208"/>
      <c r="P941" s="208"/>
      <c r="Q941" s="208"/>
      <c r="R941" s="208"/>
      <c r="S941" s="208"/>
      <c r="T941" s="209"/>
      <c r="AT941" s="210" t="s">
        <v>233</v>
      </c>
      <c r="AU941" s="210" t="s">
        <v>85</v>
      </c>
      <c r="AV941" s="13" t="s">
        <v>85</v>
      </c>
      <c r="AW941" s="13" t="s">
        <v>37</v>
      </c>
      <c r="AX941" s="13" t="s">
        <v>76</v>
      </c>
      <c r="AY941" s="210" t="s">
        <v>223</v>
      </c>
    </row>
    <row r="942" spans="2:51" s="13" customFormat="1" ht="11.25">
      <c r="B942" s="200"/>
      <c r="C942" s="201"/>
      <c r="D942" s="195" t="s">
        <v>233</v>
      </c>
      <c r="E942" s="202" t="s">
        <v>74</v>
      </c>
      <c r="F942" s="203" t="s">
        <v>1564</v>
      </c>
      <c r="G942" s="201"/>
      <c r="H942" s="204">
        <v>1.6</v>
      </c>
      <c r="I942" s="205"/>
      <c r="J942" s="201"/>
      <c r="K942" s="201"/>
      <c r="L942" s="206"/>
      <c r="M942" s="207"/>
      <c r="N942" s="208"/>
      <c r="O942" s="208"/>
      <c r="P942" s="208"/>
      <c r="Q942" s="208"/>
      <c r="R942" s="208"/>
      <c r="S942" s="208"/>
      <c r="T942" s="209"/>
      <c r="AT942" s="210" t="s">
        <v>233</v>
      </c>
      <c r="AU942" s="210" t="s">
        <v>85</v>
      </c>
      <c r="AV942" s="13" t="s">
        <v>85</v>
      </c>
      <c r="AW942" s="13" t="s">
        <v>37</v>
      </c>
      <c r="AX942" s="13" t="s">
        <v>76</v>
      </c>
      <c r="AY942" s="210" t="s">
        <v>223</v>
      </c>
    </row>
    <row r="943" spans="2:51" s="13" customFormat="1" ht="11.25">
      <c r="B943" s="200"/>
      <c r="C943" s="201"/>
      <c r="D943" s="195" t="s">
        <v>233</v>
      </c>
      <c r="E943" s="202" t="s">
        <v>74</v>
      </c>
      <c r="F943" s="203" t="s">
        <v>1565</v>
      </c>
      <c r="G943" s="201"/>
      <c r="H943" s="204">
        <v>1.6</v>
      </c>
      <c r="I943" s="205"/>
      <c r="J943" s="201"/>
      <c r="K943" s="201"/>
      <c r="L943" s="206"/>
      <c r="M943" s="207"/>
      <c r="N943" s="208"/>
      <c r="O943" s="208"/>
      <c r="P943" s="208"/>
      <c r="Q943" s="208"/>
      <c r="R943" s="208"/>
      <c r="S943" s="208"/>
      <c r="T943" s="209"/>
      <c r="AT943" s="210" t="s">
        <v>233</v>
      </c>
      <c r="AU943" s="210" t="s">
        <v>85</v>
      </c>
      <c r="AV943" s="13" t="s">
        <v>85</v>
      </c>
      <c r="AW943" s="13" t="s">
        <v>37</v>
      </c>
      <c r="AX943" s="13" t="s">
        <v>76</v>
      </c>
      <c r="AY943" s="210" t="s">
        <v>223</v>
      </c>
    </row>
    <row r="944" spans="2:51" s="13" customFormat="1" ht="11.25">
      <c r="B944" s="200"/>
      <c r="C944" s="201"/>
      <c r="D944" s="195" t="s">
        <v>233</v>
      </c>
      <c r="E944" s="202" t="s">
        <v>74</v>
      </c>
      <c r="F944" s="203" t="s">
        <v>1566</v>
      </c>
      <c r="G944" s="201"/>
      <c r="H944" s="204">
        <v>4.8</v>
      </c>
      <c r="I944" s="205"/>
      <c r="J944" s="201"/>
      <c r="K944" s="201"/>
      <c r="L944" s="206"/>
      <c r="M944" s="207"/>
      <c r="N944" s="208"/>
      <c r="O944" s="208"/>
      <c r="P944" s="208"/>
      <c r="Q944" s="208"/>
      <c r="R944" s="208"/>
      <c r="S944" s="208"/>
      <c r="T944" s="209"/>
      <c r="AT944" s="210" t="s">
        <v>233</v>
      </c>
      <c r="AU944" s="210" t="s">
        <v>85</v>
      </c>
      <c r="AV944" s="13" t="s">
        <v>85</v>
      </c>
      <c r="AW944" s="13" t="s">
        <v>37</v>
      </c>
      <c r="AX944" s="13" t="s">
        <v>76</v>
      </c>
      <c r="AY944" s="210" t="s">
        <v>223</v>
      </c>
    </row>
    <row r="945" spans="2:51" s="14" customFormat="1" ht="11.25">
      <c r="B945" s="211"/>
      <c r="C945" s="212"/>
      <c r="D945" s="195" t="s">
        <v>233</v>
      </c>
      <c r="E945" s="213" t="s">
        <v>74</v>
      </c>
      <c r="F945" s="214" t="s">
        <v>236</v>
      </c>
      <c r="G945" s="212"/>
      <c r="H945" s="215">
        <v>12.68</v>
      </c>
      <c r="I945" s="216"/>
      <c r="J945" s="212"/>
      <c r="K945" s="212"/>
      <c r="L945" s="217"/>
      <c r="M945" s="218"/>
      <c r="N945" s="219"/>
      <c r="O945" s="219"/>
      <c r="P945" s="219"/>
      <c r="Q945" s="219"/>
      <c r="R945" s="219"/>
      <c r="S945" s="219"/>
      <c r="T945" s="220"/>
      <c r="AT945" s="221" t="s">
        <v>233</v>
      </c>
      <c r="AU945" s="221" t="s">
        <v>85</v>
      </c>
      <c r="AV945" s="14" t="s">
        <v>237</v>
      </c>
      <c r="AW945" s="14" t="s">
        <v>37</v>
      </c>
      <c r="AX945" s="14" t="s">
        <v>76</v>
      </c>
      <c r="AY945" s="221" t="s">
        <v>223</v>
      </c>
    </row>
    <row r="946" spans="2:51" s="15" customFormat="1" ht="11.25">
      <c r="B946" s="222"/>
      <c r="C946" s="223"/>
      <c r="D946" s="195" t="s">
        <v>233</v>
      </c>
      <c r="E946" s="224" t="s">
        <v>74</v>
      </c>
      <c r="F946" s="225" t="s">
        <v>238</v>
      </c>
      <c r="G946" s="223"/>
      <c r="H946" s="226">
        <v>12.68</v>
      </c>
      <c r="I946" s="227"/>
      <c r="J946" s="223"/>
      <c r="K946" s="223"/>
      <c r="L946" s="228"/>
      <c r="M946" s="229"/>
      <c r="N946" s="230"/>
      <c r="O946" s="230"/>
      <c r="P946" s="230"/>
      <c r="Q946" s="230"/>
      <c r="R946" s="230"/>
      <c r="S946" s="230"/>
      <c r="T946" s="231"/>
      <c r="AT946" s="232" t="s">
        <v>233</v>
      </c>
      <c r="AU946" s="232" t="s">
        <v>85</v>
      </c>
      <c r="AV946" s="15" t="s">
        <v>229</v>
      </c>
      <c r="AW946" s="15" t="s">
        <v>37</v>
      </c>
      <c r="AX946" s="15" t="s">
        <v>83</v>
      </c>
      <c r="AY946" s="232" t="s">
        <v>223</v>
      </c>
    </row>
    <row r="947" spans="1:65" s="2" customFormat="1" ht="16.5" customHeight="1">
      <c r="A947" s="36"/>
      <c r="B947" s="37"/>
      <c r="C947" s="182" t="s">
        <v>1567</v>
      </c>
      <c r="D947" s="182" t="s">
        <v>225</v>
      </c>
      <c r="E947" s="183" t="s">
        <v>1568</v>
      </c>
      <c r="F947" s="184" t="s">
        <v>1569</v>
      </c>
      <c r="G947" s="185" t="s">
        <v>123</v>
      </c>
      <c r="H947" s="186">
        <v>5.44</v>
      </c>
      <c r="I947" s="187"/>
      <c r="J947" s="188">
        <f>ROUND(I947*H947,2)</f>
        <v>0</v>
      </c>
      <c r="K947" s="184" t="s">
        <v>228</v>
      </c>
      <c r="L947" s="41"/>
      <c r="M947" s="189" t="s">
        <v>74</v>
      </c>
      <c r="N947" s="190" t="s">
        <v>46</v>
      </c>
      <c r="O947" s="66"/>
      <c r="P947" s="191">
        <f>O947*H947</f>
        <v>0</v>
      </c>
      <c r="Q947" s="191">
        <v>0.00098</v>
      </c>
      <c r="R947" s="191">
        <f>Q947*H947</f>
        <v>0.0053312</v>
      </c>
      <c r="S947" s="191">
        <v>0</v>
      </c>
      <c r="T947" s="192">
        <f>S947*H947</f>
        <v>0</v>
      </c>
      <c r="U947" s="36"/>
      <c r="V947" s="36"/>
      <c r="W947" s="36"/>
      <c r="X947" s="36"/>
      <c r="Y947" s="36"/>
      <c r="Z947" s="36"/>
      <c r="AA947" s="36"/>
      <c r="AB947" s="36"/>
      <c r="AC947" s="36"/>
      <c r="AD947" s="36"/>
      <c r="AE947" s="36"/>
      <c r="AR947" s="193" t="s">
        <v>329</v>
      </c>
      <c r="AT947" s="193" t="s">
        <v>225</v>
      </c>
      <c r="AU947" s="193" t="s">
        <v>85</v>
      </c>
      <c r="AY947" s="19" t="s">
        <v>223</v>
      </c>
      <c r="BE947" s="194">
        <f>IF(N947="základní",J947,0)</f>
        <v>0</v>
      </c>
      <c r="BF947" s="194">
        <f>IF(N947="snížená",J947,0)</f>
        <v>0</v>
      </c>
      <c r="BG947" s="194">
        <f>IF(N947="zákl. přenesená",J947,0)</f>
        <v>0</v>
      </c>
      <c r="BH947" s="194">
        <f>IF(N947="sníž. přenesená",J947,0)</f>
        <v>0</v>
      </c>
      <c r="BI947" s="194">
        <f>IF(N947="nulová",J947,0)</f>
        <v>0</v>
      </c>
      <c r="BJ947" s="19" t="s">
        <v>83</v>
      </c>
      <c r="BK947" s="194">
        <f>ROUND(I947*H947,2)</f>
        <v>0</v>
      </c>
      <c r="BL947" s="19" t="s">
        <v>329</v>
      </c>
      <c r="BM947" s="193" t="s">
        <v>1570</v>
      </c>
    </row>
    <row r="948" spans="1:47" s="2" customFormat="1" ht="11.25">
      <c r="A948" s="36"/>
      <c r="B948" s="37"/>
      <c r="C948" s="38"/>
      <c r="D948" s="195" t="s">
        <v>231</v>
      </c>
      <c r="E948" s="38"/>
      <c r="F948" s="196" t="s">
        <v>1571</v>
      </c>
      <c r="G948" s="38"/>
      <c r="H948" s="38"/>
      <c r="I948" s="197"/>
      <c r="J948" s="38"/>
      <c r="K948" s="38"/>
      <c r="L948" s="41"/>
      <c r="M948" s="198"/>
      <c r="N948" s="199"/>
      <c r="O948" s="66"/>
      <c r="P948" s="66"/>
      <c r="Q948" s="66"/>
      <c r="R948" s="66"/>
      <c r="S948" s="66"/>
      <c r="T948" s="67"/>
      <c r="U948" s="36"/>
      <c r="V948" s="36"/>
      <c r="W948" s="36"/>
      <c r="X948" s="36"/>
      <c r="Y948" s="36"/>
      <c r="Z948" s="36"/>
      <c r="AA948" s="36"/>
      <c r="AB948" s="36"/>
      <c r="AC948" s="36"/>
      <c r="AD948" s="36"/>
      <c r="AE948" s="36"/>
      <c r="AT948" s="19" t="s">
        <v>231</v>
      </c>
      <c r="AU948" s="19" t="s">
        <v>85</v>
      </c>
    </row>
    <row r="949" spans="2:51" s="16" customFormat="1" ht="11.25">
      <c r="B949" s="233"/>
      <c r="C949" s="234"/>
      <c r="D949" s="195" t="s">
        <v>233</v>
      </c>
      <c r="E949" s="235" t="s">
        <v>74</v>
      </c>
      <c r="F949" s="236" t="s">
        <v>262</v>
      </c>
      <c r="G949" s="234"/>
      <c r="H949" s="235" t="s">
        <v>74</v>
      </c>
      <c r="I949" s="237"/>
      <c r="J949" s="234"/>
      <c r="K949" s="234"/>
      <c r="L949" s="238"/>
      <c r="M949" s="239"/>
      <c r="N949" s="240"/>
      <c r="O949" s="240"/>
      <c r="P949" s="240"/>
      <c r="Q949" s="240"/>
      <c r="R949" s="240"/>
      <c r="S949" s="240"/>
      <c r="T949" s="241"/>
      <c r="AT949" s="242" t="s">
        <v>233</v>
      </c>
      <c r="AU949" s="242" t="s">
        <v>85</v>
      </c>
      <c r="AV949" s="16" t="s">
        <v>83</v>
      </c>
      <c r="AW949" s="16" t="s">
        <v>37</v>
      </c>
      <c r="AX949" s="16" t="s">
        <v>76</v>
      </c>
      <c r="AY949" s="242" t="s">
        <v>223</v>
      </c>
    </row>
    <row r="950" spans="2:51" s="13" customFormat="1" ht="11.25">
      <c r="B950" s="200"/>
      <c r="C950" s="201"/>
      <c r="D950" s="195" t="s">
        <v>233</v>
      </c>
      <c r="E950" s="202" t="s">
        <v>74</v>
      </c>
      <c r="F950" s="203" t="s">
        <v>1572</v>
      </c>
      <c r="G950" s="201"/>
      <c r="H950" s="204">
        <v>1.36</v>
      </c>
      <c r="I950" s="205"/>
      <c r="J950" s="201"/>
      <c r="K950" s="201"/>
      <c r="L950" s="206"/>
      <c r="M950" s="207"/>
      <c r="N950" s="208"/>
      <c r="O950" s="208"/>
      <c r="P950" s="208"/>
      <c r="Q950" s="208"/>
      <c r="R950" s="208"/>
      <c r="S950" s="208"/>
      <c r="T950" s="209"/>
      <c r="AT950" s="210" t="s">
        <v>233</v>
      </c>
      <c r="AU950" s="210" t="s">
        <v>85</v>
      </c>
      <c r="AV950" s="13" t="s">
        <v>85</v>
      </c>
      <c r="AW950" s="13" t="s">
        <v>37</v>
      </c>
      <c r="AX950" s="13" t="s">
        <v>76</v>
      </c>
      <c r="AY950" s="210" t="s">
        <v>223</v>
      </c>
    </row>
    <row r="951" spans="2:51" s="13" customFormat="1" ht="11.25">
      <c r="B951" s="200"/>
      <c r="C951" s="201"/>
      <c r="D951" s="195" t="s">
        <v>233</v>
      </c>
      <c r="E951" s="202" t="s">
        <v>74</v>
      </c>
      <c r="F951" s="203" t="s">
        <v>1573</v>
      </c>
      <c r="G951" s="201"/>
      <c r="H951" s="204">
        <v>0.68</v>
      </c>
      <c r="I951" s="205"/>
      <c r="J951" s="201"/>
      <c r="K951" s="201"/>
      <c r="L951" s="206"/>
      <c r="M951" s="207"/>
      <c r="N951" s="208"/>
      <c r="O951" s="208"/>
      <c r="P951" s="208"/>
      <c r="Q951" s="208"/>
      <c r="R951" s="208"/>
      <c r="S951" s="208"/>
      <c r="T951" s="209"/>
      <c r="AT951" s="210" t="s">
        <v>233</v>
      </c>
      <c r="AU951" s="210" t="s">
        <v>85</v>
      </c>
      <c r="AV951" s="13" t="s">
        <v>85</v>
      </c>
      <c r="AW951" s="13" t="s">
        <v>37</v>
      </c>
      <c r="AX951" s="13" t="s">
        <v>76</v>
      </c>
      <c r="AY951" s="210" t="s">
        <v>223</v>
      </c>
    </row>
    <row r="952" spans="2:51" s="13" customFormat="1" ht="11.25">
      <c r="B952" s="200"/>
      <c r="C952" s="201"/>
      <c r="D952" s="195" t="s">
        <v>233</v>
      </c>
      <c r="E952" s="202" t="s">
        <v>74</v>
      </c>
      <c r="F952" s="203" t="s">
        <v>1574</v>
      </c>
      <c r="G952" s="201"/>
      <c r="H952" s="204">
        <v>0.68</v>
      </c>
      <c r="I952" s="205"/>
      <c r="J952" s="201"/>
      <c r="K952" s="201"/>
      <c r="L952" s="206"/>
      <c r="M952" s="207"/>
      <c r="N952" s="208"/>
      <c r="O952" s="208"/>
      <c r="P952" s="208"/>
      <c r="Q952" s="208"/>
      <c r="R952" s="208"/>
      <c r="S952" s="208"/>
      <c r="T952" s="209"/>
      <c r="AT952" s="210" t="s">
        <v>233</v>
      </c>
      <c r="AU952" s="210" t="s">
        <v>85</v>
      </c>
      <c r="AV952" s="13" t="s">
        <v>85</v>
      </c>
      <c r="AW952" s="13" t="s">
        <v>37</v>
      </c>
      <c r="AX952" s="13" t="s">
        <v>76</v>
      </c>
      <c r="AY952" s="210" t="s">
        <v>223</v>
      </c>
    </row>
    <row r="953" spans="2:51" s="13" customFormat="1" ht="11.25">
      <c r="B953" s="200"/>
      <c r="C953" s="201"/>
      <c r="D953" s="195" t="s">
        <v>233</v>
      </c>
      <c r="E953" s="202" t="s">
        <v>74</v>
      </c>
      <c r="F953" s="203" t="s">
        <v>1575</v>
      </c>
      <c r="G953" s="201"/>
      <c r="H953" s="204">
        <v>0.68</v>
      </c>
      <c r="I953" s="205"/>
      <c r="J953" s="201"/>
      <c r="K953" s="201"/>
      <c r="L953" s="206"/>
      <c r="M953" s="207"/>
      <c r="N953" s="208"/>
      <c r="O953" s="208"/>
      <c r="P953" s="208"/>
      <c r="Q953" s="208"/>
      <c r="R953" s="208"/>
      <c r="S953" s="208"/>
      <c r="T953" s="209"/>
      <c r="AT953" s="210" t="s">
        <v>233</v>
      </c>
      <c r="AU953" s="210" t="s">
        <v>85</v>
      </c>
      <c r="AV953" s="13" t="s">
        <v>85</v>
      </c>
      <c r="AW953" s="13" t="s">
        <v>37</v>
      </c>
      <c r="AX953" s="13" t="s">
        <v>76</v>
      </c>
      <c r="AY953" s="210" t="s">
        <v>223</v>
      </c>
    </row>
    <row r="954" spans="2:51" s="13" customFormat="1" ht="11.25">
      <c r="B954" s="200"/>
      <c r="C954" s="201"/>
      <c r="D954" s="195" t="s">
        <v>233</v>
      </c>
      <c r="E954" s="202" t="s">
        <v>74</v>
      </c>
      <c r="F954" s="203" t="s">
        <v>1576</v>
      </c>
      <c r="G954" s="201"/>
      <c r="H954" s="204">
        <v>2.04</v>
      </c>
      <c r="I954" s="205"/>
      <c r="J954" s="201"/>
      <c r="K954" s="201"/>
      <c r="L954" s="206"/>
      <c r="M954" s="207"/>
      <c r="N954" s="208"/>
      <c r="O954" s="208"/>
      <c r="P954" s="208"/>
      <c r="Q954" s="208"/>
      <c r="R954" s="208"/>
      <c r="S954" s="208"/>
      <c r="T954" s="209"/>
      <c r="AT954" s="210" t="s">
        <v>233</v>
      </c>
      <c r="AU954" s="210" t="s">
        <v>85</v>
      </c>
      <c r="AV954" s="13" t="s">
        <v>85</v>
      </c>
      <c r="AW954" s="13" t="s">
        <v>37</v>
      </c>
      <c r="AX954" s="13" t="s">
        <v>76</v>
      </c>
      <c r="AY954" s="210" t="s">
        <v>223</v>
      </c>
    </row>
    <row r="955" spans="2:51" s="14" customFormat="1" ht="11.25">
      <c r="B955" s="211"/>
      <c r="C955" s="212"/>
      <c r="D955" s="195" t="s">
        <v>233</v>
      </c>
      <c r="E955" s="213" t="s">
        <v>74</v>
      </c>
      <c r="F955" s="214" t="s">
        <v>236</v>
      </c>
      <c r="G955" s="212"/>
      <c r="H955" s="215">
        <v>5.44</v>
      </c>
      <c r="I955" s="216"/>
      <c r="J955" s="212"/>
      <c r="K955" s="212"/>
      <c r="L955" s="217"/>
      <c r="M955" s="218"/>
      <c r="N955" s="219"/>
      <c r="O955" s="219"/>
      <c r="P955" s="219"/>
      <c r="Q955" s="219"/>
      <c r="R955" s="219"/>
      <c r="S955" s="219"/>
      <c r="T955" s="220"/>
      <c r="AT955" s="221" t="s">
        <v>233</v>
      </c>
      <c r="AU955" s="221" t="s">
        <v>85</v>
      </c>
      <c r="AV955" s="14" t="s">
        <v>237</v>
      </c>
      <c r="AW955" s="14" t="s">
        <v>37</v>
      </c>
      <c r="AX955" s="14" t="s">
        <v>76</v>
      </c>
      <c r="AY955" s="221" t="s">
        <v>223</v>
      </c>
    </row>
    <row r="956" spans="2:51" s="15" customFormat="1" ht="11.25">
      <c r="B956" s="222"/>
      <c r="C956" s="223"/>
      <c r="D956" s="195" t="s">
        <v>233</v>
      </c>
      <c r="E956" s="224" t="s">
        <v>74</v>
      </c>
      <c r="F956" s="225" t="s">
        <v>238</v>
      </c>
      <c r="G956" s="223"/>
      <c r="H956" s="226">
        <v>5.44</v>
      </c>
      <c r="I956" s="227"/>
      <c r="J956" s="223"/>
      <c r="K956" s="223"/>
      <c r="L956" s="228"/>
      <c r="M956" s="229"/>
      <c r="N956" s="230"/>
      <c r="O956" s="230"/>
      <c r="P956" s="230"/>
      <c r="Q956" s="230"/>
      <c r="R956" s="230"/>
      <c r="S956" s="230"/>
      <c r="T956" s="231"/>
      <c r="AT956" s="232" t="s">
        <v>233</v>
      </c>
      <c r="AU956" s="232" t="s">
        <v>85</v>
      </c>
      <c r="AV956" s="15" t="s">
        <v>229</v>
      </c>
      <c r="AW956" s="15" t="s">
        <v>37</v>
      </c>
      <c r="AX956" s="15" t="s">
        <v>83</v>
      </c>
      <c r="AY956" s="232" t="s">
        <v>223</v>
      </c>
    </row>
    <row r="957" spans="1:65" s="2" customFormat="1" ht="16.5" customHeight="1">
      <c r="A957" s="36"/>
      <c r="B957" s="37"/>
      <c r="C957" s="182" t="s">
        <v>1577</v>
      </c>
      <c r="D957" s="182" t="s">
        <v>225</v>
      </c>
      <c r="E957" s="183" t="s">
        <v>1578</v>
      </c>
      <c r="F957" s="184" t="s">
        <v>1579</v>
      </c>
      <c r="G957" s="185" t="s">
        <v>349</v>
      </c>
      <c r="H957" s="186">
        <v>3.054</v>
      </c>
      <c r="I957" s="187"/>
      <c r="J957" s="188">
        <f>ROUND(I957*H957,2)</f>
        <v>0</v>
      </c>
      <c r="K957" s="184" t="s">
        <v>228</v>
      </c>
      <c r="L957" s="41"/>
      <c r="M957" s="189" t="s">
        <v>74</v>
      </c>
      <c r="N957" s="190" t="s">
        <v>46</v>
      </c>
      <c r="O957" s="66"/>
      <c r="P957" s="191">
        <f>O957*H957</f>
        <v>0</v>
      </c>
      <c r="Q957" s="191">
        <v>0</v>
      </c>
      <c r="R957" s="191">
        <f>Q957*H957</f>
        <v>0</v>
      </c>
      <c r="S957" s="191">
        <v>0</v>
      </c>
      <c r="T957" s="192">
        <f>S957*H957</f>
        <v>0</v>
      </c>
      <c r="U957" s="36"/>
      <c r="V957" s="36"/>
      <c r="W957" s="36"/>
      <c r="X957" s="36"/>
      <c r="Y957" s="36"/>
      <c r="Z957" s="36"/>
      <c r="AA957" s="36"/>
      <c r="AB957" s="36"/>
      <c r="AC957" s="36"/>
      <c r="AD957" s="36"/>
      <c r="AE957" s="36"/>
      <c r="AR957" s="193" t="s">
        <v>329</v>
      </c>
      <c r="AT957" s="193" t="s">
        <v>225</v>
      </c>
      <c r="AU957" s="193" t="s">
        <v>85</v>
      </c>
      <c r="AY957" s="19" t="s">
        <v>223</v>
      </c>
      <c r="BE957" s="194">
        <f>IF(N957="základní",J957,0)</f>
        <v>0</v>
      </c>
      <c r="BF957" s="194">
        <f>IF(N957="snížená",J957,0)</f>
        <v>0</v>
      </c>
      <c r="BG957" s="194">
        <f>IF(N957="zákl. přenesená",J957,0)</f>
        <v>0</v>
      </c>
      <c r="BH957" s="194">
        <f>IF(N957="sníž. přenesená",J957,0)</f>
        <v>0</v>
      </c>
      <c r="BI957" s="194">
        <f>IF(N957="nulová",J957,0)</f>
        <v>0</v>
      </c>
      <c r="BJ957" s="19" t="s">
        <v>83</v>
      </c>
      <c r="BK957" s="194">
        <f>ROUND(I957*H957,2)</f>
        <v>0</v>
      </c>
      <c r="BL957" s="19" t="s">
        <v>329</v>
      </c>
      <c r="BM957" s="193" t="s">
        <v>1580</v>
      </c>
    </row>
    <row r="958" spans="1:47" s="2" customFormat="1" ht="19.5">
      <c r="A958" s="36"/>
      <c r="B958" s="37"/>
      <c r="C958" s="38"/>
      <c r="D958" s="195" t="s">
        <v>231</v>
      </c>
      <c r="E958" s="38"/>
      <c r="F958" s="196" t="s">
        <v>1581</v>
      </c>
      <c r="G958" s="38"/>
      <c r="H958" s="38"/>
      <c r="I958" s="197"/>
      <c r="J958" s="38"/>
      <c r="K958" s="38"/>
      <c r="L958" s="41"/>
      <c r="M958" s="198"/>
      <c r="N958" s="199"/>
      <c r="O958" s="66"/>
      <c r="P958" s="66"/>
      <c r="Q958" s="66"/>
      <c r="R958" s="66"/>
      <c r="S958" s="66"/>
      <c r="T958" s="67"/>
      <c r="U958" s="36"/>
      <c r="V958" s="36"/>
      <c r="W958" s="36"/>
      <c r="X958" s="36"/>
      <c r="Y958" s="36"/>
      <c r="Z958" s="36"/>
      <c r="AA958" s="36"/>
      <c r="AB958" s="36"/>
      <c r="AC958" s="36"/>
      <c r="AD958" s="36"/>
      <c r="AE958" s="36"/>
      <c r="AT958" s="19" t="s">
        <v>231</v>
      </c>
      <c r="AU958" s="19" t="s">
        <v>85</v>
      </c>
    </row>
    <row r="959" spans="1:65" s="2" customFormat="1" ht="16.5" customHeight="1">
      <c r="A959" s="36"/>
      <c r="B959" s="37"/>
      <c r="C959" s="182" t="s">
        <v>631</v>
      </c>
      <c r="D959" s="182" t="s">
        <v>225</v>
      </c>
      <c r="E959" s="183" t="s">
        <v>1582</v>
      </c>
      <c r="F959" s="184" t="s">
        <v>1583</v>
      </c>
      <c r="G959" s="185" t="s">
        <v>349</v>
      </c>
      <c r="H959" s="186">
        <v>3.054</v>
      </c>
      <c r="I959" s="187"/>
      <c r="J959" s="188">
        <f>ROUND(I959*H959,2)</f>
        <v>0</v>
      </c>
      <c r="K959" s="184" t="s">
        <v>228</v>
      </c>
      <c r="L959" s="41"/>
      <c r="M959" s="189" t="s">
        <v>74</v>
      </c>
      <c r="N959" s="190" t="s">
        <v>46</v>
      </c>
      <c r="O959" s="66"/>
      <c r="P959" s="191">
        <f>O959*H959</f>
        <v>0</v>
      </c>
      <c r="Q959" s="191">
        <v>0</v>
      </c>
      <c r="R959" s="191">
        <f>Q959*H959</f>
        <v>0</v>
      </c>
      <c r="S959" s="191">
        <v>0</v>
      </c>
      <c r="T959" s="192">
        <f>S959*H959</f>
        <v>0</v>
      </c>
      <c r="U959" s="36"/>
      <c r="V959" s="36"/>
      <c r="W959" s="36"/>
      <c r="X959" s="36"/>
      <c r="Y959" s="36"/>
      <c r="Z959" s="36"/>
      <c r="AA959" s="36"/>
      <c r="AB959" s="36"/>
      <c r="AC959" s="36"/>
      <c r="AD959" s="36"/>
      <c r="AE959" s="36"/>
      <c r="AR959" s="193" t="s">
        <v>329</v>
      </c>
      <c r="AT959" s="193" t="s">
        <v>225</v>
      </c>
      <c r="AU959" s="193" t="s">
        <v>85</v>
      </c>
      <c r="AY959" s="19" t="s">
        <v>223</v>
      </c>
      <c r="BE959" s="194">
        <f>IF(N959="základní",J959,0)</f>
        <v>0</v>
      </c>
      <c r="BF959" s="194">
        <f>IF(N959="snížená",J959,0)</f>
        <v>0</v>
      </c>
      <c r="BG959" s="194">
        <f>IF(N959="zákl. přenesená",J959,0)</f>
        <v>0</v>
      </c>
      <c r="BH959" s="194">
        <f>IF(N959="sníž. přenesená",J959,0)</f>
        <v>0</v>
      </c>
      <c r="BI959" s="194">
        <f>IF(N959="nulová",J959,0)</f>
        <v>0</v>
      </c>
      <c r="BJ959" s="19" t="s">
        <v>83</v>
      </c>
      <c r="BK959" s="194">
        <f>ROUND(I959*H959,2)</f>
        <v>0</v>
      </c>
      <c r="BL959" s="19" t="s">
        <v>329</v>
      </c>
      <c r="BM959" s="193" t="s">
        <v>1584</v>
      </c>
    </row>
    <row r="960" spans="1:47" s="2" customFormat="1" ht="19.5">
      <c r="A960" s="36"/>
      <c r="B960" s="37"/>
      <c r="C960" s="38"/>
      <c r="D960" s="195" t="s">
        <v>231</v>
      </c>
      <c r="E960" s="38"/>
      <c r="F960" s="196" t="s">
        <v>1585</v>
      </c>
      <c r="G960" s="38"/>
      <c r="H960" s="38"/>
      <c r="I960" s="197"/>
      <c r="J960" s="38"/>
      <c r="K960" s="38"/>
      <c r="L960" s="41"/>
      <c r="M960" s="198"/>
      <c r="N960" s="199"/>
      <c r="O960" s="66"/>
      <c r="P960" s="66"/>
      <c r="Q960" s="66"/>
      <c r="R960" s="66"/>
      <c r="S960" s="66"/>
      <c r="T960" s="67"/>
      <c r="U960" s="36"/>
      <c r="V960" s="36"/>
      <c r="W960" s="36"/>
      <c r="X960" s="36"/>
      <c r="Y960" s="36"/>
      <c r="Z960" s="36"/>
      <c r="AA960" s="36"/>
      <c r="AB960" s="36"/>
      <c r="AC960" s="36"/>
      <c r="AD960" s="36"/>
      <c r="AE960" s="36"/>
      <c r="AT960" s="19" t="s">
        <v>231</v>
      </c>
      <c r="AU960" s="19" t="s">
        <v>85</v>
      </c>
    </row>
    <row r="961" spans="2:63" s="12" customFormat="1" ht="22.9" customHeight="1">
      <c r="B961" s="166"/>
      <c r="C961" s="167"/>
      <c r="D961" s="168" t="s">
        <v>75</v>
      </c>
      <c r="E961" s="180" t="s">
        <v>574</v>
      </c>
      <c r="F961" s="180" t="s">
        <v>575</v>
      </c>
      <c r="G961" s="167"/>
      <c r="H961" s="167"/>
      <c r="I961" s="170"/>
      <c r="J961" s="181">
        <f>BK961</f>
        <v>0</v>
      </c>
      <c r="K961" s="167"/>
      <c r="L961" s="172"/>
      <c r="M961" s="173"/>
      <c r="N961" s="174"/>
      <c r="O961" s="174"/>
      <c r="P961" s="175">
        <f>SUM(P962:P1037)</f>
        <v>0</v>
      </c>
      <c r="Q961" s="174"/>
      <c r="R961" s="175">
        <f>SUM(R962:R1037)</f>
        <v>0.0733244</v>
      </c>
      <c r="S961" s="174"/>
      <c r="T961" s="176">
        <f>SUM(T962:T1037)</f>
        <v>0</v>
      </c>
      <c r="AR961" s="177" t="s">
        <v>85</v>
      </c>
      <c r="AT961" s="178" t="s">
        <v>75</v>
      </c>
      <c r="AU961" s="178" t="s">
        <v>83</v>
      </c>
      <c r="AY961" s="177" t="s">
        <v>223</v>
      </c>
      <c r="BK961" s="179">
        <f>SUM(BK962:BK1037)</f>
        <v>0</v>
      </c>
    </row>
    <row r="962" spans="1:65" s="2" customFormat="1" ht="16.5" customHeight="1">
      <c r="A962" s="36"/>
      <c r="B962" s="37"/>
      <c r="C962" s="182" t="s">
        <v>1586</v>
      </c>
      <c r="D962" s="182" t="s">
        <v>225</v>
      </c>
      <c r="E962" s="183" t="s">
        <v>1587</v>
      </c>
      <c r="F962" s="184" t="s">
        <v>1588</v>
      </c>
      <c r="G962" s="185" t="s">
        <v>117</v>
      </c>
      <c r="H962" s="186">
        <v>12.5</v>
      </c>
      <c r="I962" s="187"/>
      <c r="J962" s="188">
        <f>ROUND(I962*H962,2)</f>
        <v>0</v>
      </c>
      <c r="K962" s="184" t="s">
        <v>228</v>
      </c>
      <c r="L962" s="41"/>
      <c r="M962" s="189" t="s">
        <v>74</v>
      </c>
      <c r="N962" s="190" t="s">
        <v>46</v>
      </c>
      <c r="O962" s="66"/>
      <c r="P962" s="191">
        <f>O962*H962</f>
        <v>0</v>
      </c>
      <c r="Q962" s="191">
        <v>8E-05</v>
      </c>
      <c r="R962" s="191">
        <f>Q962*H962</f>
        <v>0.001</v>
      </c>
      <c r="S962" s="191">
        <v>0</v>
      </c>
      <c r="T962" s="192">
        <f>S962*H962</f>
        <v>0</v>
      </c>
      <c r="U962" s="36"/>
      <c r="V962" s="36"/>
      <c r="W962" s="36"/>
      <c r="X962" s="36"/>
      <c r="Y962" s="36"/>
      <c r="Z962" s="36"/>
      <c r="AA962" s="36"/>
      <c r="AB962" s="36"/>
      <c r="AC962" s="36"/>
      <c r="AD962" s="36"/>
      <c r="AE962" s="36"/>
      <c r="AR962" s="193" t="s">
        <v>329</v>
      </c>
      <c r="AT962" s="193" t="s">
        <v>225</v>
      </c>
      <c r="AU962" s="193" t="s">
        <v>85</v>
      </c>
      <c r="AY962" s="19" t="s">
        <v>223</v>
      </c>
      <c r="BE962" s="194">
        <f>IF(N962="základní",J962,0)</f>
        <v>0</v>
      </c>
      <c r="BF962" s="194">
        <f>IF(N962="snížená",J962,0)</f>
        <v>0</v>
      </c>
      <c r="BG962" s="194">
        <f>IF(N962="zákl. přenesená",J962,0)</f>
        <v>0</v>
      </c>
      <c r="BH962" s="194">
        <f>IF(N962="sníž. přenesená",J962,0)</f>
        <v>0</v>
      </c>
      <c r="BI962" s="194">
        <f>IF(N962="nulová",J962,0)</f>
        <v>0</v>
      </c>
      <c r="BJ962" s="19" t="s">
        <v>83</v>
      </c>
      <c r="BK962" s="194">
        <f>ROUND(I962*H962,2)</f>
        <v>0</v>
      </c>
      <c r="BL962" s="19" t="s">
        <v>329</v>
      </c>
      <c r="BM962" s="193" t="s">
        <v>1589</v>
      </c>
    </row>
    <row r="963" spans="1:47" s="2" customFormat="1" ht="11.25">
      <c r="A963" s="36"/>
      <c r="B963" s="37"/>
      <c r="C963" s="38"/>
      <c r="D963" s="195" t="s">
        <v>231</v>
      </c>
      <c r="E963" s="38"/>
      <c r="F963" s="196" t="s">
        <v>1590</v>
      </c>
      <c r="G963" s="38"/>
      <c r="H963" s="38"/>
      <c r="I963" s="197"/>
      <c r="J963" s="38"/>
      <c r="K963" s="38"/>
      <c r="L963" s="41"/>
      <c r="M963" s="198"/>
      <c r="N963" s="199"/>
      <c r="O963" s="66"/>
      <c r="P963" s="66"/>
      <c r="Q963" s="66"/>
      <c r="R963" s="66"/>
      <c r="S963" s="66"/>
      <c r="T963" s="67"/>
      <c r="U963" s="36"/>
      <c r="V963" s="36"/>
      <c r="W963" s="36"/>
      <c r="X963" s="36"/>
      <c r="Y963" s="36"/>
      <c r="Z963" s="36"/>
      <c r="AA963" s="36"/>
      <c r="AB963" s="36"/>
      <c r="AC963" s="36"/>
      <c r="AD963" s="36"/>
      <c r="AE963" s="36"/>
      <c r="AT963" s="19" t="s">
        <v>231</v>
      </c>
      <c r="AU963" s="19" t="s">
        <v>85</v>
      </c>
    </row>
    <row r="964" spans="2:51" s="13" customFormat="1" ht="11.25">
      <c r="B964" s="200"/>
      <c r="C964" s="201"/>
      <c r="D964" s="195" t="s">
        <v>233</v>
      </c>
      <c r="E964" s="202" t="s">
        <v>74</v>
      </c>
      <c r="F964" s="203" t="s">
        <v>1591</v>
      </c>
      <c r="G964" s="201"/>
      <c r="H964" s="204">
        <v>3.75</v>
      </c>
      <c r="I964" s="205"/>
      <c r="J964" s="201"/>
      <c r="K964" s="201"/>
      <c r="L964" s="206"/>
      <c r="M964" s="207"/>
      <c r="N964" s="208"/>
      <c r="O964" s="208"/>
      <c r="P964" s="208"/>
      <c r="Q964" s="208"/>
      <c r="R964" s="208"/>
      <c r="S964" s="208"/>
      <c r="T964" s="209"/>
      <c r="AT964" s="210" t="s">
        <v>233</v>
      </c>
      <c r="AU964" s="210" t="s">
        <v>85</v>
      </c>
      <c r="AV964" s="13" t="s">
        <v>85</v>
      </c>
      <c r="AW964" s="13" t="s">
        <v>37</v>
      </c>
      <c r="AX964" s="13" t="s">
        <v>76</v>
      </c>
      <c r="AY964" s="210" t="s">
        <v>223</v>
      </c>
    </row>
    <row r="965" spans="2:51" s="13" customFormat="1" ht="11.25">
      <c r="B965" s="200"/>
      <c r="C965" s="201"/>
      <c r="D965" s="195" t="s">
        <v>233</v>
      </c>
      <c r="E965" s="202" t="s">
        <v>74</v>
      </c>
      <c r="F965" s="203" t="s">
        <v>1592</v>
      </c>
      <c r="G965" s="201"/>
      <c r="H965" s="204">
        <v>5</v>
      </c>
      <c r="I965" s="205"/>
      <c r="J965" s="201"/>
      <c r="K965" s="201"/>
      <c r="L965" s="206"/>
      <c r="M965" s="207"/>
      <c r="N965" s="208"/>
      <c r="O965" s="208"/>
      <c r="P965" s="208"/>
      <c r="Q965" s="208"/>
      <c r="R965" s="208"/>
      <c r="S965" s="208"/>
      <c r="T965" s="209"/>
      <c r="AT965" s="210" t="s">
        <v>233</v>
      </c>
      <c r="AU965" s="210" t="s">
        <v>85</v>
      </c>
      <c r="AV965" s="13" t="s">
        <v>85</v>
      </c>
      <c r="AW965" s="13" t="s">
        <v>37</v>
      </c>
      <c r="AX965" s="13" t="s">
        <v>76</v>
      </c>
      <c r="AY965" s="210" t="s">
        <v>223</v>
      </c>
    </row>
    <row r="966" spans="2:51" s="13" customFormat="1" ht="11.25">
      <c r="B966" s="200"/>
      <c r="C966" s="201"/>
      <c r="D966" s="195" t="s">
        <v>233</v>
      </c>
      <c r="E966" s="202" t="s">
        <v>74</v>
      </c>
      <c r="F966" s="203" t="s">
        <v>1593</v>
      </c>
      <c r="G966" s="201"/>
      <c r="H966" s="204">
        <v>3.75</v>
      </c>
      <c r="I966" s="205"/>
      <c r="J966" s="201"/>
      <c r="K966" s="201"/>
      <c r="L966" s="206"/>
      <c r="M966" s="207"/>
      <c r="N966" s="208"/>
      <c r="O966" s="208"/>
      <c r="P966" s="208"/>
      <c r="Q966" s="208"/>
      <c r="R966" s="208"/>
      <c r="S966" s="208"/>
      <c r="T966" s="209"/>
      <c r="AT966" s="210" t="s">
        <v>233</v>
      </c>
      <c r="AU966" s="210" t="s">
        <v>85</v>
      </c>
      <c r="AV966" s="13" t="s">
        <v>85</v>
      </c>
      <c r="AW966" s="13" t="s">
        <v>37</v>
      </c>
      <c r="AX966" s="13" t="s">
        <v>76</v>
      </c>
      <c r="AY966" s="210" t="s">
        <v>223</v>
      </c>
    </row>
    <row r="967" spans="2:51" s="15" customFormat="1" ht="11.25">
      <c r="B967" s="222"/>
      <c r="C967" s="223"/>
      <c r="D967" s="195" t="s">
        <v>233</v>
      </c>
      <c r="E967" s="224" t="s">
        <v>74</v>
      </c>
      <c r="F967" s="225" t="s">
        <v>238</v>
      </c>
      <c r="G967" s="223"/>
      <c r="H967" s="226">
        <v>12.5</v>
      </c>
      <c r="I967" s="227"/>
      <c r="J967" s="223"/>
      <c r="K967" s="223"/>
      <c r="L967" s="228"/>
      <c r="M967" s="229"/>
      <c r="N967" s="230"/>
      <c r="O967" s="230"/>
      <c r="P967" s="230"/>
      <c r="Q967" s="230"/>
      <c r="R967" s="230"/>
      <c r="S967" s="230"/>
      <c r="T967" s="231"/>
      <c r="AT967" s="232" t="s">
        <v>233</v>
      </c>
      <c r="AU967" s="232" t="s">
        <v>85</v>
      </c>
      <c r="AV967" s="15" t="s">
        <v>229</v>
      </c>
      <c r="AW967" s="15" t="s">
        <v>37</v>
      </c>
      <c r="AX967" s="15" t="s">
        <v>83</v>
      </c>
      <c r="AY967" s="232" t="s">
        <v>223</v>
      </c>
    </row>
    <row r="968" spans="1:65" s="2" customFormat="1" ht="16.5" customHeight="1">
      <c r="A968" s="36"/>
      <c r="B968" s="37"/>
      <c r="C968" s="182" t="s">
        <v>1594</v>
      </c>
      <c r="D968" s="182" t="s">
        <v>225</v>
      </c>
      <c r="E968" s="183" t="s">
        <v>1595</v>
      </c>
      <c r="F968" s="184" t="s">
        <v>1596</v>
      </c>
      <c r="G968" s="185" t="s">
        <v>117</v>
      </c>
      <c r="H968" s="186">
        <v>12.5</v>
      </c>
      <c r="I968" s="187"/>
      <c r="J968" s="188">
        <f>ROUND(I968*H968,2)</f>
        <v>0</v>
      </c>
      <c r="K968" s="184" t="s">
        <v>228</v>
      </c>
      <c r="L968" s="41"/>
      <c r="M968" s="189" t="s">
        <v>74</v>
      </c>
      <c r="N968" s="190" t="s">
        <v>46</v>
      </c>
      <c r="O968" s="66"/>
      <c r="P968" s="191">
        <f>O968*H968</f>
        <v>0</v>
      </c>
      <c r="Q968" s="191">
        <v>0.00014</v>
      </c>
      <c r="R968" s="191">
        <f>Q968*H968</f>
        <v>0.0017499999999999998</v>
      </c>
      <c r="S968" s="191">
        <v>0</v>
      </c>
      <c r="T968" s="192">
        <f>S968*H968</f>
        <v>0</v>
      </c>
      <c r="U968" s="36"/>
      <c r="V968" s="36"/>
      <c r="W968" s="36"/>
      <c r="X968" s="36"/>
      <c r="Y968" s="36"/>
      <c r="Z968" s="36"/>
      <c r="AA968" s="36"/>
      <c r="AB968" s="36"/>
      <c r="AC968" s="36"/>
      <c r="AD968" s="36"/>
      <c r="AE968" s="36"/>
      <c r="AR968" s="193" t="s">
        <v>329</v>
      </c>
      <c r="AT968" s="193" t="s">
        <v>225</v>
      </c>
      <c r="AU968" s="193" t="s">
        <v>85</v>
      </c>
      <c r="AY968" s="19" t="s">
        <v>223</v>
      </c>
      <c r="BE968" s="194">
        <f>IF(N968="základní",J968,0)</f>
        <v>0</v>
      </c>
      <c r="BF968" s="194">
        <f>IF(N968="snížená",J968,0)</f>
        <v>0</v>
      </c>
      <c r="BG968" s="194">
        <f>IF(N968="zákl. přenesená",J968,0)</f>
        <v>0</v>
      </c>
      <c r="BH968" s="194">
        <f>IF(N968="sníž. přenesená",J968,0)</f>
        <v>0</v>
      </c>
      <c r="BI968" s="194">
        <f>IF(N968="nulová",J968,0)</f>
        <v>0</v>
      </c>
      <c r="BJ968" s="19" t="s">
        <v>83</v>
      </c>
      <c r="BK968" s="194">
        <f>ROUND(I968*H968,2)</f>
        <v>0</v>
      </c>
      <c r="BL968" s="19" t="s">
        <v>329</v>
      </c>
      <c r="BM968" s="193" t="s">
        <v>1597</v>
      </c>
    </row>
    <row r="969" spans="1:47" s="2" customFormat="1" ht="11.25">
      <c r="A969" s="36"/>
      <c r="B969" s="37"/>
      <c r="C969" s="38"/>
      <c r="D969" s="195" t="s">
        <v>231</v>
      </c>
      <c r="E969" s="38"/>
      <c r="F969" s="196" t="s">
        <v>1598</v>
      </c>
      <c r="G969" s="38"/>
      <c r="H969" s="38"/>
      <c r="I969" s="197"/>
      <c r="J969" s="38"/>
      <c r="K969" s="38"/>
      <c r="L969" s="41"/>
      <c r="M969" s="198"/>
      <c r="N969" s="199"/>
      <c r="O969" s="66"/>
      <c r="P969" s="66"/>
      <c r="Q969" s="66"/>
      <c r="R969" s="66"/>
      <c r="S969" s="66"/>
      <c r="T969" s="67"/>
      <c r="U969" s="36"/>
      <c r="V969" s="36"/>
      <c r="W969" s="36"/>
      <c r="X969" s="36"/>
      <c r="Y969" s="36"/>
      <c r="Z969" s="36"/>
      <c r="AA969" s="36"/>
      <c r="AB969" s="36"/>
      <c r="AC969" s="36"/>
      <c r="AD969" s="36"/>
      <c r="AE969" s="36"/>
      <c r="AT969" s="19" t="s">
        <v>231</v>
      </c>
      <c r="AU969" s="19" t="s">
        <v>85</v>
      </c>
    </row>
    <row r="970" spans="2:51" s="13" customFormat="1" ht="11.25">
      <c r="B970" s="200"/>
      <c r="C970" s="201"/>
      <c r="D970" s="195" t="s">
        <v>233</v>
      </c>
      <c r="E970" s="202" t="s">
        <v>74</v>
      </c>
      <c r="F970" s="203" t="s">
        <v>1591</v>
      </c>
      <c r="G970" s="201"/>
      <c r="H970" s="204">
        <v>3.75</v>
      </c>
      <c r="I970" s="205"/>
      <c r="J970" s="201"/>
      <c r="K970" s="201"/>
      <c r="L970" s="206"/>
      <c r="M970" s="207"/>
      <c r="N970" s="208"/>
      <c r="O970" s="208"/>
      <c r="P970" s="208"/>
      <c r="Q970" s="208"/>
      <c r="R970" s="208"/>
      <c r="S970" s="208"/>
      <c r="T970" s="209"/>
      <c r="AT970" s="210" t="s">
        <v>233</v>
      </c>
      <c r="AU970" s="210" t="s">
        <v>85</v>
      </c>
      <c r="AV970" s="13" t="s">
        <v>85</v>
      </c>
      <c r="AW970" s="13" t="s">
        <v>37</v>
      </c>
      <c r="AX970" s="13" t="s">
        <v>76</v>
      </c>
      <c r="AY970" s="210" t="s">
        <v>223</v>
      </c>
    </row>
    <row r="971" spans="2:51" s="13" customFormat="1" ht="11.25">
      <c r="B971" s="200"/>
      <c r="C971" s="201"/>
      <c r="D971" s="195" t="s">
        <v>233</v>
      </c>
      <c r="E971" s="202" t="s">
        <v>74</v>
      </c>
      <c r="F971" s="203" t="s">
        <v>1592</v>
      </c>
      <c r="G971" s="201"/>
      <c r="H971" s="204">
        <v>5</v>
      </c>
      <c r="I971" s="205"/>
      <c r="J971" s="201"/>
      <c r="K971" s="201"/>
      <c r="L971" s="206"/>
      <c r="M971" s="207"/>
      <c r="N971" s="208"/>
      <c r="O971" s="208"/>
      <c r="P971" s="208"/>
      <c r="Q971" s="208"/>
      <c r="R971" s="208"/>
      <c r="S971" s="208"/>
      <c r="T971" s="209"/>
      <c r="AT971" s="210" t="s">
        <v>233</v>
      </c>
      <c r="AU971" s="210" t="s">
        <v>85</v>
      </c>
      <c r="AV971" s="13" t="s">
        <v>85</v>
      </c>
      <c r="AW971" s="13" t="s">
        <v>37</v>
      </c>
      <c r="AX971" s="13" t="s">
        <v>76</v>
      </c>
      <c r="AY971" s="210" t="s">
        <v>223</v>
      </c>
    </row>
    <row r="972" spans="2:51" s="13" customFormat="1" ht="11.25">
      <c r="B972" s="200"/>
      <c r="C972" s="201"/>
      <c r="D972" s="195" t="s">
        <v>233</v>
      </c>
      <c r="E972" s="202" t="s">
        <v>74</v>
      </c>
      <c r="F972" s="203" t="s">
        <v>1593</v>
      </c>
      <c r="G972" s="201"/>
      <c r="H972" s="204">
        <v>3.75</v>
      </c>
      <c r="I972" s="205"/>
      <c r="J972" s="201"/>
      <c r="K972" s="201"/>
      <c r="L972" s="206"/>
      <c r="M972" s="207"/>
      <c r="N972" s="208"/>
      <c r="O972" s="208"/>
      <c r="P972" s="208"/>
      <c r="Q972" s="208"/>
      <c r="R972" s="208"/>
      <c r="S972" s="208"/>
      <c r="T972" s="209"/>
      <c r="AT972" s="210" t="s">
        <v>233</v>
      </c>
      <c r="AU972" s="210" t="s">
        <v>85</v>
      </c>
      <c r="AV972" s="13" t="s">
        <v>85</v>
      </c>
      <c r="AW972" s="13" t="s">
        <v>37</v>
      </c>
      <c r="AX972" s="13" t="s">
        <v>76</v>
      </c>
      <c r="AY972" s="210" t="s">
        <v>223</v>
      </c>
    </row>
    <row r="973" spans="2:51" s="15" customFormat="1" ht="11.25">
      <c r="B973" s="222"/>
      <c r="C973" s="223"/>
      <c r="D973" s="195" t="s">
        <v>233</v>
      </c>
      <c r="E973" s="224" t="s">
        <v>74</v>
      </c>
      <c r="F973" s="225" t="s">
        <v>238</v>
      </c>
      <c r="G973" s="223"/>
      <c r="H973" s="226">
        <v>12.5</v>
      </c>
      <c r="I973" s="227"/>
      <c r="J973" s="223"/>
      <c r="K973" s="223"/>
      <c r="L973" s="228"/>
      <c r="M973" s="229"/>
      <c r="N973" s="230"/>
      <c r="O973" s="230"/>
      <c r="P973" s="230"/>
      <c r="Q973" s="230"/>
      <c r="R973" s="230"/>
      <c r="S973" s="230"/>
      <c r="T973" s="231"/>
      <c r="AT973" s="232" t="s">
        <v>233</v>
      </c>
      <c r="AU973" s="232" t="s">
        <v>85</v>
      </c>
      <c r="AV973" s="15" t="s">
        <v>229</v>
      </c>
      <c r="AW973" s="15" t="s">
        <v>37</v>
      </c>
      <c r="AX973" s="15" t="s">
        <v>83</v>
      </c>
      <c r="AY973" s="232" t="s">
        <v>223</v>
      </c>
    </row>
    <row r="974" spans="1:65" s="2" customFormat="1" ht="16.5" customHeight="1">
      <c r="A974" s="36"/>
      <c r="B974" s="37"/>
      <c r="C974" s="182" t="s">
        <v>1599</v>
      </c>
      <c r="D974" s="182" t="s">
        <v>225</v>
      </c>
      <c r="E974" s="183" t="s">
        <v>1600</v>
      </c>
      <c r="F974" s="184" t="s">
        <v>1601</v>
      </c>
      <c r="G974" s="185" t="s">
        <v>117</v>
      </c>
      <c r="H974" s="186">
        <v>12.5</v>
      </c>
      <c r="I974" s="187"/>
      <c r="J974" s="188">
        <f>ROUND(I974*H974,2)</f>
        <v>0</v>
      </c>
      <c r="K974" s="184" t="s">
        <v>228</v>
      </c>
      <c r="L974" s="41"/>
      <c r="M974" s="189" t="s">
        <v>74</v>
      </c>
      <c r="N974" s="190" t="s">
        <v>46</v>
      </c>
      <c r="O974" s="66"/>
      <c r="P974" s="191">
        <f>O974*H974</f>
        <v>0</v>
      </c>
      <c r="Q974" s="191">
        <v>0.00012</v>
      </c>
      <c r="R974" s="191">
        <f>Q974*H974</f>
        <v>0.0015</v>
      </c>
      <c r="S974" s="191">
        <v>0</v>
      </c>
      <c r="T974" s="192">
        <f>S974*H974</f>
        <v>0</v>
      </c>
      <c r="U974" s="36"/>
      <c r="V974" s="36"/>
      <c r="W974" s="36"/>
      <c r="X974" s="36"/>
      <c r="Y974" s="36"/>
      <c r="Z974" s="36"/>
      <c r="AA974" s="36"/>
      <c r="AB974" s="36"/>
      <c r="AC974" s="36"/>
      <c r="AD974" s="36"/>
      <c r="AE974" s="36"/>
      <c r="AR974" s="193" t="s">
        <v>329</v>
      </c>
      <c r="AT974" s="193" t="s">
        <v>225</v>
      </c>
      <c r="AU974" s="193" t="s">
        <v>85</v>
      </c>
      <c r="AY974" s="19" t="s">
        <v>223</v>
      </c>
      <c r="BE974" s="194">
        <f>IF(N974="základní",J974,0)</f>
        <v>0</v>
      </c>
      <c r="BF974" s="194">
        <f>IF(N974="snížená",J974,0)</f>
        <v>0</v>
      </c>
      <c r="BG974" s="194">
        <f>IF(N974="zákl. přenesená",J974,0)</f>
        <v>0</v>
      </c>
      <c r="BH974" s="194">
        <f>IF(N974="sníž. přenesená",J974,0)</f>
        <v>0</v>
      </c>
      <c r="BI974" s="194">
        <f>IF(N974="nulová",J974,0)</f>
        <v>0</v>
      </c>
      <c r="BJ974" s="19" t="s">
        <v>83</v>
      </c>
      <c r="BK974" s="194">
        <f>ROUND(I974*H974,2)</f>
        <v>0</v>
      </c>
      <c r="BL974" s="19" t="s">
        <v>329</v>
      </c>
      <c r="BM974" s="193" t="s">
        <v>1602</v>
      </c>
    </row>
    <row r="975" spans="1:47" s="2" customFormat="1" ht="11.25">
      <c r="A975" s="36"/>
      <c r="B975" s="37"/>
      <c r="C975" s="38"/>
      <c r="D975" s="195" t="s">
        <v>231</v>
      </c>
      <c r="E975" s="38"/>
      <c r="F975" s="196" t="s">
        <v>1603</v>
      </c>
      <c r="G975" s="38"/>
      <c r="H975" s="38"/>
      <c r="I975" s="197"/>
      <c r="J975" s="38"/>
      <c r="K975" s="38"/>
      <c r="L975" s="41"/>
      <c r="M975" s="198"/>
      <c r="N975" s="199"/>
      <c r="O975" s="66"/>
      <c r="P975" s="66"/>
      <c r="Q975" s="66"/>
      <c r="R975" s="66"/>
      <c r="S975" s="66"/>
      <c r="T975" s="67"/>
      <c r="U975" s="36"/>
      <c r="V975" s="36"/>
      <c r="W975" s="36"/>
      <c r="X975" s="36"/>
      <c r="Y975" s="36"/>
      <c r="Z975" s="36"/>
      <c r="AA975" s="36"/>
      <c r="AB975" s="36"/>
      <c r="AC975" s="36"/>
      <c r="AD975" s="36"/>
      <c r="AE975" s="36"/>
      <c r="AT975" s="19" t="s">
        <v>231</v>
      </c>
      <c r="AU975" s="19" t="s">
        <v>85</v>
      </c>
    </row>
    <row r="976" spans="2:51" s="13" customFormat="1" ht="11.25">
      <c r="B976" s="200"/>
      <c r="C976" s="201"/>
      <c r="D976" s="195" t="s">
        <v>233</v>
      </c>
      <c r="E976" s="202" t="s">
        <v>74</v>
      </c>
      <c r="F976" s="203" t="s">
        <v>1591</v>
      </c>
      <c r="G976" s="201"/>
      <c r="H976" s="204">
        <v>3.75</v>
      </c>
      <c r="I976" s="205"/>
      <c r="J976" s="201"/>
      <c r="K976" s="201"/>
      <c r="L976" s="206"/>
      <c r="M976" s="207"/>
      <c r="N976" s="208"/>
      <c r="O976" s="208"/>
      <c r="P976" s="208"/>
      <c r="Q976" s="208"/>
      <c r="R976" s="208"/>
      <c r="S976" s="208"/>
      <c r="T976" s="209"/>
      <c r="AT976" s="210" t="s">
        <v>233</v>
      </c>
      <c r="AU976" s="210" t="s">
        <v>85</v>
      </c>
      <c r="AV976" s="13" t="s">
        <v>85</v>
      </c>
      <c r="AW976" s="13" t="s">
        <v>37</v>
      </c>
      <c r="AX976" s="13" t="s">
        <v>76</v>
      </c>
      <c r="AY976" s="210" t="s">
        <v>223</v>
      </c>
    </row>
    <row r="977" spans="2:51" s="13" customFormat="1" ht="11.25">
      <c r="B977" s="200"/>
      <c r="C977" s="201"/>
      <c r="D977" s="195" t="s">
        <v>233</v>
      </c>
      <c r="E977" s="202" t="s">
        <v>74</v>
      </c>
      <c r="F977" s="203" t="s">
        <v>1592</v>
      </c>
      <c r="G977" s="201"/>
      <c r="H977" s="204">
        <v>5</v>
      </c>
      <c r="I977" s="205"/>
      <c r="J977" s="201"/>
      <c r="K977" s="201"/>
      <c r="L977" s="206"/>
      <c r="M977" s="207"/>
      <c r="N977" s="208"/>
      <c r="O977" s="208"/>
      <c r="P977" s="208"/>
      <c r="Q977" s="208"/>
      <c r="R977" s="208"/>
      <c r="S977" s="208"/>
      <c r="T977" s="209"/>
      <c r="AT977" s="210" t="s">
        <v>233</v>
      </c>
      <c r="AU977" s="210" t="s">
        <v>85</v>
      </c>
      <c r="AV977" s="13" t="s">
        <v>85</v>
      </c>
      <c r="AW977" s="13" t="s">
        <v>37</v>
      </c>
      <c r="AX977" s="13" t="s">
        <v>76</v>
      </c>
      <c r="AY977" s="210" t="s">
        <v>223</v>
      </c>
    </row>
    <row r="978" spans="2:51" s="13" customFormat="1" ht="11.25">
      <c r="B978" s="200"/>
      <c r="C978" s="201"/>
      <c r="D978" s="195" t="s">
        <v>233</v>
      </c>
      <c r="E978" s="202" t="s">
        <v>74</v>
      </c>
      <c r="F978" s="203" t="s">
        <v>1593</v>
      </c>
      <c r="G978" s="201"/>
      <c r="H978" s="204">
        <v>3.75</v>
      </c>
      <c r="I978" s="205"/>
      <c r="J978" s="201"/>
      <c r="K978" s="201"/>
      <c r="L978" s="206"/>
      <c r="M978" s="207"/>
      <c r="N978" s="208"/>
      <c r="O978" s="208"/>
      <c r="P978" s="208"/>
      <c r="Q978" s="208"/>
      <c r="R978" s="208"/>
      <c r="S978" s="208"/>
      <c r="T978" s="209"/>
      <c r="AT978" s="210" t="s">
        <v>233</v>
      </c>
      <c r="AU978" s="210" t="s">
        <v>85</v>
      </c>
      <c r="AV978" s="13" t="s">
        <v>85</v>
      </c>
      <c r="AW978" s="13" t="s">
        <v>37</v>
      </c>
      <c r="AX978" s="13" t="s">
        <v>76</v>
      </c>
      <c r="AY978" s="210" t="s">
        <v>223</v>
      </c>
    </row>
    <row r="979" spans="2:51" s="15" customFormat="1" ht="11.25">
      <c r="B979" s="222"/>
      <c r="C979" s="223"/>
      <c r="D979" s="195" t="s">
        <v>233</v>
      </c>
      <c r="E979" s="224" t="s">
        <v>74</v>
      </c>
      <c r="F979" s="225" t="s">
        <v>238</v>
      </c>
      <c r="G979" s="223"/>
      <c r="H979" s="226">
        <v>12.5</v>
      </c>
      <c r="I979" s="227"/>
      <c r="J979" s="223"/>
      <c r="K979" s="223"/>
      <c r="L979" s="228"/>
      <c r="M979" s="229"/>
      <c r="N979" s="230"/>
      <c r="O979" s="230"/>
      <c r="P979" s="230"/>
      <c r="Q979" s="230"/>
      <c r="R979" s="230"/>
      <c r="S979" s="230"/>
      <c r="T979" s="231"/>
      <c r="AT979" s="232" t="s">
        <v>233</v>
      </c>
      <c r="AU979" s="232" t="s">
        <v>85</v>
      </c>
      <c r="AV979" s="15" t="s">
        <v>229</v>
      </c>
      <c r="AW979" s="15" t="s">
        <v>37</v>
      </c>
      <c r="AX979" s="15" t="s">
        <v>83</v>
      </c>
      <c r="AY979" s="232" t="s">
        <v>223</v>
      </c>
    </row>
    <row r="980" spans="1:65" s="2" customFormat="1" ht="16.5" customHeight="1">
      <c r="A980" s="36"/>
      <c r="B980" s="37"/>
      <c r="C980" s="182" t="s">
        <v>1604</v>
      </c>
      <c r="D980" s="182" t="s">
        <v>225</v>
      </c>
      <c r="E980" s="183" t="s">
        <v>1605</v>
      </c>
      <c r="F980" s="184" t="s">
        <v>1606</v>
      </c>
      <c r="G980" s="185" t="s">
        <v>117</v>
      </c>
      <c r="H980" s="186">
        <v>12.5</v>
      </c>
      <c r="I980" s="187"/>
      <c r="J980" s="188">
        <f>ROUND(I980*H980,2)</f>
        <v>0</v>
      </c>
      <c r="K980" s="184" t="s">
        <v>228</v>
      </c>
      <c r="L980" s="41"/>
      <c r="M980" s="189" t="s">
        <v>74</v>
      </c>
      <c r="N980" s="190" t="s">
        <v>46</v>
      </c>
      <c r="O980" s="66"/>
      <c r="P980" s="191">
        <f>O980*H980</f>
        <v>0</v>
      </c>
      <c r="Q980" s="191">
        <v>0.00012</v>
      </c>
      <c r="R980" s="191">
        <f>Q980*H980</f>
        <v>0.0015</v>
      </c>
      <c r="S980" s="191">
        <v>0</v>
      </c>
      <c r="T980" s="192">
        <f>S980*H980</f>
        <v>0</v>
      </c>
      <c r="U980" s="36"/>
      <c r="V980" s="36"/>
      <c r="W980" s="36"/>
      <c r="X980" s="36"/>
      <c r="Y980" s="36"/>
      <c r="Z980" s="36"/>
      <c r="AA980" s="36"/>
      <c r="AB980" s="36"/>
      <c r="AC980" s="36"/>
      <c r="AD980" s="36"/>
      <c r="AE980" s="36"/>
      <c r="AR980" s="193" t="s">
        <v>329</v>
      </c>
      <c r="AT980" s="193" t="s">
        <v>225</v>
      </c>
      <c r="AU980" s="193" t="s">
        <v>85</v>
      </c>
      <c r="AY980" s="19" t="s">
        <v>223</v>
      </c>
      <c r="BE980" s="194">
        <f>IF(N980="základní",J980,0)</f>
        <v>0</v>
      </c>
      <c r="BF980" s="194">
        <f>IF(N980="snížená",J980,0)</f>
        <v>0</v>
      </c>
      <c r="BG980" s="194">
        <f>IF(N980="zákl. přenesená",J980,0)</f>
        <v>0</v>
      </c>
      <c r="BH980" s="194">
        <f>IF(N980="sníž. přenesená",J980,0)</f>
        <v>0</v>
      </c>
      <c r="BI980" s="194">
        <f>IF(N980="nulová",J980,0)</f>
        <v>0</v>
      </c>
      <c r="BJ980" s="19" t="s">
        <v>83</v>
      </c>
      <c r="BK980" s="194">
        <f>ROUND(I980*H980,2)</f>
        <v>0</v>
      </c>
      <c r="BL980" s="19" t="s">
        <v>329</v>
      </c>
      <c r="BM980" s="193" t="s">
        <v>1607</v>
      </c>
    </row>
    <row r="981" spans="1:47" s="2" customFormat="1" ht="11.25">
      <c r="A981" s="36"/>
      <c r="B981" s="37"/>
      <c r="C981" s="38"/>
      <c r="D981" s="195" t="s">
        <v>231</v>
      </c>
      <c r="E981" s="38"/>
      <c r="F981" s="196" t="s">
        <v>1608</v>
      </c>
      <c r="G981" s="38"/>
      <c r="H981" s="38"/>
      <c r="I981" s="197"/>
      <c r="J981" s="38"/>
      <c r="K981" s="38"/>
      <c r="L981" s="41"/>
      <c r="M981" s="198"/>
      <c r="N981" s="199"/>
      <c r="O981" s="66"/>
      <c r="P981" s="66"/>
      <c r="Q981" s="66"/>
      <c r="R981" s="66"/>
      <c r="S981" s="66"/>
      <c r="T981" s="67"/>
      <c r="U981" s="36"/>
      <c r="V981" s="36"/>
      <c r="W981" s="36"/>
      <c r="X981" s="36"/>
      <c r="Y981" s="36"/>
      <c r="Z981" s="36"/>
      <c r="AA981" s="36"/>
      <c r="AB981" s="36"/>
      <c r="AC981" s="36"/>
      <c r="AD981" s="36"/>
      <c r="AE981" s="36"/>
      <c r="AT981" s="19" t="s">
        <v>231</v>
      </c>
      <c r="AU981" s="19" t="s">
        <v>85</v>
      </c>
    </row>
    <row r="982" spans="2:51" s="13" customFormat="1" ht="11.25">
      <c r="B982" s="200"/>
      <c r="C982" s="201"/>
      <c r="D982" s="195" t="s">
        <v>233</v>
      </c>
      <c r="E982" s="202" t="s">
        <v>74</v>
      </c>
      <c r="F982" s="203" t="s">
        <v>1591</v>
      </c>
      <c r="G982" s="201"/>
      <c r="H982" s="204">
        <v>3.75</v>
      </c>
      <c r="I982" s="205"/>
      <c r="J982" s="201"/>
      <c r="K982" s="201"/>
      <c r="L982" s="206"/>
      <c r="M982" s="207"/>
      <c r="N982" s="208"/>
      <c r="O982" s="208"/>
      <c r="P982" s="208"/>
      <c r="Q982" s="208"/>
      <c r="R982" s="208"/>
      <c r="S982" s="208"/>
      <c r="T982" s="209"/>
      <c r="AT982" s="210" t="s">
        <v>233</v>
      </c>
      <c r="AU982" s="210" t="s">
        <v>85</v>
      </c>
      <c r="AV982" s="13" t="s">
        <v>85</v>
      </c>
      <c r="AW982" s="13" t="s">
        <v>37</v>
      </c>
      <c r="AX982" s="13" t="s">
        <v>76</v>
      </c>
      <c r="AY982" s="210" t="s">
        <v>223</v>
      </c>
    </row>
    <row r="983" spans="2:51" s="13" customFormat="1" ht="11.25">
      <c r="B983" s="200"/>
      <c r="C983" s="201"/>
      <c r="D983" s="195" t="s">
        <v>233</v>
      </c>
      <c r="E983" s="202" t="s">
        <v>74</v>
      </c>
      <c r="F983" s="203" t="s">
        <v>1592</v>
      </c>
      <c r="G983" s="201"/>
      <c r="H983" s="204">
        <v>5</v>
      </c>
      <c r="I983" s="205"/>
      <c r="J983" s="201"/>
      <c r="K983" s="201"/>
      <c r="L983" s="206"/>
      <c r="M983" s="207"/>
      <c r="N983" s="208"/>
      <c r="O983" s="208"/>
      <c r="P983" s="208"/>
      <c r="Q983" s="208"/>
      <c r="R983" s="208"/>
      <c r="S983" s="208"/>
      <c r="T983" s="209"/>
      <c r="AT983" s="210" t="s">
        <v>233</v>
      </c>
      <c r="AU983" s="210" t="s">
        <v>85</v>
      </c>
      <c r="AV983" s="13" t="s">
        <v>85</v>
      </c>
      <c r="AW983" s="13" t="s">
        <v>37</v>
      </c>
      <c r="AX983" s="13" t="s">
        <v>76</v>
      </c>
      <c r="AY983" s="210" t="s">
        <v>223</v>
      </c>
    </row>
    <row r="984" spans="2:51" s="13" customFormat="1" ht="11.25">
      <c r="B984" s="200"/>
      <c r="C984" s="201"/>
      <c r="D984" s="195" t="s">
        <v>233</v>
      </c>
      <c r="E984" s="202" t="s">
        <v>74</v>
      </c>
      <c r="F984" s="203" t="s">
        <v>1593</v>
      </c>
      <c r="G984" s="201"/>
      <c r="H984" s="204">
        <v>3.75</v>
      </c>
      <c r="I984" s="205"/>
      <c r="J984" s="201"/>
      <c r="K984" s="201"/>
      <c r="L984" s="206"/>
      <c r="M984" s="207"/>
      <c r="N984" s="208"/>
      <c r="O984" s="208"/>
      <c r="P984" s="208"/>
      <c r="Q984" s="208"/>
      <c r="R984" s="208"/>
      <c r="S984" s="208"/>
      <c r="T984" s="209"/>
      <c r="AT984" s="210" t="s">
        <v>233</v>
      </c>
      <c r="AU984" s="210" t="s">
        <v>85</v>
      </c>
      <c r="AV984" s="13" t="s">
        <v>85</v>
      </c>
      <c r="AW984" s="13" t="s">
        <v>37</v>
      </c>
      <c r="AX984" s="13" t="s">
        <v>76</v>
      </c>
      <c r="AY984" s="210" t="s">
        <v>223</v>
      </c>
    </row>
    <row r="985" spans="2:51" s="15" customFormat="1" ht="11.25">
      <c r="B985" s="222"/>
      <c r="C985" s="223"/>
      <c r="D985" s="195" t="s">
        <v>233</v>
      </c>
      <c r="E985" s="224" t="s">
        <v>74</v>
      </c>
      <c r="F985" s="225" t="s">
        <v>238</v>
      </c>
      <c r="G985" s="223"/>
      <c r="H985" s="226">
        <v>12.5</v>
      </c>
      <c r="I985" s="227"/>
      <c r="J985" s="223"/>
      <c r="K985" s="223"/>
      <c r="L985" s="228"/>
      <c r="M985" s="229"/>
      <c r="N985" s="230"/>
      <c r="O985" s="230"/>
      <c r="P985" s="230"/>
      <c r="Q985" s="230"/>
      <c r="R985" s="230"/>
      <c r="S985" s="230"/>
      <c r="T985" s="231"/>
      <c r="AT985" s="232" t="s">
        <v>233</v>
      </c>
      <c r="AU985" s="232" t="s">
        <v>85</v>
      </c>
      <c r="AV985" s="15" t="s">
        <v>229</v>
      </c>
      <c r="AW985" s="15" t="s">
        <v>37</v>
      </c>
      <c r="AX985" s="15" t="s">
        <v>83</v>
      </c>
      <c r="AY985" s="232" t="s">
        <v>223</v>
      </c>
    </row>
    <row r="986" spans="1:65" s="2" customFormat="1" ht="16.5" customHeight="1">
      <c r="A986" s="36"/>
      <c r="B986" s="37"/>
      <c r="C986" s="182" t="s">
        <v>1609</v>
      </c>
      <c r="D986" s="182" t="s">
        <v>225</v>
      </c>
      <c r="E986" s="183" t="s">
        <v>1610</v>
      </c>
      <c r="F986" s="184" t="s">
        <v>1611</v>
      </c>
      <c r="G986" s="185" t="s">
        <v>117</v>
      </c>
      <c r="H986" s="186">
        <v>73.14</v>
      </c>
      <c r="I986" s="187"/>
      <c r="J986" s="188">
        <f>ROUND(I986*H986,2)</f>
        <v>0</v>
      </c>
      <c r="K986" s="184" t="s">
        <v>228</v>
      </c>
      <c r="L986" s="41"/>
      <c r="M986" s="189" t="s">
        <v>74</v>
      </c>
      <c r="N986" s="190" t="s">
        <v>46</v>
      </c>
      <c r="O986" s="66"/>
      <c r="P986" s="191">
        <f>O986*H986</f>
        <v>0</v>
      </c>
      <c r="Q986" s="191">
        <v>9E-05</v>
      </c>
      <c r="R986" s="191">
        <f>Q986*H986</f>
        <v>0.0065826</v>
      </c>
      <c r="S986" s="191">
        <v>0</v>
      </c>
      <c r="T986" s="192">
        <f>S986*H986</f>
        <v>0</v>
      </c>
      <c r="U986" s="36"/>
      <c r="V986" s="36"/>
      <c r="W986" s="36"/>
      <c r="X986" s="36"/>
      <c r="Y986" s="36"/>
      <c r="Z986" s="36"/>
      <c r="AA986" s="36"/>
      <c r="AB986" s="36"/>
      <c r="AC986" s="36"/>
      <c r="AD986" s="36"/>
      <c r="AE986" s="36"/>
      <c r="AR986" s="193" t="s">
        <v>329</v>
      </c>
      <c r="AT986" s="193" t="s">
        <v>225</v>
      </c>
      <c r="AU986" s="193" t="s">
        <v>85</v>
      </c>
      <c r="AY986" s="19" t="s">
        <v>223</v>
      </c>
      <c r="BE986" s="194">
        <f>IF(N986="základní",J986,0)</f>
        <v>0</v>
      </c>
      <c r="BF986" s="194">
        <f>IF(N986="snížená",J986,0)</f>
        <v>0</v>
      </c>
      <c r="BG986" s="194">
        <f>IF(N986="zákl. přenesená",J986,0)</f>
        <v>0</v>
      </c>
      <c r="BH986" s="194">
        <f>IF(N986="sníž. přenesená",J986,0)</f>
        <v>0</v>
      </c>
      <c r="BI986" s="194">
        <f>IF(N986="nulová",J986,0)</f>
        <v>0</v>
      </c>
      <c r="BJ986" s="19" t="s">
        <v>83</v>
      </c>
      <c r="BK986" s="194">
        <f>ROUND(I986*H986,2)</f>
        <v>0</v>
      </c>
      <c r="BL986" s="19" t="s">
        <v>329</v>
      </c>
      <c r="BM986" s="193" t="s">
        <v>1612</v>
      </c>
    </row>
    <row r="987" spans="1:47" s="2" customFormat="1" ht="11.25">
      <c r="A987" s="36"/>
      <c r="B987" s="37"/>
      <c r="C987" s="38"/>
      <c r="D987" s="195" t="s">
        <v>231</v>
      </c>
      <c r="E987" s="38"/>
      <c r="F987" s="196" t="s">
        <v>1613</v>
      </c>
      <c r="G987" s="38"/>
      <c r="H987" s="38"/>
      <c r="I987" s="197"/>
      <c r="J987" s="38"/>
      <c r="K987" s="38"/>
      <c r="L987" s="41"/>
      <c r="M987" s="198"/>
      <c r="N987" s="199"/>
      <c r="O987" s="66"/>
      <c r="P987" s="66"/>
      <c r="Q987" s="66"/>
      <c r="R987" s="66"/>
      <c r="S987" s="66"/>
      <c r="T987" s="67"/>
      <c r="U987" s="36"/>
      <c r="V987" s="36"/>
      <c r="W987" s="36"/>
      <c r="X987" s="36"/>
      <c r="Y987" s="36"/>
      <c r="Z987" s="36"/>
      <c r="AA987" s="36"/>
      <c r="AB987" s="36"/>
      <c r="AC987" s="36"/>
      <c r="AD987" s="36"/>
      <c r="AE987" s="36"/>
      <c r="AT987" s="19" t="s">
        <v>231</v>
      </c>
      <c r="AU987" s="19" t="s">
        <v>85</v>
      </c>
    </row>
    <row r="988" spans="2:51" s="13" customFormat="1" ht="11.25">
      <c r="B988" s="200"/>
      <c r="C988" s="201"/>
      <c r="D988" s="195" t="s">
        <v>233</v>
      </c>
      <c r="E988" s="202" t="s">
        <v>74</v>
      </c>
      <c r="F988" s="203" t="s">
        <v>628</v>
      </c>
      <c r="G988" s="201"/>
      <c r="H988" s="204">
        <v>73.14</v>
      </c>
      <c r="I988" s="205"/>
      <c r="J988" s="201"/>
      <c r="K988" s="201"/>
      <c r="L988" s="206"/>
      <c r="M988" s="207"/>
      <c r="N988" s="208"/>
      <c r="O988" s="208"/>
      <c r="P988" s="208"/>
      <c r="Q988" s="208"/>
      <c r="R988" s="208"/>
      <c r="S988" s="208"/>
      <c r="T988" s="209"/>
      <c r="AT988" s="210" t="s">
        <v>233</v>
      </c>
      <c r="AU988" s="210" t="s">
        <v>85</v>
      </c>
      <c r="AV988" s="13" t="s">
        <v>85</v>
      </c>
      <c r="AW988" s="13" t="s">
        <v>37</v>
      </c>
      <c r="AX988" s="13" t="s">
        <v>83</v>
      </c>
      <c r="AY988" s="210" t="s">
        <v>223</v>
      </c>
    </row>
    <row r="989" spans="1:65" s="2" customFormat="1" ht="16.5" customHeight="1">
      <c r="A989" s="36"/>
      <c r="B989" s="37"/>
      <c r="C989" s="182" t="s">
        <v>1614</v>
      </c>
      <c r="D989" s="182" t="s">
        <v>225</v>
      </c>
      <c r="E989" s="183" t="s">
        <v>1615</v>
      </c>
      <c r="F989" s="184" t="s">
        <v>1616</v>
      </c>
      <c r="G989" s="185" t="s">
        <v>117</v>
      </c>
      <c r="H989" s="186">
        <v>73.14</v>
      </c>
      <c r="I989" s="187"/>
      <c r="J989" s="188">
        <f>ROUND(I989*H989,2)</f>
        <v>0</v>
      </c>
      <c r="K989" s="184" t="s">
        <v>228</v>
      </c>
      <c r="L989" s="41"/>
      <c r="M989" s="189" t="s">
        <v>74</v>
      </c>
      <c r="N989" s="190" t="s">
        <v>46</v>
      </c>
      <c r="O989" s="66"/>
      <c r="P989" s="191">
        <f>O989*H989</f>
        <v>0</v>
      </c>
      <c r="Q989" s="191">
        <v>0.00023</v>
      </c>
      <c r="R989" s="191">
        <f>Q989*H989</f>
        <v>0.0168222</v>
      </c>
      <c r="S989" s="191">
        <v>0</v>
      </c>
      <c r="T989" s="192">
        <f>S989*H989</f>
        <v>0</v>
      </c>
      <c r="U989" s="36"/>
      <c r="V989" s="36"/>
      <c r="W989" s="36"/>
      <c r="X989" s="36"/>
      <c r="Y989" s="36"/>
      <c r="Z989" s="36"/>
      <c r="AA989" s="36"/>
      <c r="AB989" s="36"/>
      <c r="AC989" s="36"/>
      <c r="AD989" s="36"/>
      <c r="AE989" s="36"/>
      <c r="AR989" s="193" t="s">
        <v>329</v>
      </c>
      <c r="AT989" s="193" t="s">
        <v>225</v>
      </c>
      <c r="AU989" s="193" t="s">
        <v>85</v>
      </c>
      <c r="AY989" s="19" t="s">
        <v>223</v>
      </c>
      <c r="BE989" s="194">
        <f>IF(N989="základní",J989,0)</f>
        <v>0</v>
      </c>
      <c r="BF989" s="194">
        <f>IF(N989="snížená",J989,0)</f>
        <v>0</v>
      </c>
      <c r="BG989" s="194">
        <f>IF(N989="zákl. přenesená",J989,0)</f>
        <v>0</v>
      </c>
      <c r="BH989" s="194">
        <f>IF(N989="sníž. přenesená",J989,0)</f>
        <v>0</v>
      </c>
      <c r="BI989" s="194">
        <f>IF(N989="nulová",J989,0)</f>
        <v>0</v>
      </c>
      <c r="BJ989" s="19" t="s">
        <v>83</v>
      </c>
      <c r="BK989" s="194">
        <f>ROUND(I989*H989,2)</f>
        <v>0</v>
      </c>
      <c r="BL989" s="19" t="s">
        <v>329</v>
      </c>
      <c r="BM989" s="193" t="s">
        <v>1617</v>
      </c>
    </row>
    <row r="990" spans="1:47" s="2" customFormat="1" ht="11.25">
      <c r="A990" s="36"/>
      <c r="B990" s="37"/>
      <c r="C990" s="38"/>
      <c r="D990" s="195" t="s">
        <v>231</v>
      </c>
      <c r="E990" s="38"/>
      <c r="F990" s="196" t="s">
        <v>1618</v>
      </c>
      <c r="G990" s="38"/>
      <c r="H990" s="38"/>
      <c r="I990" s="197"/>
      <c r="J990" s="38"/>
      <c r="K990" s="38"/>
      <c r="L990" s="41"/>
      <c r="M990" s="198"/>
      <c r="N990" s="199"/>
      <c r="O990" s="66"/>
      <c r="P990" s="66"/>
      <c r="Q990" s="66"/>
      <c r="R990" s="66"/>
      <c r="S990" s="66"/>
      <c r="T990" s="67"/>
      <c r="U990" s="36"/>
      <c r="V990" s="36"/>
      <c r="W990" s="36"/>
      <c r="X990" s="36"/>
      <c r="Y990" s="36"/>
      <c r="Z990" s="36"/>
      <c r="AA990" s="36"/>
      <c r="AB990" s="36"/>
      <c r="AC990" s="36"/>
      <c r="AD990" s="36"/>
      <c r="AE990" s="36"/>
      <c r="AT990" s="19" t="s">
        <v>231</v>
      </c>
      <c r="AU990" s="19" t="s">
        <v>85</v>
      </c>
    </row>
    <row r="991" spans="2:51" s="13" customFormat="1" ht="11.25">
      <c r="B991" s="200"/>
      <c r="C991" s="201"/>
      <c r="D991" s="195" t="s">
        <v>233</v>
      </c>
      <c r="E991" s="202" t="s">
        <v>74</v>
      </c>
      <c r="F991" s="203" t="s">
        <v>628</v>
      </c>
      <c r="G991" s="201"/>
      <c r="H991" s="204">
        <v>73.14</v>
      </c>
      <c r="I991" s="205"/>
      <c r="J991" s="201"/>
      <c r="K991" s="201"/>
      <c r="L991" s="206"/>
      <c r="M991" s="207"/>
      <c r="N991" s="208"/>
      <c r="O991" s="208"/>
      <c r="P991" s="208"/>
      <c r="Q991" s="208"/>
      <c r="R991" s="208"/>
      <c r="S991" s="208"/>
      <c r="T991" s="209"/>
      <c r="AT991" s="210" t="s">
        <v>233</v>
      </c>
      <c r="AU991" s="210" t="s">
        <v>85</v>
      </c>
      <c r="AV991" s="13" t="s">
        <v>85</v>
      </c>
      <c r="AW991" s="13" t="s">
        <v>37</v>
      </c>
      <c r="AX991" s="13" t="s">
        <v>83</v>
      </c>
      <c r="AY991" s="210" t="s">
        <v>223</v>
      </c>
    </row>
    <row r="992" spans="1:65" s="2" customFormat="1" ht="16.5" customHeight="1">
      <c r="A992" s="36"/>
      <c r="B992" s="37"/>
      <c r="C992" s="182" t="s">
        <v>1619</v>
      </c>
      <c r="D992" s="182" t="s">
        <v>225</v>
      </c>
      <c r="E992" s="183" t="s">
        <v>1620</v>
      </c>
      <c r="F992" s="184" t="s">
        <v>1621</v>
      </c>
      <c r="G992" s="185" t="s">
        <v>117</v>
      </c>
      <c r="H992" s="186">
        <v>73.14</v>
      </c>
      <c r="I992" s="187"/>
      <c r="J992" s="188">
        <f>ROUND(I992*H992,2)</f>
        <v>0</v>
      </c>
      <c r="K992" s="184" t="s">
        <v>228</v>
      </c>
      <c r="L992" s="41"/>
      <c r="M992" s="189" t="s">
        <v>74</v>
      </c>
      <c r="N992" s="190" t="s">
        <v>46</v>
      </c>
      <c r="O992" s="66"/>
      <c r="P992" s="191">
        <f>O992*H992</f>
        <v>0</v>
      </c>
      <c r="Q992" s="191">
        <v>0</v>
      </c>
      <c r="R992" s="191">
        <f>Q992*H992</f>
        <v>0</v>
      </c>
      <c r="S992" s="191">
        <v>0</v>
      </c>
      <c r="T992" s="192">
        <f>S992*H992</f>
        <v>0</v>
      </c>
      <c r="U992" s="36"/>
      <c r="V992" s="36"/>
      <c r="W992" s="36"/>
      <c r="X992" s="36"/>
      <c r="Y992" s="36"/>
      <c r="Z992" s="36"/>
      <c r="AA992" s="36"/>
      <c r="AB992" s="36"/>
      <c r="AC992" s="36"/>
      <c r="AD992" s="36"/>
      <c r="AE992" s="36"/>
      <c r="AR992" s="193" t="s">
        <v>329</v>
      </c>
      <c r="AT992" s="193" t="s">
        <v>225</v>
      </c>
      <c r="AU992" s="193" t="s">
        <v>85</v>
      </c>
      <c r="AY992" s="19" t="s">
        <v>223</v>
      </c>
      <c r="BE992" s="194">
        <f>IF(N992="základní",J992,0)</f>
        <v>0</v>
      </c>
      <c r="BF992" s="194">
        <f>IF(N992="snížená",J992,0)</f>
        <v>0</v>
      </c>
      <c r="BG992" s="194">
        <f>IF(N992="zákl. přenesená",J992,0)</f>
        <v>0</v>
      </c>
      <c r="BH992" s="194">
        <f>IF(N992="sníž. přenesená",J992,0)</f>
        <v>0</v>
      </c>
      <c r="BI992" s="194">
        <f>IF(N992="nulová",J992,0)</f>
        <v>0</v>
      </c>
      <c r="BJ992" s="19" t="s">
        <v>83</v>
      </c>
      <c r="BK992" s="194">
        <f>ROUND(I992*H992,2)</f>
        <v>0</v>
      </c>
      <c r="BL992" s="19" t="s">
        <v>329</v>
      </c>
      <c r="BM992" s="193" t="s">
        <v>1622</v>
      </c>
    </row>
    <row r="993" spans="1:47" s="2" customFormat="1" ht="11.25">
      <c r="A993" s="36"/>
      <c r="B993" s="37"/>
      <c r="C993" s="38"/>
      <c r="D993" s="195" t="s">
        <v>231</v>
      </c>
      <c r="E993" s="38"/>
      <c r="F993" s="196" t="s">
        <v>1623</v>
      </c>
      <c r="G993" s="38"/>
      <c r="H993" s="38"/>
      <c r="I993" s="197"/>
      <c r="J993" s="38"/>
      <c r="K993" s="38"/>
      <c r="L993" s="41"/>
      <c r="M993" s="198"/>
      <c r="N993" s="199"/>
      <c r="O993" s="66"/>
      <c r="P993" s="66"/>
      <c r="Q993" s="66"/>
      <c r="R993" s="66"/>
      <c r="S993" s="66"/>
      <c r="T993" s="67"/>
      <c r="U993" s="36"/>
      <c r="V993" s="36"/>
      <c r="W993" s="36"/>
      <c r="X993" s="36"/>
      <c r="Y993" s="36"/>
      <c r="Z993" s="36"/>
      <c r="AA993" s="36"/>
      <c r="AB993" s="36"/>
      <c r="AC993" s="36"/>
      <c r="AD993" s="36"/>
      <c r="AE993" s="36"/>
      <c r="AT993" s="19" t="s">
        <v>231</v>
      </c>
      <c r="AU993" s="19" t="s">
        <v>85</v>
      </c>
    </row>
    <row r="994" spans="2:51" s="13" customFormat="1" ht="11.25">
      <c r="B994" s="200"/>
      <c r="C994" s="201"/>
      <c r="D994" s="195" t="s">
        <v>233</v>
      </c>
      <c r="E994" s="202" t="s">
        <v>74</v>
      </c>
      <c r="F994" s="203" t="s">
        <v>628</v>
      </c>
      <c r="G994" s="201"/>
      <c r="H994" s="204">
        <v>73.14</v>
      </c>
      <c r="I994" s="205"/>
      <c r="J994" s="201"/>
      <c r="K994" s="201"/>
      <c r="L994" s="206"/>
      <c r="M994" s="207"/>
      <c r="N994" s="208"/>
      <c r="O994" s="208"/>
      <c r="P994" s="208"/>
      <c r="Q994" s="208"/>
      <c r="R994" s="208"/>
      <c r="S994" s="208"/>
      <c r="T994" s="209"/>
      <c r="AT994" s="210" t="s">
        <v>233</v>
      </c>
      <c r="AU994" s="210" t="s">
        <v>85</v>
      </c>
      <c r="AV994" s="13" t="s">
        <v>85</v>
      </c>
      <c r="AW994" s="13" t="s">
        <v>37</v>
      </c>
      <c r="AX994" s="13" t="s">
        <v>83</v>
      </c>
      <c r="AY994" s="210" t="s">
        <v>223</v>
      </c>
    </row>
    <row r="995" spans="1:65" s="2" customFormat="1" ht="16.5" customHeight="1">
      <c r="A995" s="36"/>
      <c r="B995" s="37"/>
      <c r="C995" s="182" t="s">
        <v>1624</v>
      </c>
      <c r="D995" s="182" t="s">
        <v>225</v>
      </c>
      <c r="E995" s="183" t="s">
        <v>1625</v>
      </c>
      <c r="F995" s="184" t="s">
        <v>1626</v>
      </c>
      <c r="G995" s="185" t="s">
        <v>123</v>
      </c>
      <c r="H995" s="186">
        <v>164</v>
      </c>
      <c r="I995" s="187"/>
      <c r="J995" s="188">
        <f>ROUND(I995*H995,2)</f>
        <v>0</v>
      </c>
      <c r="K995" s="184" t="s">
        <v>228</v>
      </c>
      <c r="L995" s="41"/>
      <c r="M995" s="189" t="s">
        <v>74</v>
      </c>
      <c r="N995" s="190" t="s">
        <v>46</v>
      </c>
      <c r="O995" s="66"/>
      <c r="P995" s="191">
        <f>O995*H995</f>
        <v>0</v>
      </c>
      <c r="Q995" s="191">
        <v>1E-05</v>
      </c>
      <c r="R995" s="191">
        <f>Q995*H995</f>
        <v>0.0016400000000000002</v>
      </c>
      <c r="S995" s="191">
        <v>0</v>
      </c>
      <c r="T995" s="192">
        <f>S995*H995</f>
        <v>0</v>
      </c>
      <c r="U995" s="36"/>
      <c r="V995" s="36"/>
      <c r="W995" s="36"/>
      <c r="X995" s="36"/>
      <c r="Y995" s="36"/>
      <c r="Z995" s="36"/>
      <c r="AA995" s="36"/>
      <c r="AB995" s="36"/>
      <c r="AC995" s="36"/>
      <c r="AD995" s="36"/>
      <c r="AE995" s="36"/>
      <c r="AR995" s="193" t="s">
        <v>329</v>
      </c>
      <c r="AT995" s="193" t="s">
        <v>225</v>
      </c>
      <c r="AU995" s="193" t="s">
        <v>85</v>
      </c>
      <c r="AY995" s="19" t="s">
        <v>223</v>
      </c>
      <c r="BE995" s="194">
        <f>IF(N995="základní",J995,0)</f>
        <v>0</v>
      </c>
      <c r="BF995" s="194">
        <f>IF(N995="snížená",J995,0)</f>
        <v>0</v>
      </c>
      <c r="BG995" s="194">
        <f>IF(N995="zákl. přenesená",J995,0)</f>
        <v>0</v>
      </c>
      <c r="BH995" s="194">
        <f>IF(N995="sníž. přenesená",J995,0)</f>
        <v>0</v>
      </c>
      <c r="BI995" s="194">
        <f>IF(N995="nulová",J995,0)</f>
        <v>0</v>
      </c>
      <c r="BJ995" s="19" t="s">
        <v>83</v>
      </c>
      <c r="BK995" s="194">
        <f>ROUND(I995*H995,2)</f>
        <v>0</v>
      </c>
      <c r="BL995" s="19" t="s">
        <v>329</v>
      </c>
      <c r="BM995" s="193" t="s">
        <v>1627</v>
      </c>
    </row>
    <row r="996" spans="1:47" s="2" customFormat="1" ht="19.5">
      <c r="A996" s="36"/>
      <c r="B996" s="37"/>
      <c r="C996" s="38"/>
      <c r="D996" s="195" t="s">
        <v>231</v>
      </c>
      <c r="E996" s="38"/>
      <c r="F996" s="196" t="s">
        <v>1628</v>
      </c>
      <c r="G996" s="38"/>
      <c r="H996" s="38"/>
      <c r="I996" s="197"/>
      <c r="J996" s="38"/>
      <c r="K996" s="38"/>
      <c r="L996" s="41"/>
      <c r="M996" s="198"/>
      <c r="N996" s="199"/>
      <c r="O996" s="66"/>
      <c r="P996" s="66"/>
      <c r="Q996" s="66"/>
      <c r="R996" s="66"/>
      <c r="S996" s="66"/>
      <c r="T996" s="67"/>
      <c r="U996" s="36"/>
      <c r="V996" s="36"/>
      <c r="W996" s="36"/>
      <c r="X996" s="36"/>
      <c r="Y996" s="36"/>
      <c r="Z996" s="36"/>
      <c r="AA996" s="36"/>
      <c r="AB996" s="36"/>
      <c r="AC996" s="36"/>
      <c r="AD996" s="36"/>
      <c r="AE996" s="36"/>
      <c r="AT996" s="19" t="s">
        <v>231</v>
      </c>
      <c r="AU996" s="19" t="s">
        <v>85</v>
      </c>
    </row>
    <row r="997" spans="2:51" s="13" customFormat="1" ht="11.25">
      <c r="B997" s="200"/>
      <c r="C997" s="201"/>
      <c r="D997" s="195" t="s">
        <v>233</v>
      </c>
      <c r="E997" s="202" t="s">
        <v>74</v>
      </c>
      <c r="F997" s="203" t="s">
        <v>630</v>
      </c>
      <c r="G997" s="201"/>
      <c r="H997" s="204">
        <v>164</v>
      </c>
      <c r="I997" s="205"/>
      <c r="J997" s="201"/>
      <c r="K997" s="201"/>
      <c r="L997" s="206"/>
      <c r="M997" s="207"/>
      <c r="N997" s="208"/>
      <c r="O997" s="208"/>
      <c r="P997" s="208"/>
      <c r="Q997" s="208"/>
      <c r="R997" s="208"/>
      <c r="S997" s="208"/>
      <c r="T997" s="209"/>
      <c r="AT997" s="210" t="s">
        <v>233</v>
      </c>
      <c r="AU997" s="210" t="s">
        <v>85</v>
      </c>
      <c r="AV997" s="13" t="s">
        <v>85</v>
      </c>
      <c r="AW997" s="13" t="s">
        <v>37</v>
      </c>
      <c r="AX997" s="13" t="s">
        <v>83</v>
      </c>
      <c r="AY997" s="210" t="s">
        <v>223</v>
      </c>
    </row>
    <row r="998" spans="1:65" s="2" customFormat="1" ht="16.5" customHeight="1">
      <c r="A998" s="36"/>
      <c r="B998" s="37"/>
      <c r="C998" s="182" t="s">
        <v>1629</v>
      </c>
      <c r="D998" s="182" t="s">
        <v>225</v>
      </c>
      <c r="E998" s="183" t="s">
        <v>1630</v>
      </c>
      <c r="F998" s="184" t="s">
        <v>1631</v>
      </c>
      <c r="G998" s="185" t="s">
        <v>123</v>
      </c>
      <c r="H998" s="186">
        <v>164</v>
      </c>
      <c r="I998" s="187"/>
      <c r="J998" s="188">
        <f>ROUND(I998*H998,2)</f>
        <v>0</v>
      </c>
      <c r="K998" s="184" t="s">
        <v>228</v>
      </c>
      <c r="L998" s="41"/>
      <c r="M998" s="189" t="s">
        <v>74</v>
      </c>
      <c r="N998" s="190" t="s">
        <v>46</v>
      </c>
      <c r="O998" s="66"/>
      <c r="P998" s="191">
        <f>O998*H998</f>
        <v>0</v>
      </c>
      <c r="Q998" s="191">
        <v>2E-05</v>
      </c>
      <c r="R998" s="191">
        <f>Q998*H998</f>
        <v>0.0032800000000000004</v>
      </c>
      <c r="S998" s="191">
        <v>0</v>
      </c>
      <c r="T998" s="192">
        <f>S998*H998</f>
        <v>0</v>
      </c>
      <c r="U998" s="36"/>
      <c r="V998" s="36"/>
      <c r="W998" s="36"/>
      <c r="X998" s="36"/>
      <c r="Y998" s="36"/>
      <c r="Z998" s="36"/>
      <c r="AA998" s="36"/>
      <c r="AB998" s="36"/>
      <c r="AC998" s="36"/>
      <c r="AD998" s="36"/>
      <c r="AE998" s="36"/>
      <c r="AR998" s="193" t="s">
        <v>329</v>
      </c>
      <c r="AT998" s="193" t="s">
        <v>225</v>
      </c>
      <c r="AU998" s="193" t="s">
        <v>85</v>
      </c>
      <c r="AY998" s="19" t="s">
        <v>223</v>
      </c>
      <c r="BE998" s="194">
        <f>IF(N998="základní",J998,0)</f>
        <v>0</v>
      </c>
      <c r="BF998" s="194">
        <f>IF(N998="snížená",J998,0)</f>
        <v>0</v>
      </c>
      <c r="BG998" s="194">
        <f>IF(N998="zákl. přenesená",J998,0)</f>
        <v>0</v>
      </c>
      <c r="BH998" s="194">
        <f>IF(N998="sníž. přenesená",J998,0)</f>
        <v>0</v>
      </c>
      <c r="BI998" s="194">
        <f>IF(N998="nulová",J998,0)</f>
        <v>0</v>
      </c>
      <c r="BJ998" s="19" t="s">
        <v>83</v>
      </c>
      <c r="BK998" s="194">
        <f>ROUND(I998*H998,2)</f>
        <v>0</v>
      </c>
      <c r="BL998" s="19" t="s">
        <v>329</v>
      </c>
      <c r="BM998" s="193" t="s">
        <v>1632</v>
      </c>
    </row>
    <row r="999" spans="1:47" s="2" customFormat="1" ht="19.5">
      <c r="A999" s="36"/>
      <c r="B999" s="37"/>
      <c r="C999" s="38"/>
      <c r="D999" s="195" t="s">
        <v>231</v>
      </c>
      <c r="E999" s="38"/>
      <c r="F999" s="196" t="s">
        <v>1633</v>
      </c>
      <c r="G999" s="38"/>
      <c r="H999" s="38"/>
      <c r="I999" s="197"/>
      <c r="J999" s="38"/>
      <c r="K999" s="38"/>
      <c r="L999" s="41"/>
      <c r="M999" s="198"/>
      <c r="N999" s="199"/>
      <c r="O999" s="66"/>
      <c r="P999" s="66"/>
      <c r="Q999" s="66"/>
      <c r="R999" s="66"/>
      <c r="S999" s="66"/>
      <c r="T999" s="67"/>
      <c r="U999" s="36"/>
      <c r="V999" s="36"/>
      <c r="W999" s="36"/>
      <c r="X999" s="36"/>
      <c r="Y999" s="36"/>
      <c r="Z999" s="36"/>
      <c r="AA999" s="36"/>
      <c r="AB999" s="36"/>
      <c r="AC999" s="36"/>
      <c r="AD999" s="36"/>
      <c r="AE999" s="36"/>
      <c r="AT999" s="19" t="s">
        <v>231</v>
      </c>
      <c r="AU999" s="19" t="s">
        <v>85</v>
      </c>
    </row>
    <row r="1000" spans="2:51" s="13" customFormat="1" ht="11.25">
      <c r="B1000" s="200"/>
      <c r="C1000" s="201"/>
      <c r="D1000" s="195" t="s">
        <v>233</v>
      </c>
      <c r="E1000" s="202" t="s">
        <v>74</v>
      </c>
      <c r="F1000" s="203" t="s">
        <v>630</v>
      </c>
      <c r="G1000" s="201"/>
      <c r="H1000" s="204">
        <v>164</v>
      </c>
      <c r="I1000" s="205"/>
      <c r="J1000" s="201"/>
      <c r="K1000" s="201"/>
      <c r="L1000" s="206"/>
      <c r="M1000" s="207"/>
      <c r="N1000" s="208"/>
      <c r="O1000" s="208"/>
      <c r="P1000" s="208"/>
      <c r="Q1000" s="208"/>
      <c r="R1000" s="208"/>
      <c r="S1000" s="208"/>
      <c r="T1000" s="209"/>
      <c r="AT1000" s="210" t="s">
        <v>233</v>
      </c>
      <c r="AU1000" s="210" t="s">
        <v>85</v>
      </c>
      <c r="AV1000" s="13" t="s">
        <v>85</v>
      </c>
      <c r="AW1000" s="13" t="s">
        <v>37</v>
      </c>
      <c r="AX1000" s="13" t="s">
        <v>83</v>
      </c>
      <c r="AY1000" s="210" t="s">
        <v>223</v>
      </c>
    </row>
    <row r="1001" spans="1:65" s="2" customFormat="1" ht="16.5" customHeight="1">
      <c r="A1001" s="36"/>
      <c r="B1001" s="37"/>
      <c r="C1001" s="182" t="s">
        <v>1634</v>
      </c>
      <c r="D1001" s="182" t="s">
        <v>225</v>
      </c>
      <c r="E1001" s="183" t="s">
        <v>1635</v>
      </c>
      <c r="F1001" s="184" t="s">
        <v>1636</v>
      </c>
      <c r="G1001" s="185" t="s">
        <v>117</v>
      </c>
      <c r="H1001" s="186">
        <v>73.14</v>
      </c>
      <c r="I1001" s="187"/>
      <c r="J1001" s="188">
        <f>ROUND(I1001*H1001,2)</f>
        <v>0</v>
      </c>
      <c r="K1001" s="184" t="s">
        <v>228</v>
      </c>
      <c r="L1001" s="41"/>
      <c r="M1001" s="189" t="s">
        <v>74</v>
      </c>
      <c r="N1001" s="190" t="s">
        <v>46</v>
      </c>
      <c r="O1001" s="66"/>
      <c r="P1001" s="191">
        <f>O1001*H1001</f>
        <v>0</v>
      </c>
      <c r="Q1001" s="191">
        <v>0.00016</v>
      </c>
      <c r="R1001" s="191">
        <f>Q1001*H1001</f>
        <v>0.011702400000000002</v>
      </c>
      <c r="S1001" s="191">
        <v>0</v>
      </c>
      <c r="T1001" s="192">
        <f>S1001*H1001</f>
        <v>0</v>
      </c>
      <c r="U1001" s="36"/>
      <c r="V1001" s="36"/>
      <c r="W1001" s="36"/>
      <c r="X1001" s="36"/>
      <c r="Y1001" s="36"/>
      <c r="Z1001" s="36"/>
      <c r="AA1001" s="36"/>
      <c r="AB1001" s="36"/>
      <c r="AC1001" s="36"/>
      <c r="AD1001" s="36"/>
      <c r="AE1001" s="36"/>
      <c r="AR1001" s="193" t="s">
        <v>329</v>
      </c>
      <c r="AT1001" s="193" t="s">
        <v>225</v>
      </c>
      <c r="AU1001" s="193" t="s">
        <v>85</v>
      </c>
      <c r="AY1001" s="19" t="s">
        <v>223</v>
      </c>
      <c r="BE1001" s="194">
        <f>IF(N1001="základní",J1001,0)</f>
        <v>0</v>
      </c>
      <c r="BF1001" s="194">
        <f>IF(N1001="snížená",J1001,0)</f>
        <v>0</v>
      </c>
      <c r="BG1001" s="194">
        <f>IF(N1001="zákl. přenesená",J1001,0)</f>
        <v>0</v>
      </c>
      <c r="BH1001" s="194">
        <f>IF(N1001="sníž. přenesená",J1001,0)</f>
        <v>0</v>
      </c>
      <c r="BI1001" s="194">
        <f>IF(N1001="nulová",J1001,0)</f>
        <v>0</v>
      </c>
      <c r="BJ1001" s="19" t="s">
        <v>83</v>
      </c>
      <c r="BK1001" s="194">
        <f>ROUND(I1001*H1001,2)</f>
        <v>0</v>
      </c>
      <c r="BL1001" s="19" t="s">
        <v>329</v>
      </c>
      <c r="BM1001" s="193" t="s">
        <v>1637</v>
      </c>
    </row>
    <row r="1002" spans="1:47" s="2" customFormat="1" ht="11.25">
      <c r="A1002" s="36"/>
      <c r="B1002" s="37"/>
      <c r="C1002" s="38"/>
      <c r="D1002" s="195" t="s">
        <v>231</v>
      </c>
      <c r="E1002" s="38"/>
      <c r="F1002" s="196" t="s">
        <v>1638</v>
      </c>
      <c r="G1002" s="38"/>
      <c r="H1002" s="38"/>
      <c r="I1002" s="197"/>
      <c r="J1002" s="38"/>
      <c r="K1002" s="38"/>
      <c r="L1002" s="41"/>
      <c r="M1002" s="198"/>
      <c r="N1002" s="199"/>
      <c r="O1002" s="66"/>
      <c r="P1002" s="66"/>
      <c r="Q1002" s="66"/>
      <c r="R1002" s="66"/>
      <c r="S1002" s="66"/>
      <c r="T1002" s="67"/>
      <c r="U1002" s="36"/>
      <c r="V1002" s="36"/>
      <c r="W1002" s="36"/>
      <c r="X1002" s="36"/>
      <c r="Y1002" s="36"/>
      <c r="Z1002" s="36"/>
      <c r="AA1002" s="36"/>
      <c r="AB1002" s="36"/>
      <c r="AC1002" s="36"/>
      <c r="AD1002" s="36"/>
      <c r="AE1002" s="36"/>
      <c r="AT1002" s="19" t="s">
        <v>231</v>
      </c>
      <c r="AU1002" s="19" t="s">
        <v>85</v>
      </c>
    </row>
    <row r="1003" spans="2:51" s="13" customFormat="1" ht="11.25">
      <c r="B1003" s="200"/>
      <c r="C1003" s="201"/>
      <c r="D1003" s="195" t="s">
        <v>233</v>
      </c>
      <c r="E1003" s="202" t="s">
        <v>74</v>
      </c>
      <c r="F1003" s="203" t="s">
        <v>628</v>
      </c>
      <c r="G1003" s="201"/>
      <c r="H1003" s="204">
        <v>73.14</v>
      </c>
      <c r="I1003" s="205"/>
      <c r="J1003" s="201"/>
      <c r="K1003" s="201"/>
      <c r="L1003" s="206"/>
      <c r="M1003" s="207"/>
      <c r="N1003" s="208"/>
      <c r="O1003" s="208"/>
      <c r="P1003" s="208"/>
      <c r="Q1003" s="208"/>
      <c r="R1003" s="208"/>
      <c r="S1003" s="208"/>
      <c r="T1003" s="209"/>
      <c r="AT1003" s="210" t="s">
        <v>233</v>
      </c>
      <c r="AU1003" s="210" t="s">
        <v>85</v>
      </c>
      <c r="AV1003" s="13" t="s">
        <v>85</v>
      </c>
      <c r="AW1003" s="13" t="s">
        <v>37</v>
      </c>
      <c r="AX1003" s="13" t="s">
        <v>83</v>
      </c>
      <c r="AY1003" s="210" t="s">
        <v>223</v>
      </c>
    </row>
    <row r="1004" spans="1:65" s="2" customFormat="1" ht="16.5" customHeight="1">
      <c r="A1004" s="36"/>
      <c r="B1004" s="37"/>
      <c r="C1004" s="182" t="s">
        <v>1639</v>
      </c>
      <c r="D1004" s="182" t="s">
        <v>225</v>
      </c>
      <c r="E1004" s="183" t="s">
        <v>1640</v>
      </c>
      <c r="F1004" s="184" t="s">
        <v>1641</v>
      </c>
      <c r="G1004" s="185" t="s">
        <v>123</v>
      </c>
      <c r="H1004" s="186">
        <v>164</v>
      </c>
      <c r="I1004" s="187"/>
      <c r="J1004" s="188">
        <f>ROUND(I1004*H1004,2)</f>
        <v>0</v>
      </c>
      <c r="K1004" s="184" t="s">
        <v>228</v>
      </c>
      <c r="L1004" s="41"/>
      <c r="M1004" s="189" t="s">
        <v>74</v>
      </c>
      <c r="N1004" s="190" t="s">
        <v>46</v>
      </c>
      <c r="O1004" s="66"/>
      <c r="P1004" s="191">
        <f>O1004*H1004</f>
        <v>0</v>
      </c>
      <c r="Q1004" s="191">
        <v>2E-05</v>
      </c>
      <c r="R1004" s="191">
        <f>Q1004*H1004</f>
        <v>0.0032800000000000004</v>
      </c>
      <c r="S1004" s="191">
        <v>0</v>
      </c>
      <c r="T1004" s="192">
        <f>S1004*H1004</f>
        <v>0</v>
      </c>
      <c r="U1004" s="36"/>
      <c r="V1004" s="36"/>
      <c r="W1004" s="36"/>
      <c r="X1004" s="36"/>
      <c r="Y1004" s="36"/>
      <c r="Z1004" s="36"/>
      <c r="AA1004" s="36"/>
      <c r="AB1004" s="36"/>
      <c r="AC1004" s="36"/>
      <c r="AD1004" s="36"/>
      <c r="AE1004" s="36"/>
      <c r="AR1004" s="193" t="s">
        <v>329</v>
      </c>
      <c r="AT1004" s="193" t="s">
        <v>225</v>
      </c>
      <c r="AU1004" s="193" t="s">
        <v>85</v>
      </c>
      <c r="AY1004" s="19" t="s">
        <v>223</v>
      </c>
      <c r="BE1004" s="194">
        <f>IF(N1004="základní",J1004,0)</f>
        <v>0</v>
      </c>
      <c r="BF1004" s="194">
        <f>IF(N1004="snížená",J1004,0)</f>
        <v>0</v>
      </c>
      <c r="BG1004" s="194">
        <f>IF(N1004="zákl. přenesená",J1004,0)</f>
        <v>0</v>
      </c>
      <c r="BH1004" s="194">
        <f>IF(N1004="sníž. přenesená",J1004,0)</f>
        <v>0</v>
      </c>
      <c r="BI1004" s="194">
        <f>IF(N1004="nulová",J1004,0)</f>
        <v>0</v>
      </c>
      <c r="BJ1004" s="19" t="s">
        <v>83</v>
      </c>
      <c r="BK1004" s="194">
        <f>ROUND(I1004*H1004,2)</f>
        <v>0</v>
      </c>
      <c r="BL1004" s="19" t="s">
        <v>329</v>
      </c>
      <c r="BM1004" s="193" t="s">
        <v>1642</v>
      </c>
    </row>
    <row r="1005" spans="1:47" s="2" customFormat="1" ht="11.25">
      <c r="A1005" s="36"/>
      <c r="B1005" s="37"/>
      <c r="C1005" s="38"/>
      <c r="D1005" s="195" t="s">
        <v>231</v>
      </c>
      <c r="E1005" s="38"/>
      <c r="F1005" s="196" t="s">
        <v>1643</v>
      </c>
      <c r="G1005" s="38"/>
      <c r="H1005" s="38"/>
      <c r="I1005" s="197"/>
      <c r="J1005" s="38"/>
      <c r="K1005" s="38"/>
      <c r="L1005" s="41"/>
      <c r="M1005" s="198"/>
      <c r="N1005" s="199"/>
      <c r="O1005" s="66"/>
      <c r="P1005" s="66"/>
      <c r="Q1005" s="66"/>
      <c r="R1005" s="66"/>
      <c r="S1005" s="66"/>
      <c r="T1005" s="67"/>
      <c r="U1005" s="36"/>
      <c r="V1005" s="36"/>
      <c r="W1005" s="36"/>
      <c r="X1005" s="36"/>
      <c r="Y1005" s="36"/>
      <c r="Z1005" s="36"/>
      <c r="AA1005" s="36"/>
      <c r="AB1005" s="36"/>
      <c r="AC1005" s="36"/>
      <c r="AD1005" s="36"/>
      <c r="AE1005" s="36"/>
      <c r="AT1005" s="19" t="s">
        <v>231</v>
      </c>
      <c r="AU1005" s="19" t="s">
        <v>85</v>
      </c>
    </row>
    <row r="1006" spans="2:51" s="13" customFormat="1" ht="11.25">
      <c r="B1006" s="200"/>
      <c r="C1006" s="201"/>
      <c r="D1006" s="195" t="s">
        <v>233</v>
      </c>
      <c r="E1006" s="202" t="s">
        <v>74</v>
      </c>
      <c r="F1006" s="203" t="s">
        <v>630</v>
      </c>
      <c r="G1006" s="201"/>
      <c r="H1006" s="204">
        <v>164</v>
      </c>
      <c r="I1006" s="205"/>
      <c r="J1006" s="201"/>
      <c r="K1006" s="201"/>
      <c r="L1006" s="206"/>
      <c r="M1006" s="207"/>
      <c r="N1006" s="208"/>
      <c r="O1006" s="208"/>
      <c r="P1006" s="208"/>
      <c r="Q1006" s="208"/>
      <c r="R1006" s="208"/>
      <c r="S1006" s="208"/>
      <c r="T1006" s="209"/>
      <c r="AT1006" s="210" t="s">
        <v>233</v>
      </c>
      <c r="AU1006" s="210" t="s">
        <v>85</v>
      </c>
      <c r="AV1006" s="13" t="s">
        <v>85</v>
      </c>
      <c r="AW1006" s="13" t="s">
        <v>37</v>
      </c>
      <c r="AX1006" s="13" t="s">
        <v>83</v>
      </c>
      <c r="AY1006" s="210" t="s">
        <v>223</v>
      </c>
    </row>
    <row r="1007" spans="1:65" s="2" customFormat="1" ht="16.5" customHeight="1">
      <c r="A1007" s="36"/>
      <c r="B1007" s="37"/>
      <c r="C1007" s="182" t="s">
        <v>1644</v>
      </c>
      <c r="D1007" s="182" t="s">
        <v>225</v>
      </c>
      <c r="E1007" s="183" t="s">
        <v>1645</v>
      </c>
      <c r="F1007" s="184" t="s">
        <v>1646</v>
      </c>
      <c r="G1007" s="185" t="s">
        <v>117</v>
      </c>
      <c r="H1007" s="186">
        <v>73.14</v>
      </c>
      <c r="I1007" s="187"/>
      <c r="J1007" s="188">
        <f>ROUND(I1007*H1007,2)</f>
        <v>0</v>
      </c>
      <c r="K1007" s="184" t="s">
        <v>228</v>
      </c>
      <c r="L1007" s="41"/>
      <c r="M1007" s="189" t="s">
        <v>74</v>
      </c>
      <c r="N1007" s="190" t="s">
        <v>46</v>
      </c>
      <c r="O1007" s="66"/>
      <c r="P1007" s="191">
        <f>O1007*H1007</f>
        <v>0</v>
      </c>
      <c r="Q1007" s="191">
        <v>0.0002</v>
      </c>
      <c r="R1007" s="191">
        <f>Q1007*H1007</f>
        <v>0.014628</v>
      </c>
      <c r="S1007" s="191">
        <v>0</v>
      </c>
      <c r="T1007" s="192">
        <f>S1007*H1007</f>
        <v>0</v>
      </c>
      <c r="U1007" s="36"/>
      <c r="V1007" s="36"/>
      <c r="W1007" s="36"/>
      <c r="X1007" s="36"/>
      <c r="Y1007" s="36"/>
      <c r="Z1007" s="36"/>
      <c r="AA1007" s="36"/>
      <c r="AB1007" s="36"/>
      <c r="AC1007" s="36"/>
      <c r="AD1007" s="36"/>
      <c r="AE1007" s="36"/>
      <c r="AR1007" s="193" t="s">
        <v>329</v>
      </c>
      <c r="AT1007" s="193" t="s">
        <v>225</v>
      </c>
      <c r="AU1007" s="193" t="s">
        <v>85</v>
      </c>
      <c r="AY1007" s="19" t="s">
        <v>223</v>
      </c>
      <c r="BE1007" s="194">
        <f>IF(N1007="základní",J1007,0)</f>
        <v>0</v>
      </c>
      <c r="BF1007" s="194">
        <f>IF(N1007="snížená",J1007,0)</f>
        <v>0</v>
      </c>
      <c r="BG1007" s="194">
        <f>IF(N1007="zákl. přenesená",J1007,0)</f>
        <v>0</v>
      </c>
      <c r="BH1007" s="194">
        <f>IF(N1007="sníž. přenesená",J1007,0)</f>
        <v>0</v>
      </c>
      <c r="BI1007" s="194">
        <f>IF(N1007="nulová",J1007,0)</f>
        <v>0</v>
      </c>
      <c r="BJ1007" s="19" t="s">
        <v>83</v>
      </c>
      <c r="BK1007" s="194">
        <f>ROUND(I1007*H1007,2)</f>
        <v>0</v>
      </c>
      <c r="BL1007" s="19" t="s">
        <v>329</v>
      </c>
      <c r="BM1007" s="193" t="s">
        <v>1647</v>
      </c>
    </row>
    <row r="1008" spans="1:47" s="2" customFormat="1" ht="11.25">
      <c r="A1008" s="36"/>
      <c r="B1008" s="37"/>
      <c r="C1008" s="38"/>
      <c r="D1008" s="195" t="s">
        <v>231</v>
      </c>
      <c r="E1008" s="38"/>
      <c r="F1008" s="196" t="s">
        <v>1648</v>
      </c>
      <c r="G1008" s="38"/>
      <c r="H1008" s="38"/>
      <c r="I1008" s="197"/>
      <c r="J1008" s="38"/>
      <c r="K1008" s="38"/>
      <c r="L1008" s="41"/>
      <c r="M1008" s="198"/>
      <c r="N1008" s="199"/>
      <c r="O1008" s="66"/>
      <c r="P1008" s="66"/>
      <c r="Q1008" s="66"/>
      <c r="R1008" s="66"/>
      <c r="S1008" s="66"/>
      <c r="T1008" s="67"/>
      <c r="U1008" s="36"/>
      <c r="V1008" s="36"/>
      <c r="W1008" s="36"/>
      <c r="X1008" s="36"/>
      <c r="Y1008" s="36"/>
      <c r="Z1008" s="36"/>
      <c r="AA1008" s="36"/>
      <c r="AB1008" s="36"/>
      <c r="AC1008" s="36"/>
      <c r="AD1008" s="36"/>
      <c r="AE1008" s="36"/>
      <c r="AT1008" s="19" t="s">
        <v>231</v>
      </c>
      <c r="AU1008" s="19" t="s">
        <v>85</v>
      </c>
    </row>
    <row r="1009" spans="2:51" s="13" customFormat="1" ht="11.25">
      <c r="B1009" s="200"/>
      <c r="C1009" s="201"/>
      <c r="D1009" s="195" t="s">
        <v>233</v>
      </c>
      <c r="E1009" s="202" t="s">
        <v>74</v>
      </c>
      <c r="F1009" s="203" t="s">
        <v>1649</v>
      </c>
      <c r="G1009" s="201"/>
      <c r="H1009" s="204">
        <v>30.21</v>
      </c>
      <c r="I1009" s="205"/>
      <c r="J1009" s="201"/>
      <c r="K1009" s="201"/>
      <c r="L1009" s="206"/>
      <c r="M1009" s="207"/>
      <c r="N1009" s="208"/>
      <c r="O1009" s="208"/>
      <c r="P1009" s="208"/>
      <c r="Q1009" s="208"/>
      <c r="R1009" s="208"/>
      <c r="S1009" s="208"/>
      <c r="T1009" s="209"/>
      <c r="AT1009" s="210" t="s">
        <v>233</v>
      </c>
      <c r="AU1009" s="210" t="s">
        <v>85</v>
      </c>
      <c r="AV1009" s="13" t="s">
        <v>85</v>
      </c>
      <c r="AW1009" s="13" t="s">
        <v>37</v>
      </c>
      <c r="AX1009" s="13" t="s">
        <v>76</v>
      </c>
      <c r="AY1009" s="210" t="s">
        <v>223</v>
      </c>
    </row>
    <row r="1010" spans="2:51" s="13" customFormat="1" ht="11.25">
      <c r="B1010" s="200"/>
      <c r="C1010" s="201"/>
      <c r="D1010" s="195" t="s">
        <v>233</v>
      </c>
      <c r="E1010" s="202" t="s">
        <v>74</v>
      </c>
      <c r="F1010" s="203" t="s">
        <v>1650</v>
      </c>
      <c r="G1010" s="201"/>
      <c r="H1010" s="204">
        <v>5.3</v>
      </c>
      <c r="I1010" s="205"/>
      <c r="J1010" s="201"/>
      <c r="K1010" s="201"/>
      <c r="L1010" s="206"/>
      <c r="M1010" s="207"/>
      <c r="N1010" s="208"/>
      <c r="O1010" s="208"/>
      <c r="P1010" s="208"/>
      <c r="Q1010" s="208"/>
      <c r="R1010" s="208"/>
      <c r="S1010" s="208"/>
      <c r="T1010" s="209"/>
      <c r="AT1010" s="210" t="s">
        <v>233</v>
      </c>
      <c r="AU1010" s="210" t="s">
        <v>85</v>
      </c>
      <c r="AV1010" s="13" t="s">
        <v>85</v>
      </c>
      <c r="AW1010" s="13" t="s">
        <v>37</v>
      </c>
      <c r="AX1010" s="13" t="s">
        <v>76</v>
      </c>
      <c r="AY1010" s="210" t="s">
        <v>223</v>
      </c>
    </row>
    <row r="1011" spans="2:51" s="13" customFormat="1" ht="11.25">
      <c r="B1011" s="200"/>
      <c r="C1011" s="201"/>
      <c r="D1011" s="195" t="s">
        <v>233</v>
      </c>
      <c r="E1011" s="202" t="s">
        <v>74</v>
      </c>
      <c r="F1011" s="203" t="s">
        <v>1651</v>
      </c>
      <c r="G1011" s="201"/>
      <c r="H1011" s="204">
        <v>9.54</v>
      </c>
      <c r="I1011" s="205"/>
      <c r="J1011" s="201"/>
      <c r="K1011" s="201"/>
      <c r="L1011" s="206"/>
      <c r="M1011" s="207"/>
      <c r="N1011" s="208"/>
      <c r="O1011" s="208"/>
      <c r="P1011" s="208"/>
      <c r="Q1011" s="208"/>
      <c r="R1011" s="208"/>
      <c r="S1011" s="208"/>
      <c r="T1011" s="209"/>
      <c r="AT1011" s="210" t="s">
        <v>233</v>
      </c>
      <c r="AU1011" s="210" t="s">
        <v>85</v>
      </c>
      <c r="AV1011" s="13" t="s">
        <v>85</v>
      </c>
      <c r="AW1011" s="13" t="s">
        <v>37</v>
      </c>
      <c r="AX1011" s="13" t="s">
        <v>76</v>
      </c>
      <c r="AY1011" s="210" t="s">
        <v>223</v>
      </c>
    </row>
    <row r="1012" spans="2:51" s="13" customFormat="1" ht="11.25">
      <c r="B1012" s="200"/>
      <c r="C1012" s="201"/>
      <c r="D1012" s="195" t="s">
        <v>233</v>
      </c>
      <c r="E1012" s="202" t="s">
        <v>74</v>
      </c>
      <c r="F1012" s="203" t="s">
        <v>1652</v>
      </c>
      <c r="G1012" s="201"/>
      <c r="H1012" s="204">
        <v>8.48</v>
      </c>
      <c r="I1012" s="205"/>
      <c r="J1012" s="201"/>
      <c r="K1012" s="201"/>
      <c r="L1012" s="206"/>
      <c r="M1012" s="207"/>
      <c r="N1012" s="208"/>
      <c r="O1012" s="208"/>
      <c r="P1012" s="208"/>
      <c r="Q1012" s="208"/>
      <c r="R1012" s="208"/>
      <c r="S1012" s="208"/>
      <c r="T1012" s="209"/>
      <c r="AT1012" s="210" t="s">
        <v>233</v>
      </c>
      <c r="AU1012" s="210" t="s">
        <v>85</v>
      </c>
      <c r="AV1012" s="13" t="s">
        <v>85</v>
      </c>
      <c r="AW1012" s="13" t="s">
        <v>37</v>
      </c>
      <c r="AX1012" s="13" t="s">
        <v>76</v>
      </c>
      <c r="AY1012" s="210" t="s">
        <v>223</v>
      </c>
    </row>
    <row r="1013" spans="2:51" s="13" customFormat="1" ht="11.25">
      <c r="B1013" s="200"/>
      <c r="C1013" s="201"/>
      <c r="D1013" s="195" t="s">
        <v>233</v>
      </c>
      <c r="E1013" s="202" t="s">
        <v>74</v>
      </c>
      <c r="F1013" s="203" t="s">
        <v>1653</v>
      </c>
      <c r="G1013" s="201"/>
      <c r="H1013" s="204">
        <v>9.54</v>
      </c>
      <c r="I1013" s="205"/>
      <c r="J1013" s="201"/>
      <c r="K1013" s="201"/>
      <c r="L1013" s="206"/>
      <c r="M1013" s="207"/>
      <c r="N1013" s="208"/>
      <c r="O1013" s="208"/>
      <c r="P1013" s="208"/>
      <c r="Q1013" s="208"/>
      <c r="R1013" s="208"/>
      <c r="S1013" s="208"/>
      <c r="T1013" s="209"/>
      <c r="AT1013" s="210" t="s">
        <v>233</v>
      </c>
      <c r="AU1013" s="210" t="s">
        <v>85</v>
      </c>
      <c r="AV1013" s="13" t="s">
        <v>85</v>
      </c>
      <c r="AW1013" s="13" t="s">
        <v>37</v>
      </c>
      <c r="AX1013" s="13" t="s">
        <v>76</v>
      </c>
      <c r="AY1013" s="210" t="s">
        <v>223</v>
      </c>
    </row>
    <row r="1014" spans="2:51" s="13" customFormat="1" ht="11.25">
      <c r="B1014" s="200"/>
      <c r="C1014" s="201"/>
      <c r="D1014" s="195" t="s">
        <v>233</v>
      </c>
      <c r="E1014" s="202" t="s">
        <v>74</v>
      </c>
      <c r="F1014" s="203" t="s">
        <v>1654</v>
      </c>
      <c r="G1014" s="201"/>
      <c r="H1014" s="204">
        <v>10.07</v>
      </c>
      <c r="I1014" s="205"/>
      <c r="J1014" s="201"/>
      <c r="K1014" s="201"/>
      <c r="L1014" s="206"/>
      <c r="M1014" s="207"/>
      <c r="N1014" s="208"/>
      <c r="O1014" s="208"/>
      <c r="P1014" s="208"/>
      <c r="Q1014" s="208"/>
      <c r="R1014" s="208"/>
      <c r="S1014" s="208"/>
      <c r="T1014" s="209"/>
      <c r="AT1014" s="210" t="s">
        <v>233</v>
      </c>
      <c r="AU1014" s="210" t="s">
        <v>85</v>
      </c>
      <c r="AV1014" s="13" t="s">
        <v>85</v>
      </c>
      <c r="AW1014" s="13" t="s">
        <v>37</v>
      </c>
      <c r="AX1014" s="13" t="s">
        <v>76</v>
      </c>
      <c r="AY1014" s="210" t="s">
        <v>223</v>
      </c>
    </row>
    <row r="1015" spans="2:51" s="15" customFormat="1" ht="11.25">
      <c r="B1015" s="222"/>
      <c r="C1015" s="223"/>
      <c r="D1015" s="195" t="s">
        <v>233</v>
      </c>
      <c r="E1015" s="224" t="s">
        <v>628</v>
      </c>
      <c r="F1015" s="225" t="s">
        <v>238</v>
      </c>
      <c r="G1015" s="223"/>
      <c r="H1015" s="226">
        <v>73.14</v>
      </c>
      <c r="I1015" s="227"/>
      <c r="J1015" s="223"/>
      <c r="K1015" s="223"/>
      <c r="L1015" s="228"/>
      <c r="M1015" s="229"/>
      <c r="N1015" s="230"/>
      <c r="O1015" s="230"/>
      <c r="P1015" s="230"/>
      <c r="Q1015" s="230"/>
      <c r="R1015" s="230"/>
      <c r="S1015" s="230"/>
      <c r="T1015" s="231"/>
      <c r="AT1015" s="232" t="s">
        <v>233</v>
      </c>
      <c r="AU1015" s="232" t="s">
        <v>85</v>
      </c>
      <c r="AV1015" s="15" t="s">
        <v>229</v>
      </c>
      <c r="AW1015" s="15" t="s">
        <v>37</v>
      </c>
      <c r="AX1015" s="15" t="s">
        <v>83</v>
      </c>
      <c r="AY1015" s="232" t="s">
        <v>223</v>
      </c>
    </row>
    <row r="1016" spans="1:65" s="2" customFormat="1" ht="16.5" customHeight="1">
      <c r="A1016" s="36"/>
      <c r="B1016" s="37"/>
      <c r="C1016" s="182" t="s">
        <v>1655</v>
      </c>
      <c r="D1016" s="182" t="s">
        <v>225</v>
      </c>
      <c r="E1016" s="183" t="s">
        <v>1656</v>
      </c>
      <c r="F1016" s="184" t="s">
        <v>1657</v>
      </c>
      <c r="G1016" s="185" t="s">
        <v>123</v>
      </c>
      <c r="H1016" s="186">
        <v>164</v>
      </c>
      <c r="I1016" s="187"/>
      <c r="J1016" s="188">
        <f>ROUND(I1016*H1016,2)</f>
        <v>0</v>
      </c>
      <c r="K1016" s="184" t="s">
        <v>228</v>
      </c>
      <c r="L1016" s="41"/>
      <c r="M1016" s="189" t="s">
        <v>74</v>
      </c>
      <c r="N1016" s="190" t="s">
        <v>46</v>
      </c>
      <c r="O1016" s="66"/>
      <c r="P1016" s="191">
        <f>O1016*H1016</f>
        <v>0</v>
      </c>
      <c r="Q1016" s="191">
        <v>4E-05</v>
      </c>
      <c r="R1016" s="191">
        <f>Q1016*H1016</f>
        <v>0.006560000000000001</v>
      </c>
      <c r="S1016" s="191">
        <v>0</v>
      </c>
      <c r="T1016" s="192">
        <f>S1016*H1016</f>
        <v>0</v>
      </c>
      <c r="U1016" s="36"/>
      <c r="V1016" s="36"/>
      <c r="W1016" s="36"/>
      <c r="X1016" s="36"/>
      <c r="Y1016" s="36"/>
      <c r="Z1016" s="36"/>
      <c r="AA1016" s="36"/>
      <c r="AB1016" s="36"/>
      <c r="AC1016" s="36"/>
      <c r="AD1016" s="36"/>
      <c r="AE1016" s="36"/>
      <c r="AR1016" s="193" t="s">
        <v>329</v>
      </c>
      <c r="AT1016" s="193" t="s">
        <v>225</v>
      </c>
      <c r="AU1016" s="193" t="s">
        <v>85</v>
      </c>
      <c r="AY1016" s="19" t="s">
        <v>223</v>
      </c>
      <c r="BE1016" s="194">
        <f>IF(N1016="základní",J1016,0)</f>
        <v>0</v>
      </c>
      <c r="BF1016" s="194">
        <f>IF(N1016="snížená",J1016,0)</f>
        <v>0</v>
      </c>
      <c r="BG1016" s="194">
        <f>IF(N1016="zákl. přenesená",J1016,0)</f>
        <v>0</v>
      </c>
      <c r="BH1016" s="194">
        <f>IF(N1016="sníž. přenesená",J1016,0)</f>
        <v>0</v>
      </c>
      <c r="BI1016" s="194">
        <f>IF(N1016="nulová",J1016,0)</f>
        <v>0</v>
      </c>
      <c r="BJ1016" s="19" t="s">
        <v>83</v>
      </c>
      <c r="BK1016" s="194">
        <f>ROUND(I1016*H1016,2)</f>
        <v>0</v>
      </c>
      <c r="BL1016" s="19" t="s">
        <v>329</v>
      </c>
      <c r="BM1016" s="193" t="s">
        <v>1658</v>
      </c>
    </row>
    <row r="1017" spans="1:47" s="2" customFormat="1" ht="11.25">
      <c r="A1017" s="36"/>
      <c r="B1017" s="37"/>
      <c r="C1017" s="38"/>
      <c r="D1017" s="195" t="s">
        <v>231</v>
      </c>
      <c r="E1017" s="38"/>
      <c r="F1017" s="196" t="s">
        <v>1659</v>
      </c>
      <c r="G1017" s="38"/>
      <c r="H1017" s="38"/>
      <c r="I1017" s="197"/>
      <c r="J1017" s="38"/>
      <c r="K1017" s="38"/>
      <c r="L1017" s="41"/>
      <c r="M1017" s="198"/>
      <c r="N1017" s="199"/>
      <c r="O1017" s="66"/>
      <c r="P1017" s="66"/>
      <c r="Q1017" s="66"/>
      <c r="R1017" s="66"/>
      <c r="S1017" s="66"/>
      <c r="T1017" s="67"/>
      <c r="U1017" s="36"/>
      <c r="V1017" s="36"/>
      <c r="W1017" s="36"/>
      <c r="X1017" s="36"/>
      <c r="Y1017" s="36"/>
      <c r="Z1017" s="36"/>
      <c r="AA1017" s="36"/>
      <c r="AB1017" s="36"/>
      <c r="AC1017" s="36"/>
      <c r="AD1017" s="36"/>
      <c r="AE1017" s="36"/>
      <c r="AT1017" s="19" t="s">
        <v>231</v>
      </c>
      <c r="AU1017" s="19" t="s">
        <v>85</v>
      </c>
    </row>
    <row r="1018" spans="2:51" s="13" customFormat="1" ht="11.25">
      <c r="B1018" s="200"/>
      <c r="C1018" s="201"/>
      <c r="D1018" s="195" t="s">
        <v>233</v>
      </c>
      <c r="E1018" s="202" t="s">
        <v>74</v>
      </c>
      <c r="F1018" s="203" t="s">
        <v>1660</v>
      </c>
      <c r="G1018" s="201"/>
      <c r="H1018" s="204">
        <v>56</v>
      </c>
      <c r="I1018" s="205"/>
      <c r="J1018" s="201"/>
      <c r="K1018" s="201"/>
      <c r="L1018" s="206"/>
      <c r="M1018" s="207"/>
      <c r="N1018" s="208"/>
      <c r="O1018" s="208"/>
      <c r="P1018" s="208"/>
      <c r="Q1018" s="208"/>
      <c r="R1018" s="208"/>
      <c r="S1018" s="208"/>
      <c r="T1018" s="209"/>
      <c r="AT1018" s="210" t="s">
        <v>233</v>
      </c>
      <c r="AU1018" s="210" t="s">
        <v>85</v>
      </c>
      <c r="AV1018" s="13" t="s">
        <v>85</v>
      </c>
      <c r="AW1018" s="13" t="s">
        <v>37</v>
      </c>
      <c r="AX1018" s="13" t="s">
        <v>76</v>
      </c>
      <c r="AY1018" s="210" t="s">
        <v>223</v>
      </c>
    </row>
    <row r="1019" spans="2:51" s="13" customFormat="1" ht="11.25">
      <c r="B1019" s="200"/>
      <c r="C1019" s="201"/>
      <c r="D1019" s="195" t="s">
        <v>233</v>
      </c>
      <c r="E1019" s="202" t="s">
        <v>74</v>
      </c>
      <c r="F1019" s="203" t="s">
        <v>1661</v>
      </c>
      <c r="G1019" s="201"/>
      <c r="H1019" s="204">
        <v>8</v>
      </c>
      <c r="I1019" s="205"/>
      <c r="J1019" s="201"/>
      <c r="K1019" s="201"/>
      <c r="L1019" s="206"/>
      <c r="M1019" s="207"/>
      <c r="N1019" s="208"/>
      <c r="O1019" s="208"/>
      <c r="P1019" s="208"/>
      <c r="Q1019" s="208"/>
      <c r="R1019" s="208"/>
      <c r="S1019" s="208"/>
      <c r="T1019" s="209"/>
      <c r="AT1019" s="210" t="s">
        <v>233</v>
      </c>
      <c r="AU1019" s="210" t="s">
        <v>85</v>
      </c>
      <c r="AV1019" s="13" t="s">
        <v>85</v>
      </c>
      <c r="AW1019" s="13" t="s">
        <v>37</v>
      </c>
      <c r="AX1019" s="13" t="s">
        <v>76</v>
      </c>
      <c r="AY1019" s="210" t="s">
        <v>223</v>
      </c>
    </row>
    <row r="1020" spans="2:51" s="13" customFormat="1" ht="11.25">
      <c r="B1020" s="200"/>
      <c r="C1020" s="201"/>
      <c r="D1020" s="195" t="s">
        <v>233</v>
      </c>
      <c r="E1020" s="202" t="s">
        <v>74</v>
      </c>
      <c r="F1020" s="203" t="s">
        <v>1662</v>
      </c>
      <c r="G1020" s="201"/>
      <c r="H1020" s="204">
        <v>25</v>
      </c>
      <c r="I1020" s="205"/>
      <c r="J1020" s="201"/>
      <c r="K1020" s="201"/>
      <c r="L1020" s="206"/>
      <c r="M1020" s="207"/>
      <c r="N1020" s="208"/>
      <c r="O1020" s="208"/>
      <c r="P1020" s="208"/>
      <c r="Q1020" s="208"/>
      <c r="R1020" s="208"/>
      <c r="S1020" s="208"/>
      <c r="T1020" s="209"/>
      <c r="AT1020" s="210" t="s">
        <v>233</v>
      </c>
      <c r="AU1020" s="210" t="s">
        <v>85</v>
      </c>
      <c r="AV1020" s="13" t="s">
        <v>85</v>
      </c>
      <c r="AW1020" s="13" t="s">
        <v>37</v>
      </c>
      <c r="AX1020" s="13" t="s">
        <v>76</v>
      </c>
      <c r="AY1020" s="210" t="s">
        <v>223</v>
      </c>
    </row>
    <row r="1021" spans="2:51" s="13" customFormat="1" ht="11.25">
      <c r="B1021" s="200"/>
      <c r="C1021" s="201"/>
      <c r="D1021" s="195" t="s">
        <v>233</v>
      </c>
      <c r="E1021" s="202" t="s">
        <v>74</v>
      </c>
      <c r="F1021" s="203" t="s">
        <v>1663</v>
      </c>
      <c r="G1021" s="201"/>
      <c r="H1021" s="204">
        <v>25</v>
      </c>
      <c r="I1021" s="205"/>
      <c r="J1021" s="201"/>
      <c r="K1021" s="201"/>
      <c r="L1021" s="206"/>
      <c r="M1021" s="207"/>
      <c r="N1021" s="208"/>
      <c r="O1021" s="208"/>
      <c r="P1021" s="208"/>
      <c r="Q1021" s="208"/>
      <c r="R1021" s="208"/>
      <c r="S1021" s="208"/>
      <c r="T1021" s="209"/>
      <c r="AT1021" s="210" t="s">
        <v>233</v>
      </c>
      <c r="AU1021" s="210" t="s">
        <v>85</v>
      </c>
      <c r="AV1021" s="13" t="s">
        <v>85</v>
      </c>
      <c r="AW1021" s="13" t="s">
        <v>37</v>
      </c>
      <c r="AX1021" s="13" t="s">
        <v>76</v>
      </c>
      <c r="AY1021" s="210" t="s">
        <v>223</v>
      </c>
    </row>
    <row r="1022" spans="2:51" s="13" customFormat="1" ht="11.25">
      <c r="B1022" s="200"/>
      <c r="C1022" s="201"/>
      <c r="D1022" s="195" t="s">
        <v>233</v>
      </c>
      <c r="E1022" s="202" t="s">
        <v>74</v>
      </c>
      <c r="F1022" s="203" t="s">
        <v>1664</v>
      </c>
      <c r="G1022" s="201"/>
      <c r="H1022" s="204">
        <v>25</v>
      </c>
      <c r="I1022" s="205"/>
      <c r="J1022" s="201"/>
      <c r="K1022" s="201"/>
      <c r="L1022" s="206"/>
      <c r="M1022" s="207"/>
      <c r="N1022" s="208"/>
      <c r="O1022" s="208"/>
      <c r="P1022" s="208"/>
      <c r="Q1022" s="208"/>
      <c r="R1022" s="208"/>
      <c r="S1022" s="208"/>
      <c r="T1022" s="209"/>
      <c r="AT1022" s="210" t="s">
        <v>233</v>
      </c>
      <c r="AU1022" s="210" t="s">
        <v>85</v>
      </c>
      <c r="AV1022" s="13" t="s">
        <v>85</v>
      </c>
      <c r="AW1022" s="13" t="s">
        <v>37</v>
      </c>
      <c r="AX1022" s="13" t="s">
        <v>76</v>
      </c>
      <c r="AY1022" s="210" t="s">
        <v>223</v>
      </c>
    </row>
    <row r="1023" spans="2:51" s="13" customFormat="1" ht="11.25">
      <c r="B1023" s="200"/>
      <c r="C1023" s="201"/>
      <c r="D1023" s="195" t="s">
        <v>233</v>
      </c>
      <c r="E1023" s="202" t="s">
        <v>74</v>
      </c>
      <c r="F1023" s="203" t="s">
        <v>1665</v>
      </c>
      <c r="G1023" s="201"/>
      <c r="H1023" s="204">
        <v>25</v>
      </c>
      <c r="I1023" s="205"/>
      <c r="J1023" s="201"/>
      <c r="K1023" s="201"/>
      <c r="L1023" s="206"/>
      <c r="M1023" s="207"/>
      <c r="N1023" s="208"/>
      <c r="O1023" s="208"/>
      <c r="P1023" s="208"/>
      <c r="Q1023" s="208"/>
      <c r="R1023" s="208"/>
      <c r="S1023" s="208"/>
      <c r="T1023" s="209"/>
      <c r="AT1023" s="210" t="s">
        <v>233</v>
      </c>
      <c r="AU1023" s="210" t="s">
        <v>85</v>
      </c>
      <c r="AV1023" s="13" t="s">
        <v>85</v>
      </c>
      <c r="AW1023" s="13" t="s">
        <v>37</v>
      </c>
      <c r="AX1023" s="13" t="s">
        <v>76</v>
      </c>
      <c r="AY1023" s="210" t="s">
        <v>223</v>
      </c>
    </row>
    <row r="1024" spans="2:51" s="15" customFormat="1" ht="11.25">
      <c r="B1024" s="222"/>
      <c r="C1024" s="223"/>
      <c r="D1024" s="195" t="s">
        <v>233</v>
      </c>
      <c r="E1024" s="224" t="s">
        <v>630</v>
      </c>
      <c r="F1024" s="225" t="s">
        <v>238</v>
      </c>
      <c r="G1024" s="223"/>
      <c r="H1024" s="226">
        <v>164</v>
      </c>
      <c r="I1024" s="227"/>
      <c r="J1024" s="223"/>
      <c r="K1024" s="223"/>
      <c r="L1024" s="228"/>
      <c r="M1024" s="229"/>
      <c r="N1024" s="230"/>
      <c r="O1024" s="230"/>
      <c r="P1024" s="230"/>
      <c r="Q1024" s="230"/>
      <c r="R1024" s="230"/>
      <c r="S1024" s="230"/>
      <c r="T1024" s="231"/>
      <c r="AT1024" s="232" t="s">
        <v>233</v>
      </c>
      <c r="AU1024" s="232" t="s">
        <v>85</v>
      </c>
      <c r="AV1024" s="15" t="s">
        <v>229</v>
      </c>
      <c r="AW1024" s="15" t="s">
        <v>37</v>
      </c>
      <c r="AX1024" s="15" t="s">
        <v>83</v>
      </c>
      <c r="AY1024" s="232" t="s">
        <v>223</v>
      </c>
    </row>
    <row r="1025" spans="1:65" s="2" customFormat="1" ht="16.5" customHeight="1">
      <c r="A1025" s="36"/>
      <c r="B1025" s="37"/>
      <c r="C1025" s="182" t="s">
        <v>1666</v>
      </c>
      <c r="D1025" s="182" t="s">
        <v>225</v>
      </c>
      <c r="E1025" s="183" t="s">
        <v>1667</v>
      </c>
      <c r="F1025" s="184" t="s">
        <v>1668</v>
      </c>
      <c r="G1025" s="185" t="s">
        <v>117</v>
      </c>
      <c r="H1025" s="186">
        <v>30.792</v>
      </c>
      <c r="I1025" s="187"/>
      <c r="J1025" s="188">
        <f>ROUND(I1025*H1025,2)</f>
        <v>0</v>
      </c>
      <c r="K1025" s="184" t="s">
        <v>228</v>
      </c>
      <c r="L1025" s="41"/>
      <c r="M1025" s="189" t="s">
        <v>74</v>
      </c>
      <c r="N1025" s="190" t="s">
        <v>46</v>
      </c>
      <c r="O1025" s="66"/>
      <c r="P1025" s="191">
        <f>O1025*H1025</f>
        <v>0</v>
      </c>
      <c r="Q1025" s="191">
        <v>0.0001</v>
      </c>
      <c r="R1025" s="191">
        <f>Q1025*H1025</f>
        <v>0.0030792000000000003</v>
      </c>
      <c r="S1025" s="191">
        <v>0</v>
      </c>
      <c r="T1025" s="192">
        <f>S1025*H1025</f>
        <v>0</v>
      </c>
      <c r="U1025" s="36"/>
      <c r="V1025" s="36"/>
      <c r="W1025" s="36"/>
      <c r="X1025" s="36"/>
      <c r="Y1025" s="36"/>
      <c r="Z1025" s="36"/>
      <c r="AA1025" s="36"/>
      <c r="AB1025" s="36"/>
      <c r="AC1025" s="36"/>
      <c r="AD1025" s="36"/>
      <c r="AE1025" s="36"/>
      <c r="AR1025" s="193" t="s">
        <v>329</v>
      </c>
      <c r="AT1025" s="193" t="s">
        <v>225</v>
      </c>
      <c r="AU1025" s="193" t="s">
        <v>85</v>
      </c>
      <c r="AY1025" s="19" t="s">
        <v>223</v>
      </c>
      <c r="BE1025" s="194">
        <f>IF(N1025="základní",J1025,0)</f>
        <v>0</v>
      </c>
      <c r="BF1025" s="194">
        <f>IF(N1025="snížená",J1025,0)</f>
        <v>0</v>
      </c>
      <c r="BG1025" s="194">
        <f>IF(N1025="zákl. přenesená",J1025,0)</f>
        <v>0</v>
      </c>
      <c r="BH1025" s="194">
        <f>IF(N1025="sníž. přenesená",J1025,0)</f>
        <v>0</v>
      </c>
      <c r="BI1025" s="194">
        <f>IF(N1025="nulová",J1025,0)</f>
        <v>0</v>
      </c>
      <c r="BJ1025" s="19" t="s">
        <v>83</v>
      </c>
      <c r="BK1025" s="194">
        <f>ROUND(I1025*H1025,2)</f>
        <v>0</v>
      </c>
      <c r="BL1025" s="19" t="s">
        <v>329</v>
      </c>
      <c r="BM1025" s="193" t="s">
        <v>1669</v>
      </c>
    </row>
    <row r="1026" spans="1:47" s="2" customFormat="1" ht="11.25">
      <c r="A1026" s="36"/>
      <c r="B1026" s="37"/>
      <c r="C1026" s="38"/>
      <c r="D1026" s="195" t="s">
        <v>231</v>
      </c>
      <c r="E1026" s="38"/>
      <c r="F1026" s="196" t="s">
        <v>1670</v>
      </c>
      <c r="G1026" s="38"/>
      <c r="H1026" s="38"/>
      <c r="I1026" s="197"/>
      <c r="J1026" s="38"/>
      <c r="K1026" s="38"/>
      <c r="L1026" s="41"/>
      <c r="M1026" s="198"/>
      <c r="N1026" s="199"/>
      <c r="O1026" s="66"/>
      <c r="P1026" s="66"/>
      <c r="Q1026" s="66"/>
      <c r="R1026" s="66"/>
      <c r="S1026" s="66"/>
      <c r="T1026" s="67"/>
      <c r="U1026" s="36"/>
      <c r="V1026" s="36"/>
      <c r="W1026" s="36"/>
      <c r="X1026" s="36"/>
      <c r="Y1026" s="36"/>
      <c r="Z1026" s="36"/>
      <c r="AA1026" s="36"/>
      <c r="AB1026" s="36"/>
      <c r="AC1026" s="36"/>
      <c r="AD1026" s="36"/>
      <c r="AE1026" s="36"/>
      <c r="AT1026" s="19" t="s">
        <v>231</v>
      </c>
      <c r="AU1026" s="19" t="s">
        <v>85</v>
      </c>
    </row>
    <row r="1027" spans="1:47" s="2" customFormat="1" ht="19.5">
      <c r="A1027" s="36"/>
      <c r="B1027" s="37"/>
      <c r="C1027" s="38"/>
      <c r="D1027" s="195" t="s">
        <v>468</v>
      </c>
      <c r="E1027" s="38"/>
      <c r="F1027" s="243" t="s">
        <v>1671</v>
      </c>
      <c r="G1027" s="38"/>
      <c r="H1027" s="38"/>
      <c r="I1027" s="197"/>
      <c r="J1027" s="38"/>
      <c r="K1027" s="38"/>
      <c r="L1027" s="41"/>
      <c r="M1027" s="198"/>
      <c r="N1027" s="199"/>
      <c r="O1027" s="66"/>
      <c r="P1027" s="66"/>
      <c r="Q1027" s="66"/>
      <c r="R1027" s="66"/>
      <c r="S1027" s="66"/>
      <c r="T1027" s="67"/>
      <c r="U1027" s="36"/>
      <c r="V1027" s="36"/>
      <c r="W1027" s="36"/>
      <c r="X1027" s="36"/>
      <c r="Y1027" s="36"/>
      <c r="Z1027" s="36"/>
      <c r="AA1027" s="36"/>
      <c r="AB1027" s="36"/>
      <c r="AC1027" s="36"/>
      <c r="AD1027" s="36"/>
      <c r="AE1027" s="36"/>
      <c r="AT1027" s="19" t="s">
        <v>468</v>
      </c>
      <c r="AU1027" s="19" t="s">
        <v>85</v>
      </c>
    </row>
    <row r="1028" spans="2:51" s="16" customFormat="1" ht="11.25">
      <c r="B1028" s="233"/>
      <c r="C1028" s="234"/>
      <c r="D1028" s="195" t="s">
        <v>233</v>
      </c>
      <c r="E1028" s="235" t="s">
        <v>74</v>
      </c>
      <c r="F1028" s="236" t="s">
        <v>262</v>
      </c>
      <c r="G1028" s="234"/>
      <c r="H1028" s="235" t="s">
        <v>74</v>
      </c>
      <c r="I1028" s="237"/>
      <c r="J1028" s="234"/>
      <c r="K1028" s="234"/>
      <c r="L1028" s="238"/>
      <c r="M1028" s="239"/>
      <c r="N1028" s="240"/>
      <c r="O1028" s="240"/>
      <c r="P1028" s="240"/>
      <c r="Q1028" s="240"/>
      <c r="R1028" s="240"/>
      <c r="S1028" s="240"/>
      <c r="T1028" s="241"/>
      <c r="AT1028" s="242" t="s">
        <v>233</v>
      </c>
      <c r="AU1028" s="242" t="s">
        <v>85</v>
      </c>
      <c r="AV1028" s="16" t="s">
        <v>83</v>
      </c>
      <c r="AW1028" s="16" t="s">
        <v>37</v>
      </c>
      <c r="AX1028" s="16" t="s">
        <v>76</v>
      </c>
      <c r="AY1028" s="242" t="s">
        <v>223</v>
      </c>
    </row>
    <row r="1029" spans="2:51" s="13" customFormat="1" ht="11.25">
      <c r="B1029" s="200"/>
      <c r="C1029" s="201"/>
      <c r="D1029" s="195" t="s">
        <v>233</v>
      </c>
      <c r="E1029" s="202" t="s">
        <v>74</v>
      </c>
      <c r="F1029" s="203" t="s">
        <v>1672</v>
      </c>
      <c r="G1029" s="201"/>
      <c r="H1029" s="204">
        <v>6.372</v>
      </c>
      <c r="I1029" s="205"/>
      <c r="J1029" s="201"/>
      <c r="K1029" s="201"/>
      <c r="L1029" s="206"/>
      <c r="M1029" s="207"/>
      <c r="N1029" s="208"/>
      <c r="O1029" s="208"/>
      <c r="P1029" s="208"/>
      <c r="Q1029" s="208"/>
      <c r="R1029" s="208"/>
      <c r="S1029" s="208"/>
      <c r="T1029" s="209"/>
      <c r="AT1029" s="210" t="s">
        <v>233</v>
      </c>
      <c r="AU1029" s="210" t="s">
        <v>85</v>
      </c>
      <c r="AV1029" s="13" t="s">
        <v>85</v>
      </c>
      <c r="AW1029" s="13" t="s">
        <v>37</v>
      </c>
      <c r="AX1029" s="13" t="s">
        <v>76</v>
      </c>
      <c r="AY1029" s="210" t="s">
        <v>223</v>
      </c>
    </row>
    <row r="1030" spans="2:51" s="13" customFormat="1" ht="11.25">
      <c r="B1030" s="200"/>
      <c r="C1030" s="201"/>
      <c r="D1030" s="195" t="s">
        <v>233</v>
      </c>
      <c r="E1030" s="202" t="s">
        <v>74</v>
      </c>
      <c r="F1030" s="203" t="s">
        <v>1673</v>
      </c>
      <c r="G1030" s="201"/>
      <c r="H1030" s="204">
        <v>4.44</v>
      </c>
      <c r="I1030" s="205"/>
      <c r="J1030" s="201"/>
      <c r="K1030" s="201"/>
      <c r="L1030" s="206"/>
      <c r="M1030" s="207"/>
      <c r="N1030" s="208"/>
      <c r="O1030" s="208"/>
      <c r="P1030" s="208"/>
      <c r="Q1030" s="208"/>
      <c r="R1030" s="208"/>
      <c r="S1030" s="208"/>
      <c r="T1030" s="209"/>
      <c r="AT1030" s="210" t="s">
        <v>233</v>
      </c>
      <c r="AU1030" s="210" t="s">
        <v>85</v>
      </c>
      <c r="AV1030" s="13" t="s">
        <v>85</v>
      </c>
      <c r="AW1030" s="13" t="s">
        <v>37</v>
      </c>
      <c r="AX1030" s="13" t="s">
        <v>76</v>
      </c>
      <c r="AY1030" s="210" t="s">
        <v>223</v>
      </c>
    </row>
    <row r="1031" spans="2:51" s="13" customFormat="1" ht="11.25">
      <c r="B1031" s="200"/>
      <c r="C1031" s="201"/>
      <c r="D1031" s="195" t="s">
        <v>233</v>
      </c>
      <c r="E1031" s="202" t="s">
        <v>74</v>
      </c>
      <c r="F1031" s="203" t="s">
        <v>1674</v>
      </c>
      <c r="G1031" s="201"/>
      <c r="H1031" s="204">
        <v>1.8</v>
      </c>
      <c r="I1031" s="205"/>
      <c r="J1031" s="201"/>
      <c r="K1031" s="201"/>
      <c r="L1031" s="206"/>
      <c r="M1031" s="207"/>
      <c r="N1031" s="208"/>
      <c r="O1031" s="208"/>
      <c r="P1031" s="208"/>
      <c r="Q1031" s="208"/>
      <c r="R1031" s="208"/>
      <c r="S1031" s="208"/>
      <c r="T1031" s="209"/>
      <c r="AT1031" s="210" t="s">
        <v>233</v>
      </c>
      <c r="AU1031" s="210" t="s">
        <v>85</v>
      </c>
      <c r="AV1031" s="13" t="s">
        <v>85</v>
      </c>
      <c r="AW1031" s="13" t="s">
        <v>37</v>
      </c>
      <c r="AX1031" s="13" t="s">
        <v>76</v>
      </c>
      <c r="AY1031" s="210" t="s">
        <v>223</v>
      </c>
    </row>
    <row r="1032" spans="2:51" s="13" customFormat="1" ht="11.25">
      <c r="B1032" s="200"/>
      <c r="C1032" s="201"/>
      <c r="D1032" s="195" t="s">
        <v>233</v>
      </c>
      <c r="E1032" s="202" t="s">
        <v>74</v>
      </c>
      <c r="F1032" s="203" t="s">
        <v>1675</v>
      </c>
      <c r="G1032" s="201"/>
      <c r="H1032" s="204">
        <v>5.94</v>
      </c>
      <c r="I1032" s="205"/>
      <c r="J1032" s="201"/>
      <c r="K1032" s="201"/>
      <c r="L1032" s="206"/>
      <c r="M1032" s="207"/>
      <c r="N1032" s="208"/>
      <c r="O1032" s="208"/>
      <c r="P1032" s="208"/>
      <c r="Q1032" s="208"/>
      <c r="R1032" s="208"/>
      <c r="S1032" s="208"/>
      <c r="T1032" s="209"/>
      <c r="AT1032" s="210" t="s">
        <v>233</v>
      </c>
      <c r="AU1032" s="210" t="s">
        <v>85</v>
      </c>
      <c r="AV1032" s="13" t="s">
        <v>85</v>
      </c>
      <c r="AW1032" s="13" t="s">
        <v>37</v>
      </c>
      <c r="AX1032" s="13" t="s">
        <v>76</v>
      </c>
      <c r="AY1032" s="210" t="s">
        <v>223</v>
      </c>
    </row>
    <row r="1033" spans="2:51" s="13" customFormat="1" ht="11.25">
      <c r="B1033" s="200"/>
      <c r="C1033" s="201"/>
      <c r="D1033" s="195" t="s">
        <v>233</v>
      </c>
      <c r="E1033" s="202" t="s">
        <v>74</v>
      </c>
      <c r="F1033" s="203" t="s">
        <v>1676</v>
      </c>
      <c r="G1033" s="201"/>
      <c r="H1033" s="204">
        <v>3.48</v>
      </c>
      <c r="I1033" s="205"/>
      <c r="J1033" s="201"/>
      <c r="K1033" s="201"/>
      <c r="L1033" s="206"/>
      <c r="M1033" s="207"/>
      <c r="N1033" s="208"/>
      <c r="O1033" s="208"/>
      <c r="P1033" s="208"/>
      <c r="Q1033" s="208"/>
      <c r="R1033" s="208"/>
      <c r="S1033" s="208"/>
      <c r="T1033" s="209"/>
      <c r="AT1033" s="210" t="s">
        <v>233</v>
      </c>
      <c r="AU1033" s="210" t="s">
        <v>85</v>
      </c>
      <c r="AV1033" s="13" t="s">
        <v>85</v>
      </c>
      <c r="AW1033" s="13" t="s">
        <v>37</v>
      </c>
      <c r="AX1033" s="13" t="s">
        <v>76</v>
      </c>
      <c r="AY1033" s="210" t="s">
        <v>223</v>
      </c>
    </row>
    <row r="1034" spans="2:51" s="13" customFormat="1" ht="11.25">
      <c r="B1034" s="200"/>
      <c r="C1034" s="201"/>
      <c r="D1034" s="195" t="s">
        <v>233</v>
      </c>
      <c r="E1034" s="202" t="s">
        <v>74</v>
      </c>
      <c r="F1034" s="203" t="s">
        <v>1677</v>
      </c>
      <c r="G1034" s="201"/>
      <c r="H1034" s="204">
        <v>2.16</v>
      </c>
      <c r="I1034" s="205"/>
      <c r="J1034" s="201"/>
      <c r="K1034" s="201"/>
      <c r="L1034" s="206"/>
      <c r="M1034" s="207"/>
      <c r="N1034" s="208"/>
      <c r="O1034" s="208"/>
      <c r="P1034" s="208"/>
      <c r="Q1034" s="208"/>
      <c r="R1034" s="208"/>
      <c r="S1034" s="208"/>
      <c r="T1034" s="209"/>
      <c r="AT1034" s="210" t="s">
        <v>233</v>
      </c>
      <c r="AU1034" s="210" t="s">
        <v>85</v>
      </c>
      <c r="AV1034" s="13" t="s">
        <v>85</v>
      </c>
      <c r="AW1034" s="13" t="s">
        <v>37</v>
      </c>
      <c r="AX1034" s="13" t="s">
        <v>76</v>
      </c>
      <c r="AY1034" s="210" t="s">
        <v>223</v>
      </c>
    </row>
    <row r="1035" spans="2:51" s="13" customFormat="1" ht="11.25">
      <c r="B1035" s="200"/>
      <c r="C1035" s="201"/>
      <c r="D1035" s="195" t="s">
        <v>233</v>
      </c>
      <c r="E1035" s="202" t="s">
        <v>74</v>
      </c>
      <c r="F1035" s="203" t="s">
        <v>1678</v>
      </c>
      <c r="G1035" s="201"/>
      <c r="H1035" s="204">
        <v>6.6</v>
      </c>
      <c r="I1035" s="205"/>
      <c r="J1035" s="201"/>
      <c r="K1035" s="201"/>
      <c r="L1035" s="206"/>
      <c r="M1035" s="207"/>
      <c r="N1035" s="208"/>
      <c r="O1035" s="208"/>
      <c r="P1035" s="208"/>
      <c r="Q1035" s="208"/>
      <c r="R1035" s="208"/>
      <c r="S1035" s="208"/>
      <c r="T1035" s="209"/>
      <c r="AT1035" s="210" t="s">
        <v>233</v>
      </c>
      <c r="AU1035" s="210" t="s">
        <v>85</v>
      </c>
      <c r="AV1035" s="13" t="s">
        <v>85</v>
      </c>
      <c r="AW1035" s="13" t="s">
        <v>37</v>
      </c>
      <c r="AX1035" s="13" t="s">
        <v>76</v>
      </c>
      <c r="AY1035" s="210" t="s">
        <v>223</v>
      </c>
    </row>
    <row r="1036" spans="2:51" s="14" customFormat="1" ht="11.25">
      <c r="B1036" s="211"/>
      <c r="C1036" s="212"/>
      <c r="D1036" s="195" t="s">
        <v>233</v>
      </c>
      <c r="E1036" s="213" t="s">
        <v>74</v>
      </c>
      <c r="F1036" s="214" t="s">
        <v>236</v>
      </c>
      <c r="G1036" s="212"/>
      <c r="H1036" s="215">
        <v>30.792</v>
      </c>
      <c r="I1036" s="216"/>
      <c r="J1036" s="212"/>
      <c r="K1036" s="212"/>
      <c r="L1036" s="217"/>
      <c r="M1036" s="218"/>
      <c r="N1036" s="219"/>
      <c r="O1036" s="219"/>
      <c r="P1036" s="219"/>
      <c r="Q1036" s="219"/>
      <c r="R1036" s="219"/>
      <c r="S1036" s="219"/>
      <c r="T1036" s="220"/>
      <c r="AT1036" s="221" t="s">
        <v>233</v>
      </c>
      <c r="AU1036" s="221" t="s">
        <v>85</v>
      </c>
      <c r="AV1036" s="14" t="s">
        <v>237</v>
      </c>
      <c r="AW1036" s="14" t="s">
        <v>37</v>
      </c>
      <c r="AX1036" s="14" t="s">
        <v>76</v>
      </c>
      <c r="AY1036" s="221" t="s">
        <v>223</v>
      </c>
    </row>
    <row r="1037" spans="2:51" s="15" customFormat="1" ht="11.25">
      <c r="B1037" s="222"/>
      <c r="C1037" s="223"/>
      <c r="D1037" s="195" t="s">
        <v>233</v>
      </c>
      <c r="E1037" s="224" t="s">
        <v>74</v>
      </c>
      <c r="F1037" s="225" t="s">
        <v>238</v>
      </c>
      <c r="G1037" s="223"/>
      <c r="H1037" s="226">
        <v>30.792</v>
      </c>
      <c r="I1037" s="227"/>
      <c r="J1037" s="223"/>
      <c r="K1037" s="223"/>
      <c r="L1037" s="228"/>
      <c r="M1037" s="229"/>
      <c r="N1037" s="230"/>
      <c r="O1037" s="230"/>
      <c r="P1037" s="230"/>
      <c r="Q1037" s="230"/>
      <c r="R1037" s="230"/>
      <c r="S1037" s="230"/>
      <c r="T1037" s="231"/>
      <c r="AT1037" s="232" t="s">
        <v>233</v>
      </c>
      <c r="AU1037" s="232" t="s">
        <v>85</v>
      </c>
      <c r="AV1037" s="15" t="s">
        <v>229</v>
      </c>
      <c r="AW1037" s="15" t="s">
        <v>37</v>
      </c>
      <c r="AX1037" s="15" t="s">
        <v>83</v>
      </c>
      <c r="AY1037" s="232" t="s">
        <v>223</v>
      </c>
    </row>
    <row r="1038" spans="2:63" s="12" customFormat="1" ht="22.9" customHeight="1">
      <c r="B1038" s="166"/>
      <c r="C1038" s="167"/>
      <c r="D1038" s="168" t="s">
        <v>75</v>
      </c>
      <c r="E1038" s="180" t="s">
        <v>1679</v>
      </c>
      <c r="F1038" s="180" t="s">
        <v>1680</v>
      </c>
      <c r="G1038" s="167"/>
      <c r="H1038" s="167"/>
      <c r="I1038" s="170"/>
      <c r="J1038" s="181">
        <f>BK1038</f>
        <v>0</v>
      </c>
      <c r="K1038" s="167"/>
      <c r="L1038" s="172"/>
      <c r="M1038" s="173"/>
      <c r="N1038" s="174"/>
      <c r="O1038" s="174"/>
      <c r="P1038" s="175">
        <f>SUM(P1039:P1090)</f>
        <v>0</v>
      </c>
      <c r="Q1038" s="174"/>
      <c r="R1038" s="175">
        <f>SUM(R1039:R1090)</f>
        <v>0.65033675</v>
      </c>
      <c r="S1038" s="174"/>
      <c r="T1038" s="176">
        <f>SUM(T1039:T1090)</f>
        <v>0</v>
      </c>
      <c r="AR1038" s="177" t="s">
        <v>85</v>
      </c>
      <c r="AT1038" s="178" t="s">
        <v>75</v>
      </c>
      <c r="AU1038" s="178" t="s">
        <v>83</v>
      </c>
      <c r="AY1038" s="177" t="s">
        <v>223</v>
      </c>
      <c r="BK1038" s="179">
        <f>SUM(BK1039:BK1090)</f>
        <v>0</v>
      </c>
    </row>
    <row r="1039" spans="1:65" s="2" customFormat="1" ht="16.5" customHeight="1">
      <c r="A1039" s="36"/>
      <c r="B1039" s="37"/>
      <c r="C1039" s="182" t="s">
        <v>1681</v>
      </c>
      <c r="D1039" s="182" t="s">
        <v>225</v>
      </c>
      <c r="E1039" s="183" t="s">
        <v>1682</v>
      </c>
      <c r="F1039" s="184" t="s">
        <v>1683</v>
      </c>
      <c r="G1039" s="185" t="s">
        <v>117</v>
      </c>
      <c r="H1039" s="186">
        <v>400</v>
      </c>
      <c r="I1039" s="187"/>
      <c r="J1039" s="188">
        <f>ROUND(I1039*H1039,2)</f>
        <v>0</v>
      </c>
      <c r="K1039" s="184" t="s">
        <v>228</v>
      </c>
      <c r="L1039" s="41"/>
      <c r="M1039" s="189" t="s">
        <v>74</v>
      </c>
      <c r="N1039" s="190" t="s">
        <v>46</v>
      </c>
      <c r="O1039" s="66"/>
      <c r="P1039" s="191">
        <f>O1039*H1039</f>
        <v>0</v>
      </c>
      <c r="Q1039" s="191">
        <v>0</v>
      </c>
      <c r="R1039" s="191">
        <f>Q1039*H1039</f>
        <v>0</v>
      </c>
      <c r="S1039" s="191">
        <v>0</v>
      </c>
      <c r="T1039" s="192">
        <f>S1039*H1039</f>
        <v>0</v>
      </c>
      <c r="U1039" s="36"/>
      <c r="V1039" s="36"/>
      <c r="W1039" s="36"/>
      <c r="X1039" s="36"/>
      <c r="Y1039" s="36"/>
      <c r="Z1039" s="36"/>
      <c r="AA1039" s="36"/>
      <c r="AB1039" s="36"/>
      <c r="AC1039" s="36"/>
      <c r="AD1039" s="36"/>
      <c r="AE1039" s="36"/>
      <c r="AR1039" s="193" t="s">
        <v>329</v>
      </c>
      <c r="AT1039" s="193" t="s">
        <v>225</v>
      </c>
      <c r="AU1039" s="193" t="s">
        <v>85</v>
      </c>
      <c r="AY1039" s="19" t="s">
        <v>223</v>
      </c>
      <c r="BE1039" s="194">
        <f>IF(N1039="základní",J1039,0)</f>
        <v>0</v>
      </c>
      <c r="BF1039" s="194">
        <f>IF(N1039="snížená",J1039,0)</f>
        <v>0</v>
      </c>
      <c r="BG1039" s="194">
        <f>IF(N1039="zákl. přenesená",J1039,0)</f>
        <v>0</v>
      </c>
      <c r="BH1039" s="194">
        <f>IF(N1039="sníž. přenesená",J1039,0)</f>
        <v>0</v>
      </c>
      <c r="BI1039" s="194">
        <f>IF(N1039="nulová",J1039,0)</f>
        <v>0</v>
      </c>
      <c r="BJ1039" s="19" t="s">
        <v>83</v>
      </c>
      <c r="BK1039" s="194">
        <f>ROUND(I1039*H1039,2)</f>
        <v>0</v>
      </c>
      <c r="BL1039" s="19" t="s">
        <v>329</v>
      </c>
      <c r="BM1039" s="193" t="s">
        <v>1684</v>
      </c>
    </row>
    <row r="1040" spans="1:47" s="2" customFormat="1" ht="11.25">
      <c r="A1040" s="36"/>
      <c r="B1040" s="37"/>
      <c r="C1040" s="38"/>
      <c r="D1040" s="195" t="s">
        <v>231</v>
      </c>
      <c r="E1040" s="38"/>
      <c r="F1040" s="196" t="s">
        <v>1685</v>
      </c>
      <c r="G1040" s="38"/>
      <c r="H1040" s="38"/>
      <c r="I1040" s="197"/>
      <c r="J1040" s="38"/>
      <c r="K1040" s="38"/>
      <c r="L1040" s="41"/>
      <c r="M1040" s="198"/>
      <c r="N1040" s="199"/>
      <c r="O1040" s="66"/>
      <c r="P1040" s="66"/>
      <c r="Q1040" s="66"/>
      <c r="R1040" s="66"/>
      <c r="S1040" s="66"/>
      <c r="T1040" s="67"/>
      <c r="U1040" s="36"/>
      <c r="V1040" s="36"/>
      <c r="W1040" s="36"/>
      <c r="X1040" s="36"/>
      <c r="Y1040" s="36"/>
      <c r="Z1040" s="36"/>
      <c r="AA1040" s="36"/>
      <c r="AB1040" s="36"/>
      <c r="AC1040" s="36"/>
      <c r="AD1040" s="36"/>
      <c r="AE1040" s="36"/>
      <c r="AT1040" s="19" t="s">
        <v>231</v>
      </c>
      <c r="AU1040" s="19" t="s">
        <v>85</v>
      </c>
    </row>
    <row r="1041" spans="1:65" s="2" customFormat="1" ht="16.5" customHeight="1">
      <c r="A1041" s="36"/>
      <c r="B1041" s="37"/>
      <c r="C1041" s="247" t="s">
        <v>1686</v>
      </c>
      <c r="D1041" s="247" t="s">
        <v>804</v>
      </c>
      <c r="E1041" s="248" t="s">
        <v>1687</v>
      </c>
      <c r="F1041" s="249" t="s">
        <v>1688</v>
      </c>
      <c r="G1041" s="250" t="s">
        <v>117</v>
      </c>
      <c r="H1041" s="251">
        <v>440</v>
      </c>
      <c r="I1041" s="252"/>
      <c r="J1041" s="253">
        <f>ROUND(I1041*H1041,2)</f>
        <v>0</v>
      </c>
      <c r="K1041" s="249" t="s">
        <v>228</v>
      </c>
      <c r="L1041" s="254"/>
      <c r="M1041" s="255" t="s">
        <v>74</v>
      </c>
      <c r="N1041" s="256" t="s">
        <v>46</v>
      </c>
      <c r="O1041" s="66"/>
      <c r="P1041" s="191">
        <f>O1041*H1041</f>
        <v>0</v>
      </c>
      <c r="Q1041" s="191">
        <v>0.00012</v>
      </c>
      <c r="R1041" s="191">
        <f>Q1041*H1041</f>
        <v>0.0528</v>
      </c>
      <c r="S1041" s="191">
        <v>0</v>
      </c>
      <c r="T1041" s="192">
        <f>S1041*H1041</f>
        <v>0</v>
      </c>
      <c r="U1041" s="36"/>
      <c r="V1041" s="36"/>
      <c r="W1041" s="36"/>
      <c r="X1041" s="36"/>
      <c r="Y1041" s="36"/>
      <c r="Z1041" s="36"/>
      <c r="AA1041" s="36"/>
      <c r="AB1041" s="36"/>
      <c r="AC1041" s="36"/>
      <c r="AD1041" s="36"/>
      <c r="AE1041" s="36"/>
      <c r="AR1041" s="193" t="s">
        <v>450</v>
      </c>
      <c r="AT1041" s="193" t="s">
        <v>804</v>
      </c>
      <c r="AU1041" s="193" t="s">
        <v>85</v>
      </c>
      <c r="AY1041" s="19" t="s">
        <v>223</v>
      </c>
      <c r="BE1041" s="194">
        <f>IF(N1041="základní",J1041,0)</f>
        <v>0</v>
      </c>
      <c r="BF1041" s="194">
        <f>IF(N1041="snížená",J1041,0)</f>
        <v>0</v>
      </c>
      <c r="BG1041" s="194">
        <f>IF(N1041="zákl. přenesená",J1041,0)</f>
        <v>0</v>
      </c>
      <c r="BH1041" s="194">
        <f>IF(N1041="sníž. přenesená",J1041,0)</f>
        <v>0</v>
      </c>
      <c r="BI1041" s="194">
        <f>IF(N1041="nulová",J1041,0)</f>
        <v>0</v>
      </c>
      <c r="BJ1041" s="19" t="s">
        <v>83</v>
      </c>
      <c r="BK1041" s="194">
        <f>ROUND(I1041*H1041,2)</f>
        <v>0</v>
      </c>
      <c r="BL1041" s="19" t="s">
        <v>329</v>
      </c>
      <c r="BM1041" s="193" t="s">
        <v>1689</v>
      </c>
    </row>
    <row r="1042" spans="1:47" s="2" customFormat="1" ht="11.25">
      <c r="A1042" s="36"/>
      <c r="B1042" s="37"/>
      <c r="C1042" s="38"/>
      <c r="D1042" s="195" t="s">
        <v>231</v>
      </c>
      <c r="E1042" s="38"/>
      <c r="F1042" s="196" t="s">
        <v>1688</v>
      </c>
      <c r="G1042" s="38"/>
      <c r="H1042" s="38"/>
      <c r="I1042" s="197"/>
      <c r="J1042" s="38"/>
      <c r="K1042" s="38"/>
      <c r="L1042" s="41"/>
      <c r="M1042" s="198"/>
      <c r="N1042" s="199"/>
      <c r="O1042" s="66"/>
      <c r="P1042" s="66"/>
      <c r="Q1042" s="66"/>
      <c r="R1042" s="66"/>
      <c r="S1042" s="66"/>
      <c r="T1042" s="67"/>
      <c r="U1042" s="36"/>
      <c r="V1042" s="36"/>
      <c r="W1042" s="36"/>
      <c r="X1042" s="36"/>
      <c r="Y1042" s="36"/>
      <c r="Z1042" s="36"/>
      <c r="AA1042" s="36"/>
      <c r="AB1042" s="36"/>
      <c r="AC1042" s="36"/>
      <c r="AD1042" s="36"/>
      <c r="AE1042" s="36"/>
      <c r="AT1042" s="19" t="s">
        <v>231</v>
      </c>
      <c r="AU1042" s="19" t="s">
        <v>85</v>
      </c>
    </row>
    <row r="1043" spans="2:51" s="13" customFormat="1" ht="11.25">
      <c r="B1043" s="200"/>
      <c r="C1043" s="201"/>
      <c r="D1043" s="195" t="s">
        <v>233</v>
      </c>
      <c r="E1043" s="201"/>
      <c r="F1043" s="203" t="s">
        <v>1690</v>
      </c>
      <c r="G1043" s="201"/>
      <c r="H1043" s="204">
        <v>440</v>
      </c>
      <c r="I1043" s="205"/>
      <c r="J1043" s="201"/>
      <c r="K1043" s="201"/>
      <c r="L1043" s="206"/>
      <c r="M1043" s="207"/>
      <c r="N1043" s="208"/>
      <c r="O1043" s="208"/>
      <c r="P1043" s="208"/>
      <c r="Q1043" s="208"/>
      <c r="R1043" s="208"/>
      <c r="S1043" s="208"/>
      <c r="T1043" s="209"/>
      <c r="AT1043" s="210" t="s">
        <v>233</v>
      </c>
      <c r="AU1043" s="210" t="s">
        <v>85</v>
      </c>
      <c r="AV1043" s="13" t="s">
        <v>85</v>
      </c>
      <c r="AW1043" s="13" t="s">
        <v>4</v>
      </c>
      <c r="AX1043" s="13" t="s">
        <v>83</v>
      </c>
      <c r="AY1043" s="210" t="s">
        <v>223</v>
      </c>
    </row>
    <row r="1044" spans="1:65" s="2" customFormat="1" ht="16.5" customHeight="1">
      <c r="A1044" s="36"/>
      <c r="B1044" s="37"/>
      <c r="C1044" s="182" t="s">
        <v>1691</v>
      </c>
      <c r="D1044" s="182" t="s">
        <v>225</v>
      </c>
      <c r="E1044" s="183" t="s">
        <v>1692</v>
      </c>
      <c r="F1044" s="184" t="s">
        <v>1693</v>
      </c>
      <c r="G1044" s="185" t="s">
        <v>117</v>
      </c>
      <c r="H1044" s="186">
        <v>130</v>
      </c>
      <c r="I1044" s="187"/>
      <c r="J1044" s="188">
        <f>ROUND(I1044*H1044,2)</f>
        <v>0</v>
      </c>
      <c r="K1044" s="184" t="s">
        <v>228</v>
      </c>
      <c r="L1044" s="41"/>
      <c r="M1044" s="189" t="s">
        <v>74</v>
      </c>
      <c r="N1044" s="190" t="s">
        <v>46</v>
      </c>
      <c r="O1044" s="66"/>
      <c r="P1044" s="191">
        <f>O1044*H1044</f>
        <v>0</v>
      </c>
      <c r="Q1044" s="191">
        <v>0</v>
      </c>
      <c r="R1044" s="191">
        <f>Q1044*H1044</f>
        <v>0</v>
      </c>
      <c r="S1044" s="191">
        <v>0</v>
      </c>
      <c r="T1044" s="192">
        <f>S1044*H1044</f>
        <v>0</v>
      </c>
      <c r="U1044" s="36"/>
      <c r="V1044" s="36"/>
      <c r="W1044" s="36"/>
      <c r="X1044" s="36"/>
      <c r="Y1044" s="36"/>
      <c r="Z1044" s="36"/>
      <c r="AA1044" s="36"/>
      <c r="AB1044" s="36"/>
      <c r="AC1044" s="36"/>
      <c r="AD1044" s="36"/>
      <c r="AE1044" s="36"/>
      <c r="AR1044" s="193" t="s">
        <v>329</v>
      </c>
      <c r="AT1044" s="193" t="s">
        <v>225</v>
      </c>
      <c r="AU1044" s="193" t="s">
        <v>85</v>
      </c>
      <c r="AY1044" s="19" t="s">
        <v>223</v>
      </c>
      <c r="BE1044" s="194">
        <f>IF(N1044="základní",J1044,0)</f>
        <v>0</v>
      </c>
      <c r="BF1044" s="194">
        <f>IF(N1044="snížená",J1044,0)</f>
        <v>0</v>
      </c>
      <c r="BG1044" s="194">
        <f>IF(N1044="zákl. přenesená",J1044,0)</f>
        <v>0</v>
      </c>
      <c r="BH1044" s="194">
        <f>IF(N1044="sníž. přenesená",J1044,0)</f>
        <v>0</v>
      </c>
      <c r="BI1044" s="194">
        <f>IF(N1044="nulová",J1044,0)</f>
        <v>0</v>
      </c>
      <c r="BJ1044" s="19" t="s">
        <v>83</v>
      </c>
      <c r="BK1044" s="194">
        <f>ROUND(I1044*H1044,2)</f>
        <v>0</v>
      </c>
      <c r="BL1044" s="19" t="s">
        <v>329</v>
      </c>
      <c r="BM1044" s="193" t="s">
        <v>1694</v>
      </c>
    </row>
    <row r="1045" spans="1:47" s="2" customFormat="1" ht="19.5">
      <c r="A1045" s="36"/>
      <c r="B1045" s="37"/>
      <c r="C1045" s="38"/>
      <c r="D1045" s="195" t="s">
        <v>231</v>
      </c>
      <c r="E1045" s="38"/>
      <c r="F1045" s="196" t="s">
        <v>1695</v>
      </c>
      <c r="G1045" s="38"/>
      <c r="H1045" s="38"/>
      <c r="I1045" s="197"/>
      <c r="J1045" s="38"/>
      <c r="K1045" s="38"/>
      <c r="L1045" s="41"/>
      <c r="M1045" s="198"/>
      <c r="N1045" s="199"/>
      <c r="O1045" s="66"/>
      <c r="P1045" s="66"/>
      <c r="Q1045" s="66"/>
      <c r="R1045" s="66"/>
      <c r="S1045" s="66"/>
      <c r="T1045" s="67"/>
      <c r="U1045" s="36"/>
      <c r="V1045" s="36"/>
      <c r="W1045" s="36"/>
      <c r="X1045" s="36"/>
      <c r="Y1045" s="36"/>
      <c r="Z1045" s="36"/>
      <c r="AA1045" s="36"/>
      <c r="AB1045" s="36"/>
      <c r="AC1045" s="36"/>
      <c r="AD1045" s="36"/>
      <c r="AE1045" s="36"/>
      <c r="AT1045" s="19" t="s">
        <v>231</v>
      </c>
      <c r="AU1045" s="19" t="s">
        <v>85</v>
      </c>
    </row>
    <row r="1046" spans="1:65" s="2" customFormat="1" ht="16.5" customHeight="1">
      <c r="A1046" s="36"/>
      <c r="B1046" s="37"/>
      <c r="C1046" s="247" t="s">
        <v>1696</v>
      </c>
      <c r="D1046" s="247" t="s">
        <v>804</v>
      </c>
      <c r="E1046" s="248" t="s">
        <v>1697</v>
      </c>
      <c r="F1046" s="249" t="s">
        <v>1698</v>
      </c>
      <c r="G1046" s="250" t="s">
        <v>117</v>
      </c>
      <c r="H1046" s="251">
        <v>143</v>
      </c>
      <c r="I1046" s="252"/>
      <c r="J1046" s="253">
        <f>ROUND(I1046*H1046,2)</f>
        <v>0</v>
      </c>
      <c r="K1046" s="249" t="s">
        <v>228</v>
      </c>
      <c r="L1046" s="254"/>
      <c r="M1046" s="255" t="s">
        <v>74</v>
      </c>
      <c r="N1046" s="256" t="s">
        <v>46</v>
      </c>
      <c r="O1046" s="66"/>
      <c r="P1046" s="191">
        <f>O1046*H1046</f>
        <v>0</v>
      </c>
      <c r="Q1046" s="191">
        <v>0</v>
      </c>
      <c r="R1046" s="191">
        <f>Q1046*H1046</f>
        <v>0</v>
      </c>
      <c r="S1046" s="191">
        <v>0</v>
      </c>
      <c r="T1046" s="192">
        <f>S1046*H1046</f>
        <v>0</v>
      </c>
      <c r="U1046" s="36"/>
      <c r="V1046" s="36"/>
      <c r="W1046" s="36"/>
      <c r="X1046" s="36"/>
      <c r="Y1046" s="36"/>
      <c r="Z1046" s="36"/>
      <c r="AA1046" s="36"/>
      <c r="AB1046" s="36"/>
      <c r="AC1046" s="36"/>
      <c r="AD1046" s="36"/>
      <c r="AE1046" s="36"/>
      <c r="AR1046" s="193" t="s">
        <v>450</v>
      </c>
      <c r="AT1046" s="193" t="s">
        <v>804</v>
      </c>
      <c r="AU1046" s="193" t="s">
        <v>85</v>
      </c>
      <c r="AY1046" s="19" t="s">
        <v>223</v>
      </c>
      <c r="BE1046" s="194">
        <f>IF(N1046="základní",J1046,0)</f>
        <v>0</v>
      </c>
      <c r="BF1046" s="194">
        <f>IF(N1046="snížená",J1046,0)</f>
        <v>0</v>
      </c>
      <c r="BG1046" s="194">
        <f>IF(N1046="zákl. přenesená",J1046,0)</f>
        <v>0</v>
      </c>
      <c r="BH1046" s="194">
        <f>IF(N1046="sníž. přenesená",J1046,0)</f>
        <v>0</v>
      </c>
      <c r="BI1046" s="194">
        <f>IF(N1046="nulová",J1046,0)</f>
        <v>0</v>
      </c>
      <c r="BJ1046" s="19" t="s">
        <v>83</v>
      </c>
      <c r="BK1046" s="194">
        <f>ROUND(I1046*H1046,2)</f>
        <v>0</v>
      </c>
      <c r="BL1046" s="19" t="s">
        <v>329</v>
      </c>
      <c r="BM1046" s="193" t="s">
        <v>1699</v>
      </c>
    </row>
    <row r="1047" spans="1:47" s="2" customFormat="1" ht="11.25">
      <c r="A1047" s="36"/>
      <c r="B1047" s="37"/>
      <c r="C1047" s="38"/>
      <c r="D1047" s="195" t="s">
        <v>231</v>
      </c>
      <c r="E1047" s="38"/>
      <c r="F1047" s="196" t="s">
        <v>1698</v>
      </c>
      <c r="G1047" s="38"/>
      <c r="H1047" s="38"/>
      <c r="I1047" s="197"/>
      <c r="J1047" s="38"/>
      <c r="K1047" s="38"/>
      <c r="L1047" s="41"/>
      <c r="M1047" s="198"/>
      <c r="N1047" s="199"/>
      <c r="O1047" s="66"/>
      <c r="P1047" s="66"/>
      <c r="Q1047" s="66"/>
      <c r="R1047" s="66"/>
      <c r="S1047" s="66"/>
      <c r="T1047" s="67"/>
      <c r="U1047" s="36"/>
      <c r="V1047" s="36"/>
      <c r="W1047" s="36"/>
      <c r="X1047" s="36"/>
      <c r="Y1047" s="36"/>
      <c r="Z1047" s="36"/>
      <c r="AA1047" s="36"/>
      <c r="AB1047" s="36"/>
      <c r="AC1047" s="36"/>
      <c r="AD1047" s="36"/>
      <c r="AE1047" s="36"/>
      <c r="AT1047" s="19" t="s">
        <v>231</v>
      </c>
      <c r="AU1047" s="19" t="s">
        <v>85</v>
      </c>
    </row>
    <row r="1048" spans="2:51" s="13" customFormat="1" ht="11.25">
      <c r="B1048" s="200"/>
      <c r="C1048" s="201"/>
      <c r="D1048" s="195" t="s">
        <v>233</v>
      </c>
      <c r="E1048" s="201"/>
      <c r="F1048" s="203" t="s">
        <v>1700</v>
      </c>
      <c r="G1048" s="201"/>
      <c r="H1048" s="204">
        <v>143</v>
      </c>
      <c r="I1048" s="205"/>
      <c r="J1048" s="201"/>
      <c r="K1048" s="201"/>
      <c r="L1048" s="206"/>
      <c r="M1048" s="207"/>
      <c r="N1048" s="208"/>
      <c r="O1048" s="208"/>
      <c r="P1048" s="208"/>
      <c r="Q1048" s="208"/>
      <c r="R1048" s="208"/>
      <c r="S1048" s="208"/>
      <c r="T1048" s="209"/>
      <c r="AT1048" s="210" t="s">
        <v>233</v>
      </c>
      <c r="AU1048" s="210" t="s">
        <v>85</v>
      </c>
      <c r="AV1048" s="13" t="s">
        <v>85</v>
      </c>
      <c r="AW1048" s="13" t="s">
        <v>4</v>
      </c>
      <c r="AX1048" s="13" t="s">
        <v>83</v>
      </c>
      <c r="AY1048" s="210" t="s">
        <v>223</v>
      </c>
    </row>
    <row r="1049" spans="1:65" s="2" customFormat="1" ht="16.5" customHeight="1">
      <c r="A1049" s="36"/>
      <c r="B1049" s="37"/>
      <c r="C1049" s="182" t="s">
        <v>1701</v>
      </c>
      <c r="D1049" s="182" t="s">
        <v>225</v>
      </c>
      <c r="E1049" s="183" t="s">
        <v>1702</v>
      </c>
      <c r="F1049" s="184" t="s">
        <v>1703</v>
      </c>
      <c r="G1049" s="185" t="s">
        <v>117</v>
      </c>
      <c r="H1049" s="186">
        <v>1157.063</v>
      </c>
      <c r="I1049" s="187"/>
      <c r="J1049" s="188">
        <f>ROUND(I1049*H1049,2)</f>
        <v>0</v>
      </c>
      <c r="K1049" s="184" t="s">
        <v>228</v>
      </c>
      <c r="L1049" s="41"/>
      <c r="M1049" s="189" t="s">
        <v>74</v>
      </c>
      <c r="N1049" s="190" t="s">
        <v>46</v>
      </c>
      <c r="O1049" s="66"/>
      <c r="P1049" s="191">
        <f>O1049*H1049</f>
        <v>0</v>
      </c>
      <c r="Q1049" s="191">
        <v>0.0002</v>
      </c>
      <c r="R1049" s="191">
        <f>Q1049*H1049</f>
        <v>0.23141260000000002</v>
      </c>
      <c r="S1049" s="191">
        <v>0</v>
      </c>
      <c r="T1049" s="192">
        <f>S1049*H1049</f>
        <v>0</v>
      </c>
      <c r="U1049" s="36"/>
      <c r="V1049" s="36"/>
      <c r="W1049" s="36"/>
      <c r="X1049" s="36"/>
      <c r="Y1049" s="36"/>
      <c r="Z1049" s="36"/>
      <c r="AA1049" s="36"/>
      <c r="AB1049" s="36"/>
      <c r="AC1049" s="36"/>
      <c r="AD1049" s="36"/>
      <c r="AE1049" s="36"/>
      <c r="AR1049" s="193" t="s">
        <v>329</v>
      </c>
      <c r="AT1049" s="193" t="s">
        <v>225</v>
      </c>
      <c r="AU1049" s="193" t="s">
        <v>85</v>
      </c>
      <c r="AY1049" s="19" t="s">
        <v>223</v>
      </c>
      <c r="BE1049" s="194">
        <f>IF(N1049="základní",J1049,0)</f>
        <v>0</v>
      </c>
      <c r="BF1049" s="194">
        <f>IF(N1049="snížená",J1049,0)</f>
        <v>0</v>
      </c>
      <c r="BG1049" s="194">
        <f>IF(N1049="zákl. přenesená",J1049,0)</f>
        <v>0</v>
      </c>
      <c r="BH1049" s="194">
        <f>IF(N1049="sníž. přenesená",J1049,0)</f>
        <v>0</v>
      </c>
      <c r="BI1049" s="194">
        <f>IF(N1049="nulová",J1049,0)</f>
        <v>0</v>
      </c>
      <c r="BJ1049" s="19" t="s">
        <v>83</v>
      </c>
      <c r="BK1049" s="194">
        <f>ROUND(I1049*H1049,2)</f>
        <v>0</v>
      </c>
      <c r="BL1049" s="19" t="s">
        <v>329</v>
      </c>
      <c r="BM1049" s="193" t="s">
        <v>1704</v>
      </c>
    </row>
    <row r="1050" spans="1:47" s="2" customFormat="1" ht="11.25">
      <c r="A1050" s="36"/>
      <c r="B1050" s="37"/>
      <c r="C1050" s="38"/>
      <c r="D1050" s="195" t="s">
        <v>231</v>
      </c>
      <c r="E1050" s="38"/>
      <c r="F1050" s="196" t="s">
        <v>1705</v>
      </c>
      <c r="G1050" s="38"/>
      <c r="H1050" s="38"/>
      <c r="I1050" s="197"/>
      <c r="J1050" s="38"/>
      <c r="K1050" s="38"/>
      <c r="L1050" s="41"/>
      <c r="M1050" s="198"/>
      <c r="N1050" s="199"/>
      <c r="O1050" s="66"/>
      <c r="P1050" s="66"/>
      <c r="Q1050" s="66"/>
      <c r="R1050" s="66"/>
      <c r="S1050" s="66"/>
      <c r="T1050" s="67"/>
      <c r="U1050" s="36"/>
      <c r="V1050" s="36"/>
      <c r="W1050" s="36"/>
      <c r="X1050" s="36"/>
      <c r="Y1050" s="36"/>
      <c r="Z1050" s="36"/>
      <c r="AA1050" s="36"/>
      <c r="AB1050" s="36"/>
      <c r="AC1050" s="36"/>
      <c r="AD1050" s="36"/>
      <c r="AE1050" s="36"/>
      <c r="AT1050" s="19" t="s">
        <v>231</v>
      </c>
      <c r="AU1050" s="19" t="s">
        <v>85</v>
      </c>
    </row>
    <row r="1051" spans="2:51" s="13" customFormat="1" ht="11.25">
      <c r="B1051" s="200"/>
      <c r="C1051" s="201"/>
      <c r="D1051" s="195" t="s">
        <v>233</v>
      </c>
      <c r="E1051" s="202" t="s">
        <v>74</v>
      </c>
      <c r="F1051" s="203" t="s">
        <v>1706</v>
      </c>
      <c r="G1051" s="201"/>
      <c r="H1051" s="204">
        <v>292.16</v>
      </c>
      <c r="I1051" s="205"/>
      <c r="J1051" s="201"/>
      <c r="K1051" s="201"/>
      <c r="L1051" s="206"/>
      <c r="M1051" s="207"/>
      <c r="N1051" s="208"/>
      <c r="O1051" s="208"/>
      <c r="P1051" s="208"/>
      <c r="Q1051" s="208"/>
      <c r="R1051" s="208"/>
      <c r="S1051" s="208"/>
      <c r="T1051" s="209"/>
      <c r="AT1051" s="210" t="s">
        <v>233</v>
      </c>
      <c r="AU1051" s="210" t="s">
        <v>85</v>
      </c>
      <c r="AV1051" s="13" t="s">
        <v>85</v>
      </c>
      <c r="AW1051" s="13" t="s">
        <v>37</v>
      </c>
      <c r="AX1051" s="13" t="s">
        <v>76</v>
      </c>
      <c r="AY1051" s="210" t="s">
        <v>223</v>
      </c>
    </row>
    <row r="1052" spans="2:51" s="13" customFormat="1" ht="11.25">
      <c r="B1052" s="200"/>
      <c r="C1052" s="201"/>
      <c r="D1052" s="195" t="s">
        <v>233</v>
      </c>
      <c r="E1052" s="202" t="s">
        <v>74</v>
      </c>
      <c r="F1052" s="203" t="s">
        <v>1707</v>
      </c>
      <c r="G1052" s="201"/>
      <c r="H1052" s="204">
        <v>238.103</v>
      </c>
      <c r="I1052" s="205"/>
      <c r="J1052" s="201"/>
      <c r="K1052" s="201"/>
      <c r="L1052" s="206"/>
      <c r="M1052" s="207"/>
      <c r="N1052" s="208"/>
      <c r="O1052" s="208"/>
      <c r="P1052" s="208"/>
      <c r="Q1052" s="208"/>
      <c r="R1052" s="208"/>
      <c r="S1052" s="208"/>
      <c r="T1052" s="209"/>
      <c r="AT1052" s="210" t="s">
        <v>233</v>
      </c>
      <c r="AU1052" s="210" t="s">
        <v>85</v>
      </c>
      <c r="AV1052" s="13" t="s">
        <v>85</v>
      </c>
      <c r="AW1052" s="13" t="s">
        <v>37</v>
      </c>
      <c r="AX1052" s="13" t="s">
        <v>76</v>
      </c>
      <c r="AY1052" s="210" t="s">
        <v>223</v>
      </c>
    </row>
    <row r="1053" spans="2:51" s="13" customFormat="1" ht="11.25">
      <c r="B1053" s="200"/>
      <c r="C1053" s="201"/>
      <c r="D1053" s="195" t="s">
        <v>233</v>
      </c>
      <c r="E1053" s="202" t="s">
        <v>74</v>
      </c>
      <c r="F1053" s="203" t="s">
        <v>1708</v>
      </c>
      <c r="G1053" s="201"/>
      <c r="H1053" s="204">
        <v>626.8</v>
      </c>
      <c r="I1053" s="205"/>
      <c r="J1053" s="201"/>
      <c r="K1053" s="201"/>
      <c r="L1053" s="206"/>
      <c r="M1053" s="207"/>
      <c r="N1053" s="208"/>
      <c r="O1053" s="208"/>
      <c r="P1053" s="208"/>
      <c r="Q1053" s="208"/>
      <c r="R1053" s="208"/>
      <c r="S1053" s="208"/>
      <c r="T1053" s="209"/>
      <c r="AT1053" s="210" t="s">
        <v>233</v>
      </c>
      <c r="AU1053" s="210" t="s">
        <v>85</v>
      </c>
      <c r="AV1053" s="13" t="s">
        <v>85</v>
      </c>
      <c r="AW1053" s="13" t="s">
        <v>37</v>
      </c>
      <c r="AX1053" s="13" t="s">
        <v>76</v>
      </c>
      <c r="AY1053" s="210" t="s">
        <v>223</v>
      </c>
    </row>
    <row r="1054" spans="2:51" s="15" customFormat="1" ht="11.25">
      <c r="B1054" s="222"/>
      <c r="C1054" s="223"/>
      <c r="D1054" s="195" t="s">
        <v>233</v>
      </c>
      <c r="E1054" s="224" t="s">
        <v>74</v>
      </c>
      <c r="F1054" s="225" t="s">
        <v>238</v>
      </c>
      <c r="G1054" s="223"/>
      <c r="H1054" s="226">
        <v>1157.063</v>
      </c>
      <c r="I1054" s="227"/>
      <c r="J1054" s="223"/>
      <c r="K1054" s="223"/>
      <c r="L1054" s="228"/>
      <c r="M1054" s="229"/>
      <c r="N1054" s="230"/>
      <c r="O1054" s="230"/>
      <c r="P1054" s="230"/>
      <c r="Q1054" s="230"/>
      <c r="R1054" s="230"/>
      <c r="S1054" s="230"/>
      <c r="T1054" s="231"/>
      <c r="AT1054" s="232" t="s">
        <v>233</v>
      </c>
      <c r="AU1054" s="232" t="s">
        <v>85</v>
      </c>
      <c r="AV1054" s="15" t="s">
        <v>229</v>
      </c>
      <c r="AW1054" s="15" t="s">
        <v>37</v>
      </c>
      <c r="AX1054" s="15" t="s">
        <v>83</v>
      </c>
      <c r="AY1054" s="232" t="s">
        <v>223</v>
      </c>
    </row>
    <row r="1055" spans="1:65" s="2" customFormat="1" ht="16.5" customHeight="1">
      <c r="A1055" s="36"/>
      <c r="B1055" s="37"/>
      <c r="C1055" s="182" t="s">
        <v>1709</v>
      </c>
      <c r="D1055" s="182" t="s">
        <v>225</v>
      </c>
      <c r="E1055" s="183" t="s">
        <v>1710</v>
      </c>
      <c r="F1055" s="184" t="s">
        <v>1711</v>
      </c>
      <c r="G1055" s="185" t="s">
        <v>117</v>
      </c>
      <c r="H1055" s="186">
        <v>90</v>
      </c>
      <c r="I1055" s="187"/>
      <c r="J1055" s="188">
        <f>ROUND(I1055*H1055,2)</f>
        <v>0</v>
      </c>
      <c r="K1055" s="184" t="s">
        <v>228</v>
      </c>
      <c r="L1055" s="41"/>
      <c r="M1055" s="189" t="s">
        <v>74</v>
      </c>
      <c r="N1055" s="190" t="s">
        <v>46</v>
      </c>
      <c r="O1055" s="66"/>
      <c r="P1055" s="191">
        <f>O1055*H1055</f>
        <v>0</v>
      </c>
      <c r="Q1055" s="191">
        <v>1E-05</v>
      </c>
      <c r="R1055" s="191">
        <f>Q1055*H1055</f>
        <v>0.0009000000000000001</v>
      </c>
      <c r="S1055" s="191">
        <v>0</v>
      </c>
      <c r="T1055" s="192">
        <f>S1055*H1055</f>
        <v>0</v>
      </c>
      <c r="U1055" s="36"/>
      <c r="V1055" s="36"/>
      <c r="W1055" s="36"/>
      <c r="X1055" s="36"/>
      <c r="Y1055" s="36"/>
      <c r="Z1055" s="36"/>
      <c r="AA1055" s="36"/>
      <c r="AB1055" s="36"/>
      <c r="AC1055" s="36"/>
      <c r="AD1055" s="36"/>
      <c r="AE1055" s="36"/>
      <c r="AR1055" s="193" t="s">
        <v>329</v>
      </c>
      <c r="AT1055" s="193" t="s">
        <v>225</v>
      </c>
      <c r="AU1055" s="193" t="s">
        <v>85</v>
      </c>
      <c r="AY1055" s="19" t="s">
        <v>223</v>
      </c>
      <c r="BE1055" s="194">
        <f>IF(N1055="základní",J1055,0)</f>
        <v>0</v>
      </c>
      <c r="BF1055" s="194">
        <f>IF(N1055="snížená",J1055,0)</f>
        <v>0</v>
      </c>
      <c r="BG1055" s="194">
        <f>IF(N1055="zákl. přenesená",J1055,0)</f>
        <v>0</v>
      </c>
      <c r="BH1055" s="194">
        <f>IF(N1055="sníž. přenesená",J1055,0)</f>
        <v>0</v>
      </c>
      <c r="BI1055" s="194">
        <f>IF(N1055="nulová",J1055,0)</f>
        <v>0</v>
      </c>
      <c r="BJ1055" s="19" t="s">
        <v>83</v>
      </c>
      <c r="BK1055" s="194">
        <f>ROUND(I1055*H1055,2)</f>
        <v>0</v>
      </c>
      <c r="BL1055" s="19" t="s">
        <v>329</v>
      </c>
      <c r="BM1055" s="193" t="s">
        <v>1712</v>
      </c>
    </row>
    <row r="1056" spans="1:47" s="2" customFormat="1" ht="11.25">
      <c r="A1056" s="36"/>
      <c r="B1056" s="37"/>
      <c r="C1056" s="38"/>
      <c r="D1056" s="195" t="s">
        <v>231</v>
      </c>
      <c r="E1056" s="38"/>
      <c r="F1056" s="196" t="s">
        <v>1713</v>
      </c>
      <c r="G1056" s="38"/>
      <c r="H1056" s="38"/>
      <c r="I1056" s="197"/>
      <c r="J1056" s="38"/>
      <c r="K1056" s="38"/>
      <c r="L1056" s="41"/>
      <c r="M1056" s="198"/>
      <c r="N1056" s="199"/>
      <c r="O1056" s="66"/>
      <c r="P1056" s="66"/>
      <c r="Q1056" s="66"/>
      <c r="R1056" s="66"/>
      <c r="S1056" s="66"/>
      <c r="T1056" s="67"/>
      <c r="U1056" s="36"/>
      <c r="V1056" s="36"/>
      <c r="W1056" s="36"/>
      <c r="X1056" s="36"/>
      <c r="Y1056" s="36"/>
      <c r="Z1056" s="36"/>
      <c r="AA1056" s="36"/>
      <c r="AB1056" s="36"/>
      <c r="AC1056" s="36"/>
      <c r="AD1056" s="36"/>
      <c r="AE1056" s="36"/>
      <c r="AT1056" s="19" t="s">
        <v>231</v>
      </c>
      <c r="AU1056" s="19" t="s">
        <v>85</v>
      </c>
    </row>
    <row r="1057" spans="1:65" s="2" customFormat="1" ht="16.5" customHeight="1">
      <c r="A1057" s="36"/>
      <c r="B1057" s="37"/>
      <c r="C1057" s="182" t="s">
        <v>1714</v>
      </c>
      <c r="D1057" s="182" t="s">
        <v>225</v>
      </c>
      <c r="E1057" s="183" t="s">
        <v>1715</v>
      </c>
      <c r="F1057" s="184" t="s">
        <v>1716</v>
      </c>
      <c r="G1057" s="185" t="s">
        <v>117</v>
      </c>
      <c r="H1057" s="186">
        <v>40</v>
      </c>
      <c r="I1057" s="187"/>
      <c r="J1057" s="188">
        <f>ROUND(I1057*H1057,2)</f>
        <v>0</v>
      </c>
      <c r="K1057" s="184" t="s">
        <v>228</v>
      </c>
      <c r="L1057" s="41"/>
      <c r="M1057" s="189" t="s">
        <v>74</v>
      </c>
      <c r="N1057" s="190" t="s">
        <v>46</v>
      </c>
      <c r="O1057" s="66"/>
      <c r="P1057" s="191">
        <f>O1057*H1057</f>
        <v>0</v>
      </c>
      <c r="Q1057" s="191">
        <v>1E-05</v>
      </c>
      <c r="R1057" s="191">
        <f>Q1057*H1057</f>
        <v>0.0004</v>
      </c>
      <c r="S1057" s="191">
        <v>0</v>
      </c>
      <c r="T1057" s="192">
        <f>S1057*H1057</f>
        <v>0</v>
      </c>
      <c r="U1057" s="36"/>
      <c r="V1057" s="36"/>
      <c r="W1057" s="36"/>
      <c r="X1057" s="36"/>
      <c r="Y1057" s="36"/>
      <c r="Z1057" s="36"/>
      <c r="AA1057" s="36"/>
      <c r="AB1057" s="36"/>
      <c r="AC1057" s="36"/>
      <c r="AD1057" s="36"/>
      <c r="AE1057" s="36"/>
      <c r="AR1057" s="193" t="s">
        <v>329</v>
      </c>
      <c r="AT1057" s="193" t="s">
        <v>225</v>
      </c>
      <c r="AU1057" s="193" t="s">
        <v>85</v>
      </c>
      <c r="AY1057" s="19" t="s">
        <v>223</v>
      </c>
      <c r="BE1057" s="194">
        <f>IF(N1057="základní",J1057,0)</f>
        <v>0</v>
      </c>
      <c r="BF1057" s="194">
        <f>IF(N1057="snížená",J1057,0)</f>
        <v>0</v>
      </c>
      <c r="BG1057" s="194">
        <f>IF(N1057="zákl. přenesená",J1057,0)</f>
        <v>0</v>
      </c>
      <c r="BH1057" s="194">
        <f>IF(N1057="sníž. přenesená",J1057,0)</f>
        <v>0</v>
      </c>
      <c r="BI1057" s="194">
        <f>IF(N1057="nulová",J1057,0)</f>
        <v>0</v>
      </c>
      <c r="BJ1057" s="19" t="s">
        <v>83</v>
      </c>
      <c r="BK1057" s="194">
        <f>ROUND(I1057*H1057,2)</f>
        <v>0</v>
      </c>
      <c r="BL1057" s="19" t="s">
        <v>329</v>
      </c>
      <c r="BM1057" s="193" t="s">
        <v>1717</v>
      </c>
    </row>
    <row r="1058" spans="1:47" s="2" customFormat="1" ht="11.25">
      <c r="A1058" s="36"/>
      <c r="B1058" s="37"/>
      <c r="C1058" s="38"/>
      <c r="D1058" s="195" t="s">
        <v>231</v>
      </c>
      <c r="E1058" s="38"/>
      <c r="F1058" s="196" t="s">
        <v>1718</v>
      </c>
      <c r="G1058" s="38"/>
      <c r="H1058" s="38"/>
      <c r="I1058" s="197"/>
      <c r="J1058" s="38"/>
      <c r="K1058" s="38"/>
      <c r="L1058" s="41"/>
      <c r="M1058" s="198"/>
      <c r="N1058" s="199"/>
      <c r="O1058" s="66"/>
      <c r="P1058" s="66"/>
      <c r="Q1058" s="66"/>
      <c r="R1058" s="66"/>
      <c r="S1058" s="66"/>
      <c r="T1058" s="67"/>
      <c r="U1058" s="36"/>
      <c r="V1058" s="36"/>
      <c r="W1058" s="36"/>
      <c r="X1058" s="36"/>
      <c r="Y1058" s="36"/>
      <c r="Z1058" s="36"/>
      <c r="AA1058" s="36"/>
      <c r="AB1058" s="36"/>
      <c r="AC1058" s="36"/>
      <c r="AD1058" s="36"/>
      <c r="AE1058" s="36"/>
      <c r="AT1058" s="19" t="s">
        <v>231</v>
      </c>
      <c r="AU1058" s="19" t="s">
        <v>85</v>
      </c>
    </row>
    <row r="1059" spans="1:65" s="2" customFormat="1" ht="16.5" customHeight="1">
      <c r="A1059" s="36"/>
      <c r="B1059" s="37"/>
      <c r="C1059" s="182" t="s">
        <v>1719</v>
      </c>
      <c r="D1059" s="182" t="s">
        <v>225</v>
      </c>
      <c r="E1059" s="183" t="s">
        <v>1720</v>
      </c>
      <c r="F1059" s="184" t="s">
        <v>1721</v>
      </c>
      <c r="G1059" s="185" t="s">
        <v>117</v>
      </c>
      <c r="H1059" s="186">
        <v>400</v>
      </c>
      <c r="I1059" s="187"/>
      <c r="J1059" s="188">
        <f>ROUND(I1059*H1059,2)</f>
        <v>0</v>
      </c>
      <c r="K1059" s="184" t="s">
        <v>228</v>
      </c>
      <c r="L1059" s="41"/>
      <c r="M1059" s="189" t="s">
        <v>74</v>
      </c>
      <c r="N1059" s="190" t="s">
        <v>46</v>
      </c>
      <c r="O1059" s="66"/>
      <c r="P1059" s="191">
        <f>O1059*H1059</f>
        <v>0</v>
      </c>
      <c r="Q1059" s="191">
        <v>1E-05</v>
      </c>
      <c r="R1059" s="191">
        <f>Q1059*H1059</f>
        <v>0.004</v>
      </c>
      <c r="S1059" s="191">
        <v>0</v>
      </c>
      <c r="T1059" s="192">
        <f>S1059*H1059</f>
        <v>0</v>
      </c>
      <c r="U1059" s="36"/>
      <c r="V1059" s="36"/>
      <c r="W1059" s="36"/>
      <c r="X1059" s="36"/>
      <c r="Y1059" s="36"/>
      <c r="Z1059" s="36"/>
      <c r="AA1059" s="36"/>
      <c r="AB1059" s="36"/>
      <c r="AC1059" s="36"/>
      <c r="AD1059" s="36"/>
      <c r="AE1059" s="36"/>
      <c r="AR1059" s="193" t="s">
        <v>329</v>
      </c>
      <c r="AT1059" s="193" t="s">
        <v>225</v>
      </c>
      <c r="AU1059" s="193" t="s">
        <v>85</v>
      </c>
      <c r="AY1059" s="19" t="s">
        <v>223</v>
      </c>
      <c r="BE1059" s="194">
        <f>IF(N1059="základní",J1059,0)</f>
        <v>0</v>
      </c>
      <c r="BF1059" s="194">
        <f>IF(N1059="snížená",J1059,0)</f>
        <v>0</v>
      </c>
      <c r="BG1059" s="194">
        <f>IF(N1059="zákl. přenesená",J1059,0)</f>
        <v>0</v>
      </c>
      <c r="BH1059" s="194">
        <f>IF(N1059="sníž. přenesená",J1059,0)</f>
        <v>0</v>
      </c>
      <c r="BI1059" s="194">
        <f>IF(N1059="nulová",J1059,0)</f>
        <v>0</v>
      </c>
      <c r="BJ1059" s="19" t="s">
        <v>83</v>
      </c>
      <c r="BK1059" s="194">
        <f>ROUND(I1059*H1059,2)</f>
        <v>0</v>
      </c>
      <c r="BL1059" s="19" t="s">
        <v>329</v>
      </c>
      <c r="BM1059" s="193" t="s">
        <v>1722</v>
      </c>
    </row>
    <row r="1060" spans="1:47" s="2" customFormat="1" ht="11.25">
      <c r="A1060" s="36"/>
      <c r="B1060" s="37"/>
      <c r="C1060" s="38"/>
      <c r="D1060" s="195" t="s">
        <v>231</v>
      </c>
      <c r="E1060" s="38"/>
      <c r="F1060" s="196" t="s">
        <v>1723</v>
      </c>
      <c r="G1060" s="38"/>
      <c r="H1060" s="38"/>
      <c r="I1060" s="197"/>
      <c r="J1060" s="38"/>
      <c r="K1060" s="38"/>
      <c r="L1060" s="41"/>
      <c r="M1060" s="198"/>
      <c r="N1060" s="199"/>
      <c r="O1060" s="66"/>
      <c r="P1060" s="66"/>
      <c r="Q1060" s="66"/>
      <c r="R1060" s="66"/>
      <c r="S1060" s="66"/>
      <c r="T1060" s="67"/>
      <c r="U1060" s="36"/>
      <c r="V1060" s="36"/>
      <c r="W1060" s="36"/>
      <c r="X1060" s="36"/>
      <c r="Y1060" s="36"/>
      <c r="Z1060" s="36"/>
      <c r="AA1060" s="36"/>
      <c r="AB1060" s="36"/>
      <c r="AC1060" s="36"/>
      <c r="AD1060" s="36"/>
      <c r="AE1060" s="36"/>
      <c r="AT1060" s="19" t="s">
        <v>231</v>
      </c>
      <c r="AU1060" s="19" t="s">
        <v>85</v>
      </c>
    </row>
    <row r="1061" spans="1:65" s="2" customFormat="1" ht="21.75" customHeight="1">
      <c r="A1061" s="36"/>
      <c r="B1061" s="37"/>
      <c r="C1061" s="182" t="s">
        <v>1724</v>
      </c>
      <c r="D1061" s="182" t="s">
        <v>225</v>
      </c>
      <c r="E1061" s="183" t="s">
        <v>1725</v>
      </c>
      <c r="F1061" s="184" t="s">
        <v>1726</v>
      </c>
      <c r="G1061" s="185" t="s">
        <v>117</v>
      </c>
      <c r="H1061" s="186">
        <v>270.912</v>
      </c>
      <c r="I1061" s="187"/>
      <c r="J1061" s="188">
        <f>ROUND(I1061*H1061,2)</f>
        <v>0</v>
      </c>
      <c r="K1061" s="184" t="s">
        <v>228</v>
      </c>
      <c r="L1061" s="41"/>
      <c r="M1061" s="189" t="s">
        <v>74</v>
      </c>
      <c r="N1061" s="190" t="s">
        <v>46</v>
      </c>
      <c r="O1061" s="66"/>
      <c r="P1061" s="191">
        <f>O1061*H1061</f>
        <v>0</v>
      </c>
      <c r="Q1061" s="191">
        <v>0.00026</v>
      </c>
      <c r="R1061" s="191">
        <f>Q1061*H1061</f>
        <v>0.07043711999999999</v>
      </c>
      <c r="S1061" s="191">
        <v>0</v>
      </c>
      <c r="T1061" s="192">
        <f>S1061*H1061</f>
        <v>0</v>
      </c>
      <c r="U1061" s="36"/>
      <c r="V1061" s="36"/>
      <c r="W1061" s="36"/>
      <c r="X1061" s="36"/>
      <c r="Y1061" s="36"/>
      <c r="Z1061" s="36"/>
      <c r="AA1061" s="36"/>
      <c r="AB1061" s="36"/>
      <c r="AC1061" s="36"/>
      <c r="AD1061" s="36"/>
      <c r="AE1061" s="36"/>
      <c r="AR1061" s="193" t="s">
        <v>329</v>
      </c>
      <c r="AT1061" s="193" t="s">
        <v>225</v>
      </c>
      <c r="AU1061" s="193" t="s">
        <v>85</v>
      </c>
      <c r="AY1061" s="19" t="s">
        <v>223</v>
      </c>
      <c r="BE1061" s="194">
        <f>IF(N1061="základní",J1061,0)</f>
        <v>0</v>
      </c>
      <c r="BF1061" s="194">
        <f>IF(N1061="snížená",J1061,0)</f>
        <v>0</v>
      </c>
      <c r="BG1061" s="194">
        <f>IF(N1061="zákl. přenesená",J1061,0)</f>
        <v>0</v>
      </c>
      <c r="BH1061" s="194">
        <f>IF(N1061="sníž. přenesená",J1061,0)</f>
        <v>0</v>
      </c>
      <c r="BI1061" s="194">
        <f>IF(N1061="nulová",J1061,0)</f>
        <v>0</v>
      </c>
      <c r="BJ1061" s="19" t="s">
        <v>83</v>
      </c>
      <c r="BK1061" s="194">
        <f>ROUND(I1061*H1061,2)</f>
        <v>0</v>
      </c>
      <c r="BL1061" s="19" t="s">
        <v>329</v>
      </c>
      <c r="BM1061" s="193" t="s">
        <v>1727</v>
      </c>
    </row>
    <row r="1062" spans="1:47" s="2" customFormat="1" ht="11.25">
      <c r="A1062" s="36"/>
      <c r="B1062" s="37"/>
      <c r="C1062" s="38"/>
      <c r="D1062" s="195" t="s">
        <v>231</v>
      </c>
      <c r="E1062" s="38"/>
      <c r="F1062" s="196" t="s">
        <v>1728</v>
      </c>
      <c r="G1062" s="38"/>
      <c r="H1062" s="38"/>
      <c r="I1062" s="197"/>
      <c r="J1062" s="38"/>
      <c r="K1062" s="38"/>
      <c r="L1062" s="41"/>
      <c r="M1062" s="198"/>
      <c r="N1062" s="199"/>
      <c r="O1062" s="66"/>
      <c r="P1062" s="66"/>
      <c r="Q1062" s="66"/>
      <c r="R1062" s="66"/>
      <c r="S1062" s="66"/>
      <c r="T1062" s="67"/>
      <c r="U1062" s="36"/>
      <c r="V1062" s="36"/>
      <c r="W1062" s="36"/>
      <c r="X1062" s="36"/>
      <c r="Y1062" s="36"/>
      <c r="Z1062" s="36"/>
      <c r="AA1062" s="36"/>
      <c r="AB1062" s="36"/>
      <c r="AC1062" s="36"/>
      <c r="AD1062" s="36"/>
      <c r="AE1062" s="36"/>
      <c r="AT1062" s="19" t="s">
        <v>231</v>
      </c>
      <c r="AU1062" s="19" t="s">
        <v>85</v>
      </c>
    </row>
    <row r="1063" spans="1:47" s="2" customFormat="1" ht="78">
      <c r="A1063" s="36"/>
      <c r="B1063" s="37"/>
      <c r="C1063" s="38"/>
      <c r="D1063" s="195" t="s">
        <v>468</v>
      </c>
      <c r="E1063" s="38"/>
      <c r="F1063" s="243" t="s">
        <v>1729</v>
      </c>
      <c r="G1063" s="38"/>
      <c r="H1063" s="38"/>
      <c r="I1063" s="197"/>
      <c r="J1063" s="38"/>
      <c r="K1063" s="38"/>
      <c r="L1063" s="41"/>
      <c r="M1063" s="198"/>
      <c r="N1063" s="199"/>
      <c r="O1063" s="66"/>
      <c r="P1063" s="66"/>
      <c r="Q1063" s="66"/>
      <c r="R1063" s="66"/>
      <c r="S1063" s="66"/>
      <c r="T1063" s="67"/>
      <c r="U1063" s="36"/>
      <c r="V1063" s="36"/>
      <c r="W1063" s="36"/>
      <c r="X1063" s="36"/>
      <c r="Y1063" s="36"/>
      <c r="Z1063" s="36"/>
      <c r="AA1063" s="36"/>
      <c r="AB1063" s="36"/>
      <c r="AC1063" s="36"/>
      <c r="AD1063" s="36"/>
      <c r="AE1063" s="36"/>
      <c r="AT1063" s="19" t="s">
        <v>468</v>
      </c>
      <c r="AU1063" s="19" t="s">
        <v>85</v>
      </c>
    </row>
    <row r="1064" spans="2:51" s="16" customFormat="1" ht="11.25">
      <c r="B1064" s="233"/>
      <c r="C1064" s="234"/>
      <c r="D1064" s="195" t="s">
        <v>233</v>
      </c>
      <c r="E1064" s="235" t="s">
        <v>74</v>
      </c>
      <c r="F1064" s="236" t="s">
        <v>262</v>
      </c>
      <c r="G1064" s="234"/>
      <c r="H1064" s="235" t="s">
        <v>74</v>
      </c>
      <c r="I1064" s="237"/>
      <c r="J1064" s="234"/>
      <c r="K1064" s="234"/>
      <c r="L1064" s="238"/>
      <c r="M1064" s="239"/>
      <c r="N1064" s="240"/>
      <c r="O1064" s="240"/>
      <c r="P1064" s="240"/>
      <c r="Q1064" s="240"/>
      <c r="R1064" s="240"/>
      <c r="S1064" s="240"/>
      <c r="T1064" s="241"/>
      <c r="AT1064" s="242" t="s">
        <v>233</v>
      </c>
      <c r="AU1064" s="242" t="s">
        <v>85</v>
      </c>
      <c r="AV1064" s="16" t="s">
        <v>83</v>
      </c>
      <c r="AW1064" s="16" t="s">
        <v>37</v>
      </c>
      <c r="AX1064" s="16" t="s">
        <v>76</v>
      </c>
      <c r="AY1064" s="242" t="s">
        <v>223</v>
      </c>
    </row>
    <row r="1065" spans="2:51" s="13" customFormat="1" ht="11.25">
      <c r="B1065" s="200"/>
      <c r="C1065" s="201"/>
      <c r="D1065" s="195" t="s">
        <v>233</v>
      </c>
      <c r="E1065" s="202" t="s">
        <v>74</v>
      </c>
      <c r="F1065" s="203" t="s">
        <v>1730</v>
      </c>
      <c r="G1065" s="201"/>
      <c r="H1065" s="204">
        <v>111.012</v>
      </c>
      <c r="I1065" s="205"/>
      <c r="J1065" s="201"/>
      <c r="K1065" s="201"/>
      <c r="L1065" s="206"/>
      <c r="M1065" s="207"/>
      <c r="N1065" s="208"/>
      <c r="O1065" s="208"/>
      <c r="P1065" s="208"/>
      <c r="Q1065" s="208"/>
      <c r="R1065" s="208"/>
      <c r="S1065" s="208"/>
      <c r="T1065" s="209"/>
      <c r="AT1065" s="210" t="s">
        <v>233</v>
      </c>
      <c r="AU1065" s="210" t="s">
        <v>85</v>
      </c>
      <c r="AV1065" s="13" t="s">
        <v>85</v>
      </c>
      <c r="AW1065" s="13" t="s">
        <v>37</v>
      </c>
      <c r="AX1065" s="13" t="s">
        <v>76</v>
      </c>
      <c r="AY1065" s="210" t="s">
        <v>223</v>
      </c>
    </row>
    <row r="1066" spans="2:51" s="13" customFormat="1" ht="11.25">
      <c r="B1066" s="200"/>
      <c r="C1066" s="201"/>
      <c r="D1066" s="195" t="s">
        <v>233</v>
      </c>
      <c r="E1066" s="202" t="s">
        <v>74</v>
      </c>
      <c r="F1066" s="203" t="s">
        <v>1731</v>
      </c>
      <c r="G1066" s="201"/>
      <c r="H1066" s="204">
        <v>52.8</v>
      </c>
      <c r="I1066" s="205"/>
      <c r="J1066" s="201"/>
      <c r="K1066" s="201"/>
      <c r="L1066" s="206"/>
      <c r="M1066" s="207"/>
      <c r="N1066" s="208"/>
      <c r="O1066" s="208"/>
      <c r="P1066" s="208"/>
      <c r="Q1066" s="208"/>
      <c r="R1066" s="208"/>
      <c r="S1066" s="208"/>
      <c r="T1066" s="209"/>
      <c r="AT1066" s="210" t="s">
        <v>233</v>
      </c>
      <c r="AU1066" s="210" t="s">
        <v>85</v>
      </c>
      <c r="AV1066" s="13" t="s">
        <v>85</v>
      </c>
      <c r="AW1066" s="13" t="s">
        <v>37</v>
      </c>
      <c r="AX1066" s="13" t="s">
        <v>76</v>
      </c>
      <c r="AY1066" s="210" t="s">
        <v>223</v>
      </c>
    </row>
    <row r="1067" spans="2:51" s="13" customFormat="1" ht="11.25">
      <c r="B1067" s="200"/>
      <c r="C1067" s="201"/>
      <c r="D1067" s="195" t="s">
        <v>233</v>
      </c>
      <c r="E1067" s="202" t="s">
        <v>74</v>
      </c>
      <c r="F1067" s="203" t="s">
        <v>1732</v>
      </c>
      <c r="G1067" s="201"/>
      <c r="H1067" s="204">
        <v>53.4</v>
      </c>
      <c r="I1067" s="205"/>
      <c r="J1067" s="201"/>
      <c r="K1067" s="201"/>
      <c r="L1067" s="206"/>
      <c r="M1067" s="207"/>
      <c r="N1067" s="208"/>
      <c r="O1067" s="208"/>
      <c r="P1067" s="208"/>
      <c r="Q1067" s="208"/>
      <c r="R1067" s="208"/>
      <c r="S1067" s="208"/>
      <c r="T1067" s="209"/>
      <c r="AT1067" s="210" t="s">
        <v>233</v>
      </c>
      <c r="AU1067" s="210" t="s">
        <v>85</v>
      </c>
      <c r="AV1067" s="13" t="s">
        <v>85</v>
      </c>
      <c r="AW1067" s="13" t="s">
        <v>37</v>
      </c>
      <c r="AX1067" s="13" t="s">
        <v>76</v>
      </c>
      <c r="AY1067" s="210" t="s">
        <v>223</v>
      </c>
    </row>
    <row r="1068" spans="2:51" s="13" customFormat="1" ht="11.25">
      <c r="B1068" s="200"/>
      <c r="C1068" s="201"/>
      <c r="D1068" s="195" t="s">
        <v>233</v>
      </c>
      <c r="E1068" s="202" t="s">
        <v>74</v>
      </c>
      <c r="F1068" s="203" t="s">
        <v>1733</v>
      </c>
      <c r="G1068" s="201"/>
      <c r="H1068" s="204">
        <v>53.7</v>
      </c>
      <c r="I1068" s="205"/>
      <c r="J1068" s="201"/>
      <c r="K1068" s="201"/>
      <c r="L1068" s="206"/>
      <c r="M1068" s="207"/>
      <c r="N1068" s="208"/>
      <c r="O1068" s="208"/>
      <c r="P1068" s="208"/>
      <c r="Q1068" s="208"/>
      <c r="R1068" s="208"/>
      <c r="S1068" s="208"/>
      <c r="T1068" s="209"/>
      <c r="AT1068" s="210" t="s">
        <v>233</v>
      </c>
      <c r="AU1068" s="210" t="s">
        <v>85</v>
      </c>
      <c r="AV1068" s="13" t="s">
        <v>85</v>
      </c>
      <c r="AW1068" s="13" t="s">
        <v>37</v>
      </c>
      <c r="AX1068" s="13" t="s">
        <v>76</v>
      </c>
      <c r="AY1068" s="210" t="s">
        <v>223</v>
      </c>
    </row>
    <row r="1069" spans="2:51" s="14" customFormat="1" ht="11.25">
      <c r="B1069" s="211"/>
      <c r="C1069" s="212"/>
      <c r="D1069" s="195" t="s">
        <v>233</v>
      </c>
      <c r="E1069" s="213" t="s">
        <v>74</v>
      </c>
      <c r="F1069" s="214" t="s">
        <v>236</v>
      </c>
      <c r="G1069" s="212"/>
      <c r="H1069" s="215">
        <v>270.912</v>
      </c>
      <c r="I1069" s="216"/>
      <c r="J1069" s="212"/>
      <c r="K1069" s="212"/>
      <c r="L1069" s="217"/>
      <c r="M1069" s="218"/>
      <c r="N1069" s="219"/>
      <c r="O1069" s="219"/>
      <c r="P1069" s="219"/>
      <c r="Q1069" s="219"/>
      <c r="R1069" s="219"/>
      <c r="S1069" s="219"/>
      <c r="T1069" s="220"/>
      <c r="AT1069" s="221" t="s">
        <v>233</v>
      </c>
      <c r="AU1069" s="221" t="s">
        <v>85</v>
      </c>
      <c r="AV1069" s="14" t="s">
        <v>237</v>
      </c>
      <c r="AW1069" s="14" t="s">
        <v>37</v>
      </c>
      <c r="AX1069" s="14" t="s">
        <v>76</v>
      </c>
      <c r="AY1069" s="221" t="s">
        <v>223</v>
      </c>
    </row>
    <row r="1070" spans="2:51" s="15" customFormat="1" ht="11.25">
      <c r="B1070" s="222"/>
      <c r="C1070" s="223"/>
      <c r="D1070" s="195" t="s">
        <v>233</v>
      </c>
      <c r="E1070" s="224" t="s">
        <v>623</v>
      </c>
      <c r="F1070" s="225" t="s">
        <v>238</v>
      </c>
      <c r="G1070" s="223"/>
      <c r="H1070" s="226">
        <v>270.912</v>
      </c>
      <c r="I1070" s="227"/>
      <c r="J1070" s="223"/>
      <c r="K1070" s="223"/>
      <c r="L1070" s="228"/>
      <c r="M1070" s="229"/>
      <c r="N1070" s="230"/>
      <c r="O1070" s="230"/>
      <c r="P1070" s="230"/>
      <c r="Q1070" s="230"/>
      <c r="R1070" s="230"/>
      <c r="S1070" s="230"/>
      <c r="T1070" s="231"/>
      <c r="AT1070" s="232" t="s">
        <v>233</v>
      </c>
      <c r="AU1070" s="232" t="s">
        <v>85</v>
      </c>
      <c r="AV1070" s="15" t="s">
        <v>229</v>
      </c>
      <c r="AW1070" s="15" t="s">
        <v>37</v>
      </c>
      <c r="AX1070" s="15" t="s">
        <v>83</v>
      </c>
      <c r="AY1070" s="232" t="s">
        <v>223</v>
      </c>
    </row>
    <row r="1071" spans="1:65" s="2" customFormat="1" ht="16.5" customHeight="1">
      <c r="A1071" s="36"/>
      <c r="B1071" s="37"/>
      <c r="C1071" s="182" t="s">
        <v>1734</v>
      </c>
      <c r="D1071" s="182" t="s">
        <v>225</v>
      </c>
      <c r="E1071" s="183" t="s">
        <v>1735</v>
      </c>
      <c r="F1071" s="184" t="s">
        <v>1736</v>
      </c>
      <c r="G1071" s="185" t="s">
        <v>123</v>
      </c>
      <c r="H1071" s="186">
        <v>176.46</v>
      </c>
      <c r="I1071" s="187"/>
      <c r="J1071" s="188">
        <f>ROUND(I1071*H1071,2)</f>
        <v>0</v>
      </c>
      <c r="K1071" s="184" t="s">
        <v>228</v>
      </c>
      <c r="L1071" s="41"/>
      <c r="M1071" s="189" t="s">
        <v>74</v>
      </c>
      <c r="N1071" s="190" t="s">
        <v>46</v>
      </c>
      <c r="O1071" s="66"/>
      <c r="P1071" s="191">
        <f>O1071*H1071</f>
        <v>0</v>
      </c>
      <c r="Q1071" s="191">
        <v>0</v>
      </c>
      <c r="R1071" s="191">
        <f>Q1071*H1071</f>
        <v>0</v>
      </c>
      <c r="S1071" s="191">
        <v>0</v>
      </c>
      <c r="T1071" s="192">
        <f>S1071*H1071</f>
        <v>0</v>
      </c>
      <c r="U1071" s="36"/>
      <c r="V1071" s="36"/>
      <c r="W1071" s="36"/>
      <c r="X1071" s="36"/>
      <c r="Y1071" s="36"/>
      <c r="Z1071" s="36"/>
      <c r="AA1071" s="36"/>
      <c r="AB1071" s="36"/>
      <c r="AC1071" s="36"/>
      <c r="AD1071" s="36"/>
      <c r="AE1071" s="36"/>
      <c r="AR1071" s="193" t="s">
        <v>329</v>
      </c>
      <c r="AT1071" s="193" t="s">
        <v>225</v>
      </c>
      <c r="AU1071" s="193" t="s">
        <v>85</v>
      </c>
      <c r="AY1071" s="19" t="s">
        <v>223</v>
      </c>
      <c r="BE1071" s="194">
        <f>IF(N1071="základní",J1071,0)</f>
        <v>0</v>
      </c>
      <c r="BF1071" s="194">
        <f>IF(N1071="snížená",J1071,0)</f>
        <v>0</v>
      </c>
      <c r="BG1071" s="194">
        <f>IF(N1071="zákl. přenesená",J1071,0)</f>
        <v>0</v>
      </c>
      <c r="BH1071" s="194">
        <f>IF(N1071="sníž. přenesená",J1071,0)</f>
        <v>0</v>
      </c>
      <c r="BI1071" s="194">
        <f>IF(N1071="nulová",J1071,0)</f>
        <v>0</v>
      </c>
      <c r="BJ1071" s="19" t="s">
        <v>83</v>
      </c>
      <c r="BK1071" s="194">
        <f>ROUND(I1071*H1071,2)</f>
        <v>0</v>
      </c>
      <c r="BL1071" s="19" t="s">
        <v>329</v>
      </c>
      <c r="BM1071" s="193" t="s">
        <v>1737</v>
      </c>
    </row>
    <row r="1072" spans="1:47" s="2" customFormat="1" ht="19.5">
      <c r="A1072" s="36"/>
      <c r="B1072" s="37"/>
      <c r="C1072" s="38"/>
      <c r="D1072" s="195" t="s">
        <v>231</v>
      </c>
      <c r="E1072" s="38"/>
      <c r="F1072" s="196" t="s">
        <v>1738</v>
      </c>
      <c r="G1072" s="38"/>
      <c r="H1072" s="38"/>
      <c r="I1072" s="197"/>
      <c r="J1072" s="38"/>
      <c r="K1072" s="38"/>
      <c r="L1072" s="41"/>
      <c r="M1072" s="198"/>
      <c r="N1072" s="199"/>
      <c r="O1072" s="66"/>
      <c r="P1072" s="66"/>
      <c r="Q1072" s="66"/>
      <c r="R1072" s="66"/>
      <c r="S1072" s="66"/>
      <c r="T1072" s="67"/>
      <c r="U1072" s="36"/>
      <c r="V1072" s="36"/>
      <c r="W1072" s="36"/>
      <c r="X1072" s="36"/>
      <c r="Y1072" s="36"/>
      <c r="Z1072" s="36"/>
      <c r="AA1072" s="36"/>
      <c r="AB1072" s="36"/>
      <c r="AC1072" s="36"/>
      <c r="AD1072" s="36"/>
      <c r="AE1072" s="36"/>
      <c r="AT1072" s="19" t="s">
        <v>231</v>
      </c>
      <c r="AU1072" s="19" t="s">
        <v>85</v>
      </c>
    </row>
    <row r="1073" spans="2:51" s="16" customFormat="1" ht="11.25">
      <c r="B1073" s="233"/>
      <c r="C1073" s="234"/>
      <c r="D1073" s="195" t="s">
        <v>233</v>
      </c>
      <c r="E1073" s="235" t="s">
        <v>74</v>
      </c>
      <c r="F1073" s="236" t="s">
        <v>262</v>
      </c>
      <c r="G1073" s="234"/>
      <c r="H1073" s="235" t="s">
        <v>74</v>
      </c>
      <c r="I1073" s="237"/>
      <c r="J1073" s="234"/>
      <c r="K1073" s="234"/>
      <c r="L1073" s="238"/>
      <c r="M1073" s="239"/>
      <c r="N1073" s="240"/>
      <c r="O1073" s="240"/>
      <c r="P1073" s="240"/>
      <c r="Q1073" s="240"/>
      <c r="R1073" s="240"/>
      <c r="S1073" s="240"/>
      <c r="T1073" s="241"/>
      <c r="AT1073" s="242" t="s">
        <v>233</v>
      </c>
      <c r="AU1073" s="242" t="s">
        <v>85</v>
      </c>
      <c r="AV1073" s="16" t="s">
        <v>83</v>
      </c>
      <c r="AW1073" s="16" t="s">
        <v>37</v>
      </c>
      <c r="AX1073" s="16" t="s">
        <v>76</v>
      </c>
      <c r="AY1073" s="242" t="s">
        <v>223</v>
      </c>
    </row>
    <row r="1074" spans="2:51" s="13" customFormat="1" ht="11.25">
      <c r="B1074" s="200"/>
      <c r="C1074" s="201"/>
      <c r="D1074" s="195" t="s">
        <v>233</v>
      </c>
      <c r="E1074" s="202" t="s">
        <v>74</v>
      </c>
      <c r="F1074" s="203" t="s">
        <v>1739</v>
      </c>
      <c r="G1074" s="201"/>
      <c r="H1074" s="204">
        <v>69.86</v>
      </c>
      <c r="I1074" s="205"/>
      <c r="J1074" s="201"/>
      <c r="K1074" s="201"/>
      <c r="L1074" s="206"/>
      <c r="M1074" s="207"/>
      <c r="N1074" s="208"/>
      <c r="O1074" s="208"/>
      <c r="P1074" s="208"/>
      <c r="Q1074" s="208"/>
      <c r="R1074" s="208"/>
      <c r="S1074" s="208"/>
      <c r="T1074" s="209"/>
      <c r="AT1074" s="210" t="s">
        <v>233</v>
      </c>
      <c r="AU1074" s="210" t="s">
        <v>85</v>
      </c>
      <c r="AV1074" s="13" t="s">
        <v>85</v>
      </c>
      <c r="AW1074" s="13" t="s">
        <v>37</v>
      </c>
      <c r="AX1074" s="13" t="s">
        <v>76</v>
      </c>
      <c r="AY1074" s="210" t="s">
        <v>223</v>
      </c>
    </row>
    <row r="1075" spans="2:51" s="13" customFormat="1" ht="11.25">
      <c r="B1075" s="200"/>
      <c r="C1075" s="201"/>
      <c r="D1075" s="195" t="s">
        <v>233</v>
      </c>
      <c r="E1075" s="202" t="s">
        <v>74</v>
      </c>
      <c r="F1075" s="203" t="s">
        <v>1434</v>
      </c>
      <c r="G1075" s="201"/>
      <c r="H1075" s="204">
        <v>35.2</v>
      </c>
      <c r="I1075" s="205"/>
      <c r="J1075" s="201"/>
      <c r="K1075" s="201"/>
      <c r="L1075" s="206"/>
      <c r="M1075" s="207"/>
      <c r="N1075" s="208"/>
      <c r="O1075" s="208"/>
      <c r="P1075" s="208"/>
      <c r="Q1075" s="208"/>
      <c r="R1075" s="208"/>
      <c r="S1075" s="208"/>
      <c r="T1075" s="209"/>
      <c r="AT1075" s="210" t="s">
        <v>233</v>
      </c>
      <c r="AU1075" s="210" t="s">
        <v>85</v>
      </c>
      <c r="AV1075" s="13" t="s">
        <v>85</v>
      </c>
      <c r="AW1075" s="13" t="s">
        <v>37</v>
      </c>
      <c r="AX1075" s="13" t="s">
        <v>76</v>
      </c>
      <c r="AY1075" s="210" t="s">
        <v>223</v>
      </c>
    </row>
    <row r="1076" spans="2:51" s="13" customFormat="1" ht="11.25">
      <c r="B1076" s="200"/>
      <c r="C1076" s="201"/>
      <c r="D1076" s="195" t="s">
        <v>233</v>
      </c>
      <c r="E1076" s="202" t="s">
        <v>74</v>
      </c>
      <c r="F1076" s="203" t="s">
        <v>1435</v>
      </c>
      <c r="G1076" s="201"/>
      <c r="H1076" s="204">
        <v>35.6</v>
      </c>
      <c r="I1076" s="205"/>
      <c r="J1076" s="201"/>
      <c r="K1076" s="201"/>
      <c r="L1076" s="206"/>
      <c r="M1076" s="207"/>
      <c r="N1076" s="208"/>
      <c r="O1076" s="208"/>
      <c r="P1076" s="208"/>
      <c r="Q1076" s="208"/>
      <c r="R1076" s="208"/>
      <c r="S1076" s="208"/>
      <c r="T1076" s="209"/>
      <c r="AT1076" s="210" t="s">
        <v>233</v>
      </c>
      <c r="AU1076" s="210" t="s">
        <v>85</v>
      </c>
      <c r="AV1076" s="13" t="s">
        <v>85</v>
      </c>
      <c r="AW1076" s="13" t="s">
        <v>37</v>
      </c>
      <c r="AX1076" s="13" t="s">
        <v>76</v>
      </c>
      <c r="AY1076" s="210" t="s">
        <v>223</v>
      </c>
    </row>
    <row r="1077" spans="2:51" s="13" customFormat="1" ht="11.25">
      <c r="B1077" s="200"/>
      <c r="C1077" s="201"/>
      <c r="D1077" s="195" t="s">
        <v>233</v>
      </c>
      <c r="E1077" s="202" t="s">
        <v>74</v>
      </c>
      <c r="F1077" s="203" t="s">
        <v>1436</v>
      </c>
      <c r="G1077" s="201"/>
      <c r="H1077" s="204">
        <v>35.8</v>
      </c>
      <c r="I1077" s="205"/>
      <c r="J1077" s="201"/>
      <c r="K1077" s="201"/>
      <c r="L1077" s="206"/>
      <c r="M1077" s="207"/>
      <c r="N1077" s="208"/>
      <c r="O1077" s="208"/>
      <c r="P1077" s="208"/>
      <c r="Q1077" s="208"/>
      <c r="R1077" s="208"/>
      <c r="S1077" s="208"/>
      <c r="T1077" s="209"/>
      <c r="AT1077" s="210" t="s">
        <v>233</v>
      </c>
      <c r="AU1077" s="210" t="s">
        <v>85</v>
      </c>
      <c r="AV1077" s="13" t="s">
        <v>85</v>
      </c>
      <c r="AW1077" s="13" t="s">
        <v>37</v>
      </c>
      <c r="AX1077" s="13" t="s">
        <v>76</v>
      </c>
      <c r="AY1077" s="210" t="s">
        <v>223</v>
      </c>
    </row>
    <row r="1078" spans="2:51" s="14" customFormat="1" ht="11.25">
      <c r="B1078" s="211"/>
      <c r="C1078" s="212"/>
      <c r="D1078" s="195" t="s">
        <v>233</v>
      </c>
      <c r="E1078" s="213" t="s">
        <v>74</v>
      </c>
      <c r="F1078" s="214" t="s">
        <v>236</v>
      </c>
      <c r="G1078" s="212"/>
      <c r="H1078" s="215">
        <v>176.46</v>
      </c>
      <c r="I1078" s="216"/>
      <c r="J1078" s="212"/>
      <c r="K1078" s="212"/>
      <c r="L1078" s="217"/>
      <c r="M1078" s="218"/>
      <c r="N1078" s="219"/>
      <c r="O1078" s="219"/>
      <c r="P1078" s="219"/>
      <c r="Q1078" s="219"/>
      <c r="R1078" s="219"/>
      <c r="S1078" s="219"/>
      <c r="T1078" s="220"/>
      <c r="AT1078" s="221" t="s">
        <v>233</v>
      </c>
      <c r="AU1078" s="221" t="s">
        <v>85</v>
      </c>
      <c r="AV1078" s="14" t="s">
        <v>237</v>
      </c>
      <c r="AW1078" s="14" t="s">
        <v>37</v>
      </c>
      <c r="AX1078" s="14" t="s">
        <v>76</v>
      </c>
      <c r="AY1078" s="221" t="s">
        <v>223</v>
      </c>
    </row>
    <row r="1079" spans="2:51" s="15" customFormat="1" ht="11.25">
      <c r="B1079" s="222"/>
      <c r="C1079" s="223"/>
      <c r="D1079" s="195" t="s">
        <v>233</v>
      </c>
      <c r="E1079" s="224" t="s">
        <v>74</v>
      </c>
      <c r="F1079" s="225" t="s">
        <v>238</v>
      </c>
      <c r="G1079" s="223"/>
      <c r="H1079" s="226">
        <v>176.46</v>
      </c>
      <c r="I1079" s="227"/>
      <c r="J1079" s="223"/>
      <c r="K1079" s="223"/>
      <c r="L1079" s="228"/>
      <c r="M1079" s="229"/>
      <c r="N1079" s="230"/>
      <c r="O1079" s="230"/>
      <c r="P1079" s="230"/>
      <c r="Q1079" s="230"/>
      <c r="R1079" s="230"/>
      <c r="S1079" s="230"/>
      <c r="T1079" s="231"/>
      <c r="AT1079" s="232" t="s">
        <v>233</v>
      </c>
      <c r="AU1079" s="232" t="s">
        <v>85</v>
      </c>
      <c r="AV1079" s="15" t="s">
        <v>229</v>
      </c>
      <c r="AW1079" s="15" t="s">
        <v>37</v>
      </c>
      <c r="AX1079" s="15" t="s">
        <v>83</v>
      </c>
      <c r="AY1079" s="232" t="s">
        <v>223</v>
      </c>
    </row>
    <row r="1080" spans="1:65" s="2" customFormat="1" ht="21.75" customHeight="1">
      <c r="A1080" s="36"/>
      <c r="B1080" s="37"/>
      <c r="C1080" s="182" t="s">
        <v>1740</v>
      </c>
      <c r="D1080" s="182" t="s">
        <v>225</v>
      </c>
      <c r="E1080" s="183" t="s">
        <v>1741</v>
      </c>
      <c r="F1080" s="184" t="s">
        <v>1742</v>
      </c>
      <c r="G1080" s="185" t="s">
        <v>117</v>
      </c>
      <c r="H1080" s="186">
        <v>270.912</v>
      </c>
      <c r="I1080" s="187"/>
      <c r="J1080" s="188">
        <f>ROUND(I1080*H1080,2)</f>
        <v>0</v>
      </c>
      <c r="K1080" s="184" t="s">
        <v>228</v>
      </c>
      <c r="L1080" s="41"/>
      <c r="M1080" s="189" t="s">
        <v>74</v>
      </c>
      <c r="N1080" s="190" t="s">
        <v>46</v>
      </c>
      <c r="O1080" s="66"/>
      <c r="P1080" s="191">
        <f>O1080*H1080</f>
        <v>0</v>
      </c>
      <c r="Q1080" s="191">
        <v>2E-05</v>
      </c>
      <c r="R1080" s="191">
        <f>Q1080*H1080</f>
        <v>0.00541824</v>
      </c>
      <c r="S1080" s="191">
        <v>0</v>
      </c>
      <c r="T1080" s="192">
        <f>S1080*H1080</f>
        <v>0</v>
      </c>
      <c r="U1080" s="36"/>
      <c r="V1080" s="36"/>
      <c r="W1080" s="36"/>
      <c r="X1080" s="36"/>
      <c r="Y1080" s="36"/>
      <c r="Z1080" s="36"/>
      <c r="AA1080" s="36"/>
      <c r="AB1080" s="36"/>
      <c r="AC1080" s="36"/>
      <c r="AD1080" s="36"/>
      <c r="AE1080" s="36"/>
      <c r="AR1080" s="193" t="s">
        <v>329</v>
      </c>
      <c r="AT1080" s="193" t="s">
        <v>225</v>
      </c>
      <c r="AU1080" s="193" t="s">
        <v>85</v>
      </c>
      <c r="AY1080" s="19" t="s">
        <v>223</v>
      </c>
      <c r="BE1080" s="194">
        <f>IF(N1080="základní",J1080,0)</f>
        <v>0</v>
      </c>
      <c r="BF1080" s="194">
        <f>IF(N1080="snížená",J1080,0)</f>
        <v>0</v>
      </c>
      <c r="BG1080" s="194">
        <f>IF(N1080="zákl. přenesená",J1080,0)</f>
        <v>0</v>
      </c>
      <c r="BH1080" s="194">
        <f>IF(N1080="sníž. přenesená",J1080,0)</f>
        <v>0</v>
      </c>
      <c r="BI1080" s="194">
        <f>IF(N1080="nulová",J1080,0)</f>
        <v>0</v>
      </c>
      <c r="BJ1080" s="19" t="s">
        <v>83</v>
      </c>
      <c r="BK1080" s="194">
        <f>ROUND(I1080*H1080,2)</f>
        <v>0</v>
      </c>
      <c r="BL1080" s="19" t="s">
        <v>329</v>
      </c>
      <c r="BM1080" s="193" t="s">
        <v>1743</v>
      </c>
    </row>
    <row r="1081" spans="1:47" s="2" customFormat="1" ht="19.5">
      <c r="A1081" s="36"/>
      <c r="B1081" s="37"/>
      <c r="C1081" s="38"/>
      <c r="D1081" s="195" t="s">
        <v>231</v>
      </c>
      <c r="E1081" s="38"/>
      <c r="F1081" s="196" t="s">
        <v>1744</v>
      </c>
      <c r="G1081" s="38"/>
      <c r="H1081" s="38"/>
      <c r="I1081" s="197"/>
      <c r="J1081" s="38"/>
      <c r="K1081" s="38"/>
      <c r="L1081" s="41"/>
      <c r="M1081" s="198"/>
      <c r="N1081" s="199"/>
      <c r="O1081" s="66"/>
      <c r="P1081" s="66"/>
      <c r="Q1081" s="66"/>
      <c r="R1081" s="66"/>
      <c r="S1081" s="66"/>
      <c r="T1081" s="67"/>
      <c r="U1081" s="36"/>
      <c r="V1081" s="36"/>
      <c r="W1081" s="36"/>
      <c r="X1081" s="36"/>
      <c r="Y1081" s="36"/>
      <c r="Z1081" s="36"/>
      <c r="AA1081" s="36"/>
      <c r="AB1081" s="36"/>
      <c r="AC1081" s="36"/>
      <c r="AD1081" s="36"/>
      <c r="AE1081" s="36"/>
      <c r="AT1081" s="19" t="s">
        <v>231</v>
      </c>
      <c r="AU1081" s="19" t="s">
        <v>85</v>
      </c>
    </row>
    <row r="1082" spans="2:51" s="13" customFormat="1" ht="11.25">
      <c r="B1082" s="200"/>
      <c r="C1082" s="201"/>
      <c r="D1082" s="195" t="s">
        <v>233</v>
      </c>
      <c r="E1082" s="202" t="s">
        <v>74</v>
      </c>
      <c r="F1082" s="203" t="s">
        <v>623</v>
      </c>
      <c r="G1082" s="201"/>
      <c r="H1082" s="204">
        <v>270.912</v>
      </c>
      <c r="I1082" s="205"/>
      <c r="J1082" s="201"/>
      <c r="K1082" s="201"/>
      <c r="L1082" s="206"/>
      <c r="M1082" s="207"/>
      <c r="N1082" s="208"/>
      <c r="O1082" s="208"/>
      <c r="P1082" s="208"/>
      <c r="Q1082" s="208"/>
      <c r="R1082" s="208"/>
      <c r="S1082" s="208"/>
      <c r="T1082" s="209"/>
      <c r="AT1082" s="210" t="s">
        <v>233</v>
      </c>
      <c r="AU1082" s="210" t="s">
        <v>85</v>
      </c>
      <c r="AV1082" s="13" t="s">
        <v>85</v>
      </c>
      <c r="AW1082" s="13" t="s">
        <v>37</v>
      </c>
      <c r="AX1082" s="13" t="s">
        <v>83</v>
      </c>
      <c r="AY1082" s="210" t="s">
        <v>223</v>
      </c>
    </row>
    <row r="1083" spans="1:65" s="2" customFormat="1" ht="16.5" customHeight="1">
      <c r="A1083" s="36"/>
      <c r="B1083" s="37"/>
      <c r="C1083" s="182" t="s">
        <v>1745</v>
      </c>
      <c r="D1083" s="182" t="s">
        <v>225</v>
      </c>
      <c r="E1083" s="183" t="s">
        <v>1746</v>
      </c>
      <c r="F1083" s="184" t="s">
        <v>1747</v>
      </c>
      <c r="G1083" s="185" t="s">
        <v>117</v>
      </c>
      <c r="H1083" s="186">
        <v>982.651</v>
      </c>
      <c r="I1083" s="187"/>
      <c r="J1083" s="188">
        <f>ROUND(I1083*H1083,2)</f>
        <v>0</v>
      </c>
      <c r="K1083" s="184" t="s">
        <v>228</v>
      </c>
      <c r="L1083" s="41"/>
      <c r="M1083" s="189" t="s">
        <v>74</v>
      </c>
      <c r="N1083" s="190" t="s">
        <v>46</v>
      </c>
      <c r="O1083" s="66"/>
      <c r="P1083" s="191">
        <f>O1083*H1083</f>
        <v>0</v>
      </c>
      <c r="Q1083" s="191">
        <v>0.00029</v>
      </c>
      <c r="R1083" s="191">
        <f>Q1083*H1083</f>
        <v>0.28496878999999997</v>
      </c>
      <c r="S1083" s="191">
        <v>0</v>
      </c>
      <c r="T1083" s="192">
        <f>S1083*H1083</f>
        <v>0</v>
      </c>
      <c r="U1083" s="36"/>
      <c r="V1083" s="36"/>
      <c r="W1083" s="36"/>
      <c r="X1083" s="36"/>
      <c r="Y1083" s="36"/>
      <c r="Z1083" s="36"/>
      <c r="AA1083" s="36"/>
      <c r="AB1083" s="36"/>
      <c r="AC1083" s="36"/>
      <c r="AD1083" s="36"/>
      <c r="AE1083" s="36"/>
      <c r="AR1083" s="193" t="s">
        <v>329</v>
      </c>
      <c r="AT1083" s="193" t="s">
        <v>225</v>
      </c>
      <c r="AU1083" s="193" t="s">
        <v>85</v>
      </c>
      <c r="AY1083" s="19" t="s">
        <v>223</v>
      </c>
      <c r="BE1083" s="194">
        <f>IF(N1083="základní",J1083,0)</f>
        <v>0</v>
      </c>
      <c r="BF1083" s="194">
        <f>IF(N1083="snížená",J1083,0)</f>
        <v>0</v>
      </c>
      <c r="BG1083" s="194">
        <f>IF(N1083="zákl. přenesená",J1083,0)</f>
        <v>0</v>
      </c>
      <c r="BH1083" s="194">
        <f>IF(N1083="sníž. přenesená",J1083,0)</f>
        <v>0</v>
      </c>
      <c r="BI1083" s="194">
        <f>IF(N1083="nulová",J1083,0)</f>
        <v>0</v>
      </c>
      <c r="BJ1083" s="19" t="s">
        <v>83</v>
      </c>
      <c r="BK1083" s="194">
        <f>ROUND(I1083*H1083,2)</f>
        <v>0</v>
      </c>
      <c r="BL1083" s="19" t="s">
        <v>329</v>
      </c>
      <c r="BM1083" s="193" t="s">
        <v>1748</v>
      </c>
    </row>
    <row r="1084" spans="1:47" s="2" customFormat="1" ht="11.25">
      <c r="A1084" s="36"/>
      <c r="B1084" s="37"/>
      <c r="C1084" s="38"/>
      <c r="D1084" s="195" t="s">
        <v>231</v>
      </c>
      <c r="E1084" s="38"/>
      <c r="F1084" s="196" t="s">
        <v>1749</v>
      </c>
      <c r="G1084" s="38"/>
      <c r="H1084" s="38"/>
      <c r="I1084" s="197"/>
      <c r="J1084" s="38"/>
      <c r="K1084" s="38"/>
      <c r="L1084" s="41"/>
      <c r="M1084" s="198"/>
      <c r="N1084" s="199"/>
      <c r="O1084" s="66"/>
      <c r="P1084" s="66"/>
      <c r="Q1084" s="66"/>
      <c r="R1084" s="66"/>
      <c r="S1084" s="66"/>
      <c r="T1084" s="67"/>
      <c r="U1084" s="36"/>
      <c r="V1084" s="36"/>
      <c r="W1084" s="36"/>
      <c r="X1084" s="36"/>
      <c r="Y1084" s="36"/>
      <c r="Z1084" s="36"/>
      <c r="AA1084" s="36"/>
      <c r="AB1084" s="36"/>
      <c r="AC1084" s="36"/>
      <c r="AD1084" s="36"/>
      <c r="AE1084" s="36"/>
      <c r="AT1084" s="19" t="s">
        <v>231</v>
      </c>
      <c r="AU1084" s="19" t="s">
        <v>85</v>
      </c>
    </row>
    <row r="1085" spans="2:51" s="13" customFormat="1" ht="11.25">
      <c r="B1085" s="200"/>
      <c r="C1085" s="201"/>
      <c r="D1085" s="195" t="s">
        <v>233</v>
      </c>
      <c r="E1085" s="202" t="s">
        <v>74</v>
      </c>
      <c r="F1085" s="203" t="s">
        <v>1706</v>
      </c>
      <c r="G1085" s="201"/>
      <c r="H1085" s="204">
        <v>292.16</v>
      </c>
      <c r="I1085" s="205"/>
      <c r="J1085" s="201"/>
      <c r="K1085" s="201"/>
      <c r="L1085" s="206"/>
      <c r="M1085" s="207"/>
      <c r="N1085" s="208"/>
      <c r="O1085" s="208"/>
      <c r="P1085" s="208"/>
      <c r="Q1085" s="208"/>
      <c r="R1085" s="208"/>
      <c r="S1085" s="208"/>
      <c r="T1085" s="209"/>
      <c r="AT1085" s="210" t="s">
        <v>233</v>
      </c>
      <c r="AU1085" s="210" t="s">
        <v>85</v>
      </c>
      <c r="AV1085" s="13" t="s">
        <v>85</v>
      </c>
      <c r="AW1085" s="13" t="s">
        <v>37</v>
      </c>
      <c r="AX1085" s="13" t="s">
        <v>76</v>
      </c>
      <c r="AY1085" s="210" t="s">
        <v>223</v>
      </c>
    </row>
    <row r="1086" spans="2:51" s="13" customFormat="1" ht="11.25">
      <c r="B1086" s="200"/>
      <c r="C1086" s="201"/>
      <c r="D1086" s="195" t="s">
        <v>233</v>
      </c>
      <c r="E1086" s="202" t="s">
        <v>74</v>
      </c>
      <c r="F1086" s="203" t="s">
        <v>1707</v>
      </c>
      <c r="G1086" s="201"/>
      <c r="H1086" s="204">
        <v>238.103</v>
      </c>
      <c r="I1086" s="205"/>
      <c r="J1086" s="201"/>
      <c r="K1086" s="201"/>
      <c r="L1086" s="206"/>
      <c r="M1086" s="207"/>
      <c r="N1086" s="208"/>
      <c r="O1086" s="208"/>
      <c r="P1086" s="208"/>
      <c r="Q1086" s="208"/>
      <c r="R1086" s="208"/>
      <c r="S1086" s="208"/>
      <c r="T1086" s="209"/>
      <c r="AT1086" s="210" t="s">
        <v>233</v>
      </c>
      <c r="AU1086" s="210" t="s">
        <v>85</v>
      </c>
      <c r="AV1086" s="13" t="s">
        <v>85</v>
      </c>
      <c r="AW1086" s="13" t="s">
        <v>37</v>
      </c>
      <c r="AX1086" s="13" t="s">
        <v>76</v>
      </c>
      <c r="AY1086" s="210" t="s">
        <v>223</v>
      </c>
    </row>
    <row r="1087" spans="2:51" s="13" customFormat="1" ht="11.25">
      <c r="B1087" s="200"/>
      <c r="C1087" s="201"/>
      <c r="D1087" s="195" t="s">
        <v>233</v>
      </c>
      <c r="E1087" s="202" t="s">
        <v>74</v>
      </c>
      <c r="F1087" s="203" t="s">
        <v>1708</v>
      </c>
      <c r="G1087" s="201"/>
      <c r="H1087" s="204">
        <v>626.8</v>
      </c>
      <c r="I1087" s="205"/>
      <c r="J1087" s="201"/>
      <c r="K1087" s="201"/>
      <c r="L1087" s="206"/>
      <c r="M1087" s="207"/>
      <c r="N1087" s="208"/>
      <c r="O1087" s="208"/>
      <c r="P1087" s="208"/>
      <c r="Q1087" s="208"/>
      <c r="R1087" s="208"/>
      <c r="S1087" s="208"/>
      <c r="T1087" s="209"/>
      <c r="AT1087" s="210" t="s">
        <v>233</v>
      </c>
      <c r="AU1087" s="210" t="s">
        <v>85</v>
      </c>
      <c r="AV1087" s="13" t="s">
        <v>85</v>
      </c>
      <c r="AW1087" s="13" t="s">
        <v>37</v>
      </c>
      <c r="AX1087" s="13" t="s">
        <v>76</v>
      </c>
      <c r="AY1087" s="210" t="s">
        <v>223</v>
      </c>
    </row>
    <row r="1088" spans="2:51" s="13" customFormat="1" ht="11.25">
      <c r="B1088" s="200"/>
      <c r="C1088" s="201"/>
      <c r="D1088" s="195" t="s">
        <v>233</v>
      </c>
      <c r="E1088" s="202" t="s">
        <v>74</v>
      </c>
      <c r="F1088" s="203" t="s">
        <v>1750</v>
      </c>
      <c r="G1088" s="201"/>
      <c r="H1088" s="204">
        <v>96.5</v>
      </c>
      <c r="I1088" s="205"/>
      <c r="J1088" s="201"/>
      <c r="K1088" s="201"/>
      <c r="L1088" s="206"/>
      <c r="M1088" s="207"/>
      <c r="N1088" s="208"/>
      <c r="O1088" s="208"/>
      <c r="P1088" s="208"/>
      <c r="Q1088" s="208"/>
      <c r="R1088" s="208"/>
      <c r="S1088" s="208"/>
      <c r="T1088" s="209"/>
      <c r="AT1088" s="210" t="s">
        <v>233</v>
      </c>
      <c r="AU1088" s="210" t="s">
        <v>85</v>
      </c>
      <c r="AV1088" s="13" t="s">
        <v>85</v>
      </c>
      <c r="AW1088" s="13" t="s">
        <v>37</v>
      </c>
      <c r="AX1088" s="13" t="s">
        <v>76</v>
      </c>
      <c r="AY1088" s="210" t="s">
        <v>223</v>
      </c>
    </row>
    <row r="1089" spans="2:51" s="13" customFormat="1" ht="11.25">
      <c r="B1089" s="200"/>
      <c r="C1089" s="201"/>
      <c r="D1089" s="195" t="s">
        <v>233</v>
      </c>
      <c r="E1089" s="202" t="s">
        <v>74</v>
      </c>
      <c r="F1089" s="203" t="s">
        <v>1751</v>
      </c>
      <c r="G1089" s="201"/>
      <c r="H1089" s="204">
        <v>-270.912</v>
      </c>
      <c r="I1089" s="205"/>
      <c r="J1089" s="201"/>
      <c r="K1089" s="201"/>
      <c r="L1089" s="206"/>
      <c r="M1089" s="207"/>
      <c r="N1089" s="208"/>
      <c r="O1089" s="208"/>
      <c r="P1089" s="208"/>
      <c r="Q1089" s="208"/>
      <c r="R1089" s="208"/>
      <c r="S1089" s="208"/>
      <c r="T1089" s="209"/>
      <c r="AT1089" s="210" t="s">
        <v>233</v>
      </c>
      <c r="AU1089" s="210" t="s">
        <v>85</v>
      </c>
      <c r="AV1089" s="13" t="s">
        <v>85</v>
      </c>
      <c r="AW1089" s="13" t="s">
        <v>37</v>
      </c>
      <c r="AX1089" s="13" t="s">
        <v>76</v>
      </c>
      <c r="AY1089" s="210" t="s">
        <v>223</v>
      </c>
    </row>
    <row r="1090" spans="2:51" s="15" customFormat="1" ht="11.25">
      <c r="B1090" s="222"/>
      <c r="C1090" s="223"/>
      <c r="D1090" s="195" t="s">
        <v>233</v>
      </c>
      <c r="E1090" s="224" t="s">
        <v>1752</v>
      </c>
      <c r="F1090" s="225" t="s">
        <v>238</v>
      </c>
      <c r="G1090" s="223"/>
      <c r="H1090" s="226">
        <v>982.651</v>
      </c>
      <c r="I1090" s="227"/>
      <c r="J1090" s="223"/>
      <c r="K1090" s="223"/>
      <c r="L1090" s="228"/>
      <c r="M1090" s="244"/>
      <c r="N1090" s="245"/>
      <c r="O1090" s="245"/>
      <c r="P1090" s="245"/>
      <c r="Q1090" s="245"/>
      <c r="R1090" s="245"/>
      <c r="S1090" s="245"/>
      <c r="T1090" s="246"/>
      <c r="AT1090" s="232" t="s">
        <v>233</v>
      </c>
      <c r="AU1090" s="232" t="s">
        <v>85</v>
      </c>
      <c r="AV1090" s="15" t="s">
        <v>229</v>
      </c>
      <c r="AW1090" s="15" t="s">
        <v>37</v>
      </c>
      <c r="AX1090" s="15" t="s">
        <v>83</v>
      </c>
      <c r="AY1090" s="232" t="s">
        <v>223</v>
      </c>
    </row>
    <row r="1091" spans="1:31" s="2" customFormat="1" ht="6.95" customHeight="1">
      <c r="A1091" s="36"/>
      <c r="B1091" s="49"/>
      <c r="C1091" s="50"/>
      <c r="D1091" s="50"/>
      <c r="E1091" s="50"/>
      <c r="F1091" s="50"/>
      <c r="G1091" s="50"/>
      <c r="H1091" s="50"/>
      <c r="I1091" s="50"/>
      <c r="J1091" s="50"/>
      <c r="K1091" s="50"/>
      <c r="L1091" s="41"/>
      <c r="M1091" s="36"/>
      <c r="O1091" s="36"/>
      <c r="P1091" s="36"/>
      <c r="Q1091" s="36"/>
      <c r="R1091" s="36"/>
      <c r="S1091" s="36"/>
      <c r="T1091" s="36"/>
      <c r="U1091" s="36"/>
      <c r="V1091" s="36"/>
      <c r="W1091" s="36"/>
      <c r="X1091" s="36"/>
      <c r="Y1091" s="36"/>
      <c r="Z1091" s="36"/>
      <c r="AA1091" s="36"/>
      <c r="AB1091" s="36"/>
      <c r="AC1091" s="36"/>
      <c r="AD1091" s="36"/>
      <c r="AE1091" s="36"/>
    </row>
  </sheetData>
  <sheetProtection algorithmName="SHA-512" hashValue="tOm7GEUCe3YhkTU2Q6GKvWfQ1fBQ/uRMipvhTD+E9M3t99LYfO1F2D/hZ4xDWurrzQkyJgYqWVtC+Ge68Ef+ig==" saltValue="DYywLf/Po1IhdweJfVQ2oSG2N3VY6gEyCQW4uYAh7WhwzbziP9lVT6WwZpT0RQfVryLLW+sZLUKluhGLfobtIA==" spinCount="100000" sheet="1" objects="1" scenarios="1" formatColumns="0" formatRows="0" autoFilter="0"/>
  <autoFilter ref="C100:K1090"/>
  <mergeCells count="12">
    <mergeCell ref="E93:H93"/>
    <mergeCell ref="L2:V2"/>
    <mergeCell ref="E50:H50"/>
    <mergeCell ref="E52:H52"/>
    <mergeCell ref="E54:H54"/>
    <mergeCell ref="E89:H89"/>
    <mergeCell ref="E91:H9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4"/>
      <c r="M2" s="384"/>
      <c r="N2" s="384"/>
      <c r="O2" s="384"/>
      <c r="P2" s="384"/>
      <c r="Q2" s="384"/>
      <c r="R2" s="384"/>
      <c r="S2" s="384"/>
      <c r="T2" s="384"/>
      <c r="U2" s="384"/>
      <c r="V2" s="384"/>
      <c r="AT2" s="19" t="s">
        <v>96</v>
      </c>
      <c r="AZ2" s="110" t="s">
        <v>1753</v>
      </c>
      <c r="BA2" s="110" t="s">
        <v>74</v>
      </c>
      <c r="BB2" s="110" t="s">
        <v>349</v>
      </c>
      <c r="BC2" s="110" t="s">
        <v>1754</v>
      </c>
      <c r="BD2" s="110" t="s">
        <v>85</v>
      </c>
    </row>
    <row r="3" spans="2:56" s="1" customFormat="1" ht="6.95" customHeight="1">
      <c r="B3" s="111"/>
      <c r="C3" s="112"/>
      <c r="D3" s="112"/>
      <c r="E3" s="112"/>
      <c r="F3" s="112"/>
      <c r="G3" s="112"/>
      <c r="H3" s="112"/>
      <c r="I3" s="112"/>
      <c r="J3" s="112"/>
      <c r="K3" s="112"/>
      <c r="L3" s="22"/>
      <c r="AT3" s="19" t="s">
        <v>85</v>
      </c>
      <c r="AZ3" s="110" t="s">
        <v>1755</v>
      </c>
      <c r="BA3" s="110" t="s">
        <v>74</v>
      </c>
      <c r="BB3" s="110" t="s">
        <v>123</v>
      </c>
      <c r="BC3" s="110" t="s">
        <v>1756</v>
      </c>
      <c r="BD3" s="110"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1757</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ROUND(J91,2)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ROUND((SUM(BE91:BE173)),2)</f>
        <v>0</v>
      </c>
      <c r="G35" s="36"/>
      <c r="H35" s="36"/>
      <c r="I35" s="128">
        <v>0.21</v>
      </c>
      <c r="J35" s="127">
        <f>ROUND(((SUM(BE91:BE173))*I35),2)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ROUND((SUM(BF91:BF173)),2)</f>
        <v>0</v>
      </c>
      <c r="G36" s="36"/>
      <c r="H36" s="36"/>
      <c r="I36" s="128">
        <v>0.15</v>
      </c>
      <c r="J36" s="127">
        <f>ROUND(((SUM(BF91:BF173))*I36),2)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ROUND((SUM(BG91:BG173)),2)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ROUND((SUM(BH91:BH173)),2)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ROUND((SUM(BI91:BI173)),2)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B00 - Statika</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J91</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194</v>
      </c>
      <c r="E64" s="147"/>
      <c r="F64" s="147"/>
      <c r="G64" s="147"/>
      <c r="H64" s="147"/>
      <c r="I64" s="147"/>
      <c r="J64" s="148">
        <f>J92</f>
        <v>0</v>
      </c>
      <c r="K64" s="145"/>
      <c r="L64" s="149"/>
    </row>
    <row r="65" spans="2:12" s="10" customFormat="1" ht="19.9" customHeight="1">
      <c r="B65" s="150"/>
      <c r="C65" s="99"/>
      <c r="D65" s="151" t="s">
        <v>1758</v>
      </c>
      <c r="E65" s="152"/>
      <c r="F65" s="152"/>
      <c r="G65" s="152"/>
      <c r="H65" s="152"/>
      <c r="I65" s="152"/>
      <c r="J65" s="153">
        <f>J93</f>
        <v>0</v>
      </c>
      <c r="K65" s="99"/>
      <c r="L65" s="154"/>
    </row>
    <row r="66" spans="2:12" s="10" customFormat="1" ht="19.9" customHeight="1">
      <c r="B66" s="150"/>
      <c r="C66" s="99"/>
      <c r="D66" s="151" t="s">
        <v>632</v>
      </c>
      <c r="E66" s="152"/>
      <c r="F66" s="152"/>
      <c r="G66" s="152"/>
      <c r="H66" s="152"/>
      <c r="I66" s="152"/>
      <c r="J66" s="153">
        <f>J103</f>
        <v>0</v>
      </c>
      <c r="K66" s="99"/>
      <c r="L66" s="154"/>
    </row>
    <row r="67" spans="2:12" s="10" customFormat="1" ht="19.9" customHeight="1">
      <c r="B67" s="150"/>
      <c r="C67" s="99"/>
      <c r="D67" s="151" t="s">
        <v>195</v>
      </c>
      <c r="E67" s="152"/>
      <c r="F67" s="152"/>
      <c r="G67" s="152"/>
      <c r="H67" s="152"/>
      <c r="I67" s="152"/>
      <c r="J67" s="153">
        <f>J139</f>
        <v>0</v>
      </c>
      <c r="K67" s="99"/>
      <c r="L67" s="154"/>
    </row>
    <row r="68" spans="2:12" s="10" customFormat="1" ht="19.9" customHeight="1">
      <c r="B68" s="150"/>
      <c r="C68" s="99"/>
      <c r="D68" s="151" t="s">
        <v>196</v>
      </c>
      <c r="E68" s="152"/>
      <c r="F68" s="152"/>
      <c r="G68" s="152"/>
      <c r="H68" s="152"/>
      <c r="I68" s="152"/>
      <c r="J68" s="153">
        <f>J161</f>
        <v>0</v>
      </c>
      <c r="K68" s="99"/>
      <c r="L68" s="154"/>
    </row>
    <row r="69" spans="2:12" s="10" customFormat="1" ht="19.9" customHeight="1">
      <c r="B69" s="150"/>
      <c r="C69" s="99"/>
      <c r="D69" s="151" t="s">
        <v>634</v>
      </c>
      <c r="E69" s="152"/>
      <c r="F69" s="152"/>
      <c r="G69" s="152"/>
      <c r="H69" s="152"/>
      <c r="I69" s="152"/>
      <c r="J69" s="153">
        <f>J171</f>
        <v>0</v>
      </c>
      <c r="K69" s="99"/>
      <c r="L69" s="154"/>
    </row>
    <row r="70" spans="1:31" s="2" customFormat="1" ht="21.75" customHeight="1">
      <c r="A70" s="36"/>
      <c r="B70" s="37"/>
      <c r="C70" s="38"/>
      <c r="D70" s="38"/>
      <c r="E70" s="38"/>
      <c r="F70" s="38"/>
      <c r="G70" s="38"/>
      <c r="H70" s="38"/>
      <c r="I70" s="38"/>
      <c r="J70" s="38"/>
      <c r="K70" s="38"/>
      <c r="L70" s="116"/>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6"/>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6"/>
      <c r="S75" s="36"/>
      <c r="T75" s="36"/>
      <c r="U75" s="36"/>
      <c r="V75" s="36"/>
      <c r="W75" s="36"/>
      <c r="X75" s="36"/>
      <c r="Y75" s="36"/>
      <c r="Z75" s="36"/>
      <c r="AA75" s="36"/>
      <c r="AB75" s="36"/>
      <c r="AC75" s="36"/>
      <c r="AD75" s="36"/>
      <c r="AE75" s="36"/>
    </row>
    <row r="76" spans="1:31" s="2" customFormat="1" ht="24.95" customHeight="1">
      <c r="A76" s="36"/>
      <c r="B76" s="37"/>
      <c r="C76" s="25" t="s">
        <v>208</v>
      </c>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6"/>
      <c r="S78" s="36"/>
      <c r="T78" s="36"/>
      <c r="U78" s="36"/>
      <c r="V78" s="36"/>
      <c r="W78" s="36"/>
      <c r="X78" s="36"/>
      <c r="Y78" s="36"/>
      <c r="Z78" s="36"/>
      <c r="AA78" s="36"/>
      <c r="AB78" s="36"/>
      <c r="AC78" s="36"/>
      <c r="AD78" s="36"/>
      <c r="AE78" s="36"/>
    </row>
    <row r="79" spans="1:31" s="2" customFormat="1" ht="16.5" customHeight="1">
      <c r="A79" s="36"/>
      <c r="B79" s="37"/>
      <c r="C79" s="38"/>
      <c r="D79" s="38"/>
      <c r="E79" s="408" t="str">
        <f>E7</f>
        <v>Rekonstrukce objektu - 3 etapa 2.NP</v>
      </c>
      <c r="F79" s="409"/>
      <c r="G79" s="409"/>
      <c r="H79" s="409"/>
      <c r="I79" s="38"/>
      <c r="J79" s="38"/>
      <c r="K79" s="38"/>
      <c r="L79" s="116"/>
      <c r="S79" s="36"/>
      <c r="T79" s="36"/>
      <c r="U79" s="36"/>
      <c r="V79" s="36"/>
      <c r="W79" s="36"/>
      <c r="X79" s="36"/>
      <c r="Y79" s="36"/>
      <c r="Z79" s="36"/>
      <c r="AA79" s="36"/>
      <c r="AB79" s="36"/>
      <c r="AC79" s="36"/>
      <c r="AD79" s="36"/>
      <c r="AE79" s="36"/>
    </row>
    <row r="80" spans="2:12" s="1" customFormat="1" ht="12" customHeight="1">
      <c r="B80" s="23"/>
      <c r="C80" s="31" t="s">
        <v>132</v>
      </c>
      <c r="D80" s="24"/>
      <c r="E80" s="24"/>
      <c r="F80" s="24"/>
      <c r="G80" s="24"/>
      <c r="H80" s="24"/>
      <c r="I80" s="24"/>
      <c r="J80" s="24"/>
      <c r="K80" s="24"/>
      <c r="L80" s="22"/>
    </row>
    <row r="81" spans="1:31" s="2" customFormat="1" ht="16.5" customHeight="1">
      <c r="A81" s="36"/>
      <c r="B81" s="37"/>
      <c r="C81" s="38"/>
      <c r="D81" s="38"/>
      <c r="E81" s="408" t="s">
        <v>135</v>
      </c>
      <c r="F81" s="410"/>
      <c r="G81" s="410"/>
      <c r="H81" s="410"/>
      <c r="I81" s="38"/>
      <c r="J81" s="38"/>
      <c r="K81" s="38"/>
      <c r="L81" s="116"/>
      <c r="S81" s="36"/>
      <c r="T81" s="36"/>
      <c r="U81" s="36"/>
      <c r="V81" s="36"/>
      <c r="W81" s="36"/>
      <c r="X81" s="36"/>
      <c r="Y81" s="36"/>
      <c r="Z81" s="36"/>
      <c r="AA81" s="36"/>
      <c r="AB81" s="36"/>
      <c r="AC81" s="36"/>
      <c r="AD81" s="36"/>
      <c r="AE81" s="36"/>
    </row>
    <row r="82" spans="1:31" s="2" customFormat="1" ht="12" customHeight="1">
      <c r="A82" s="36"/>
      <c r="B82" s="37"/>
      <c r="C82" s="31" t="s">
        <v>138</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6.5" customHeight="1">
      <c r="A83" s="36"/>
      <c r="B83" s="37"/>
      <c r="C83" s="38"/>
      <c r="D83" s="38"/>
      <c r="E83" s="362" t="str">
        <f>E11</f>
        <v>B00 - Statika</v>
      </c>
      <c r="F83" s="410"/>
      <c r="G83" s="410"/>
      <c r="H83" s="410"/>
      <c r="I83" s="38"/>
      <c r="J83" s="38"/>
      <c r="K83" s="38"/>
      <c r="L83" s="116"/>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2" customHeight="1">
      <c r="A85" s="36"/>
      <c r="B85" s="37"/>
      <c r="C85" s="31" t="s">
        <v>22</v>
      </c>
      <c r="D85" s="38"/>
      <c r="E85" s="38"/>
      <c r="F85" s="29" t="str">
        <f>F14</f>
        <v>Pod Žvahovem 463</v>
      </c>
      <c r="G85" s="38"/>
      <c r="H85" s="38"/>
      <c r="I85" s="31" t="s">
        <v>24</v>
      </c>
      <c r="J85" s="61" t="str">
        <f>IF(J14="","",J14)</f>
        <v>Vyplň údaj</v>
      </c>
      <c r="K85" s="38"/>
      <c r="L85" s="116"/>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25.7" customHeight="1">
      <c r="A87" s="36"/>
      <c r="B87" s="37"/>
      <c r="C87" s="31" t="s">
        <v>25</v>
      </c>
      <c r="D87" s="38"/>
      <c r="E87" s="38"/>
      <c r="F87" s="29" t="str">
        <f>E17</f>
        <v>Městská část Praha 5</v>
      </c>
      <c r="G87" s="38"/>
      <c r="H87" s="38"/>
      <c r="I87" s="31" t="s">
        <v>33</v>
      </c>
      <c r="J87" s="34" t="str">
        <f>E23</f>
        <v>VPÚ DECO Praha, a.s.</v>
      </c>
      <c r="K87" s="38"/>
      <c r="L87" s="116"/>
      <c r="S87" s="36"/>
      <c r="T87" s="36"/>
      <c r="U87" s="36"/>
      <c r="V87" s="36"/>
      <c r="W87" s="36"/>
      <c r="X87" s="36"/>
      <c r="Y87" s="36"/>
      <c r="Z87" s="36"/>
      <c r="AA87" s="36"/>
      <c r="AB87" s="36"/>
      <c r="AC87" s="36"/>
      <c r="AD87" s="36"/>
      <c r="AE87" s="36"/>
    </row>
    <row r="88" spans="1:31" s="2" customFormat="1" ht="25.7" customHeight="1">
      <c r="A88" s="36"/>
      <c r="B88" s="37"/>
      <c r="C88" s="31" t="s">
        <v>31</v>
      </c>
      <c r="D88" s="38"/>
      <c r="E88" s="38"/>
      <c r="F88" s="29" t="str">
        <f>IF(E20="","",E20)</f>
        <v>Vyplň údaj</v>
      </c>
      <c r="G88" s="38"/>
      <c r="H88" s="38"/>
      <c r="I88" s="31" t="s">
        <v>38</v>
      </c>
      <c r="J88" s="34" t="str">
        <f>E26</f>
        <v>VPÚ DECO Praha, a.s.</v>
      </c>
      <c r="K88" s="38"/>
      <c r="L88" s="116"/>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16"/>
      <c r="S89" s="36"/>
      <c r="T89" s="36"/>
      <c r="U89" s="36"/>
      <c r="V89" s="36"/>
      <c r="W89" s="36"/>
      <c r="X89" s="36"/>
      <c r="Y89" s="36"/>
      <c r="Z89" s="36"/>
      <c r="AA89" s="36"/>
      <c r="AB89" s="36"/>
      <c r="AC89" s="36"/>
      <c r="AD89" s="36"/>
      <c r="AE89" s="36"/>
    </row>
    <row r="90" spans="1:31" s="11" customFormat="1" ht="29.25" customHeight="1">
      <c r="A90" s="155"/>
      <c r="B90" s="156"/>
      <c r="C90" s="157" t="s">
        <v>209</v>
      </c>
      <c r="D90" s="158" t="s">
        <v>60</v>
      </c>
      <c r="E90" s="158" t="s">
        <v>56</v>
      </c>
      <c r="F90" s="158" t="s">
        <v>57</v>
      </c>
      <c r="G90" s="158" t="s">
        <v>210</v>
      </c>
      <c r="H90" s="158" t="s">
        <v>211</v>
      </c>
      <c r="I90" s="158" t="s">
        <v>212</v>
      </c>
      <c r="J90" s="158" t="s">
        <v>192</v>
      </c>
      <c r="K90" s="159" t="s">
        <v>213</v>
      </c>
      <c r="L90" s="160"/>
      <c r="M90" s="70" t="s">
        <v>74</v>
      </c>
      <c r="N90" s="71" t="s">
        <v>45</v>
      </c>
      <c r="O90" s="71" t="s">
        <v>214</v>
      </c>
      <c r="P90" s="71" t="s">
        <v>215</v>
      </c>
      <c r="Q90" s="71" t="s">
        <v>216</v>
      </c>
      <c r="R90" s="71" t="s">
        <v>217</v>
      </c>
      <c r="S90" s="71" t="s">
        <v>218</v>
      </c>
      <c r="T90" s="72" t="s">
        <v>219</v>
      </c>
      <c r="U90" s="155"/>
      <c r="V90" s="155"/>
      <c r="W90" s="155"/>
      <c r="X90" s="155"/>
      <c r="Y90" s="155"/>
      <c r="Z90" s="155"/>
      <c r="AA90" s="155"/>
      <c r="AB90" s="155"/>
      <c r="AC90" s="155"/>
      <c r="AD90" s="155"/>
      <c r="AE90" s="155"/>
    </row>
    <row r="91" spans="1:63" s="2" customFormat="1" ht="22.9" customHeight="1">
      <c r="A91" s="36"/>
      <c r="B91" s="37"/>
      <c r="C91" s="77" t="s">
        <v>220</v>
      </c>
      <c r="D91" s="38"/>
      <c r="E91" s="38"/>
      <c r="F91" s="38"/>
      <c r="G91" s="38"/>
      <c r="H91" s="38"/>
      <c r="I91" s="38"/>
      <c r="J91" s="161">
        <f>BK91</f>
        <v>0</v>
      </c>
      <c r="K91" s="38"/>
      <c r="L91" s="41"/>
      <c r="M91" s="73"/>
      <c r="N91" s="162"/>
      <c r="O91" s="74"/>
      <c r="P91" s="163">
        <f>P92</f>
        <v>0</v>
      </c>
      <c r="Q91" s="74"/>
      <c r="R91" s="163">
        <f>R92</f>
        <v>2.95468912</v>
      </c>
      <c r="S91" s="74"/>
      <c r="T91" s="164">
        <f>T92</f>
        <v>0.9396</v>
      </c>
      <c r="U91" s="36"/>
      <c r="V91" s="36"/>
      <c r="W91" s="36"/>
      <c r="X91" s="36"/>
      <c r="Y91" s="36"/>
      <c r="Z91" s="36"/>
      <c r="AA91" s="36"/>
      <c r="AB91" s="36"/>
      <c r="AC91" s="36"/>
      <c r="AD91" s="36"/>
      <c r="AE91" s="36"/>
      <c r="AT91" s="19" t="s">
        <v>75</v>
      </c>
      <c r="AU91" s="19" t="s">
        <v>193</v>
      </c>
      <c r="BK91" s="165">
        <f>BK92</f>
        <v>0</v>
      </c>
    </row>
    <row r="92" spans="2:63" s="12" customFormat="1" ht="25.9" customHeight="1">
      <c r="B92" s="166"/>
      <c r="C92" s="167"/>
      <c r="D92" s="168" t="s">
        <v>75</v>
      </c>
      <c r="E92" s="169" t="s">
        <v>221</v>
      </c>
      <c r="F92" s="169" t="s">
        <v>222</v>
      </c>
      <c r="G92" s="167"/>
      <c r="H92" s="167"/>
      <c r="I92" s="170"/>
      <c r="J92" s="171">
        <f>BK92</f>
        <v>0</v>
      </c>
      <c r="K92" s="167"/>
      <c r="L92" s="172"/>
      <c r="M92" s="173"/>
      <c r="N92" s="174"/>
      <c r="O92" s="174"/>
      <c r="P92" s="175">
        <f>P93+P103+P139+P161+P171</f>
        <v>0</v>
      </c>
      <c r="Q92" s="174"/>
      <c r="R92" s="175">
        <f>R93+R103+R139+R161+R171</f>
        <v>2.95468912</v>
      </c>
      <c r="S92" s="174"/>
      <c r="T92" s="176">
        <f>T93+T103+T139+T161+T171</f>
        <v>0.9396</v>
      </c>
      <c r="AR92" s="177" t="s">
        <v>83</v>
      </c>
      <c r="AT92" s="178" t="s">
        <v>75</v>
      </c>
      <c r="AU92" s="178" t="s">
        <v>76</v>
      </c>
      <c r="AY92" s="177" t="s">
        <v>223</v>
      </c>
      <c r="BK92" s="179">
        <f>BK93+BK103+BK139+BK161+BK171</f>
        <v>0</v>
      </c>
    </row>
    <row r="93" spans="2:63" s="12" customFormat="1" ht="22.9" customHeight="1">
      <c r="B93" s="166"/>
      <c r="C93" s="167"/>
      <c r="D93" s="168" t="s">
        <v>75</v>
      </c>
      <c r="E93" s="180" t="s">
        <v>85</v>
      </c>
      <c r="F93" s="180" t="s">
        <v>1759</v>
      </c>
      <c r="G93" s="167"/>
      <c r="H93" s="167"/>
      <c r="I93" s="170"/>
      <c r="J93" s="181">
        <f>BK93</f>
        <v>0</v>
      </c>
      <c r="K93" s="167"/>
      <c r="L93" s="172"/>
      <c r="M93" s="173"/>
      <c r="N93" s="174"/>
      <c r="O93" s="174"/>
      <c r="P93" s="175">
        <f>SUM(P94:P102)</f>
        <v>0</v>
      </c>
      <c r="Q93" s="174"/>
      <c r="R93" s="175">
        <f>SUM(R94:R102)</f>
        <v>0.23973624</v>
      </c>
      <c r="S93" s="174"/>
      <c r="T93" s="176">
        <f>SUM(T94:T102)</f>
        <v>0</v>
      </c>
      <c r="AR93" s="177" t="s">
        <v>83</v>
      </c>
      <c r="AT93" s="178" t="s">
        <v>75</v>
      </c>
      <c r="AU93" s="178" t="s">
        <v>83</v>
      </c>
      <c r="AY93" s="177" t="s">
        <v>223</v>
      </c>
      <c r="BK93" s="179">
        <f>SUM(BK94:BK102)</f>
        <v>0</v>
      </c>
    </row>
    <row r="94" spans="1:65" s="2" customFormat="1" ht="16.5" customHeight="1">
      <c r="A94" s="36"/>
      <c r="B94" s="37"/>
      <c r="C94" s="182" t="s">
        <v>83</v>
      </c>
      <c r="D94" s="182" t="s">
        <v>225</v>
      </c>
      <c r="E94" s="183" t="s">
        <v>1760</v>
      </c>
      <c r="F94" s="184" t="s">
        <v>1761</v>
      </c>
      <c r="G94" s="185" t="s">
        <v>143</v>
      </c>
      <c r="H94" s="186">
        <v>0.072</v>
      </c>
      <c r="I94" s="187"/>
      <c r="J94" s="188">
        <f>ROUND(I94*H94,2)</f>
        <v>0</v>
      </c>
      <c r="K94" s="184" t="s">
        <v>228</v>
      </c>
      <c r="L94" s="41"/>
      <c r="M94" s="189" t="s">
        <v>74</v>
      </c>
      <c r="N94" s="190" t="s">
        <v>46</v>
      </c>
      <c r="O94" s="66"/>
      <c r="P94" s="191">
        <f>O94*H94</f>
        <v>0</v>
      </c>
      <c r="Q94" s="191">
        <v>3.32967</v>
      </c>
      <c r="R94" s="191">
        <f>Q94*H94</f>
        <v>0.23973624</v>
      </c>
      <c r="S94" s="191">
        <v>0</v>
      </c>
      <c r="T94" s="192">
        <f>S94*H94</f>
        <v>0</v>
      </c>
      <c r="U94" s="36"/>
      <c r="V94" s="36"/>
      <c r="W94" s="36"/>
      <c r="X94" s="36"/>
      <c r="Y94" s="36"/>
      <c r="Z94" s="36"/>
      <c r="AA94" s="36"/>
      <c r="AB94" s="36"/>
      <c r="AC94" s="36"/>
      <c r="AD94" s="36"/>
      <c r="AE94" s="36"/>
      <c r="AR94" s="193" t="s">
        <v>229</v>
      </c>
      <c r="AT94" s="193" t="s">
        <v>225</v>
      </c>
      <c r="AU94" s="193" t="s">
        <v>85</v>
      </c>
      <c r="AY94" s="19" t="s">
        <v>223</v>
      </c>
      <c r="BE94" s="194">
        <f>IF(N94="základní",J94,0)</f>
        <v>0</v>
      </c>
      <c r="BF94" s="194">
        <f>IF(N94="snížená",J94,0)</f>
        <v>0</v>
      </c>
      <c r="BG94" s="194">
        <f>IF(N94="zákl. přenesená",J94,0)</f>
        <v>0</v>
      </c>
      <c r="BH94" s="194">
        <f>IF(N94="sníž. přenesená",J94,0)</f>
        <v>0</v>
      </c>
      <c r="BI94" s="194">
        <f>IF(N94="nulová",J94,0)</f>
        <v>0</v>
      </c>
      <c r="BJ94" s="19" t="s">
        <v>83</v>
      </c>
      <c r="BK94" s="194">
        <f>ROUND(I94*H94,2)</f>
        <v>0</v>
      </c>
      <c r="BL94" s="19" t="s">
        <v>229</v>
      </c>
      <c r="BM94" s="193" t="s">
        <v>1762</v>
      </c>
    </row>
    <row r="95" spans="1:47" s="2" customFormat="1" ht="29.25">
      <c r="A95" s="36"/>
      <c r="B95" s="37"/>
      <c r="C95" s="38"/>
      <c r="D95" s="195" t="s">
        <v>231</v>
      </c>
      <c r="E95" s="38"/>
      <c r="F95" s="196" t="s">
        <v>1763</v>
      </c>
      <c r="G95" s="38"/>
      <c r="H95" s="38"/>
      <c r="I95" s="197"/>
      <c r="J95" s="38"/>
      <c r="K95" s="38"/>
      <c r="L95" s="41"/>
      <c r="M95" s="198"/>
      <c r="N95" s="199"/>
      <c r="O95" s="66"/>
      <c r="P95" s="66"/>
      <c r="Q95" s="66"/>
      <c r="R95" s="66"/>
      <c r="S95" s="66"/>
      <c r="T95" s="67"/>
      <c r="U95" s="36"/>
      <c r="V95" s="36"/>
      <c r="W95" s="36"/>
      <c r="X95" s="36"/>
      <c r="Y95" s="36"/>
      <c r="Z95" s="36"/>
      <c r="AA95" s="36"/>
      <c r="AB95" s="36"/>
      <c r="AC95" s="36"/>
      <c r="AD95" s="36"/>
      <c r="AE95" s="36"/>
      <c r="AT95" s="19" t="s">
        <v>231</v>
      </c>
      <c r="AU95" s="19" t="s">
        <v>85</v>
      </c>
    </row>
    <row r="96" spans="2:51" s="16" customFormat="1" ht="11.25">
      <c r="B96" s="233"/>
      <c r="C96" s="234"/>
      <c r="D96" s="195" t="s">
        <v>233</v>
      </c>
      <c r="E96" s="235" t="s">
        <v>74</v>
      </c>
      <c r="F96" s="236" t="s">
        <v>262</v>
      </c>
      <c r="G96" s="234"/>
      <c r="H96" s="235" t="s">
        <v>74</v>
      </c>
      <c r="I96" s="237"/>
      <c r="J96" s="234"/>
      <c r="K96" s="234"/>
      <c r="L96" s="238"/>
      <c r="M96" s="239"/>
      <c r="N96" s="240"/>
      <c r="O96" s="240"/>
      <c r="P96" s="240"/>
      <c r="Q96" s="240"/>
      <c r="R96" s="240"/>
      <c r="S96" s="240"/>
      <c r="T96" s="241"/>
      <c r="AT96" s="242" t="s">
        <v>233</v>
      </c>
      <c r="AU96" s="242" t="s">
        <v>85</v>
      </c>
      <c r="AV96" s="16" t="s">
        <v>83</v>
      </c>
      <c r="AW96" s="16" t="s">
        <v>37</v>
      </c>
      <c r="AX96" s="16" t="s">
        <v>76</v>
      </c>
      <c r="AY96" s="242" t="s">
        <v>223</v>
      </c>
    </row>
    <row r="97" spans="2:51" s="16" customFormat="1" ht="11.25">
      <c r="B97" s="233"/>
      <c r="C97" s="234"/>
      <c r="D97" s="195" t="s">
        <v>233</v>
      </c>
      <c r="E97" s="235" t="s">
        <v>74</v>
      </c>
      <c r="F97" s="236" t="s">
        <v>1764</v>
      </c>
      <c r="G97" s="234"/>
      <c r="H97" s="235" t="s">
        <v>74</v>
      </c>
      <c r="I97" s="237"/>
      <c r="J97" s="234"/>
      <c r="K97" s="234"/>
      <c r="L97" s="238"/>
      <c r="M97" s="239"/>
      <c r="N97" s="240"/>
      <c r="O97" s="240"/>
      <c r="P97" s="240"/>
      <c r="Q97" s="240"/>
      <c r="R97" s="240"/>
      <c r="S97" s="240"/>
      <c r="T97" s="241"/>
      <c r="AT97" s="242" t="s">
        <v>233</v>
      </c>
      <c r="AU97" s="242" t="s">
        <v>85</v>
      </c>
      <c r="AV97" s="16" t="s">
        <v>83</v>
      </c>
      <c r="AW97" s="16" t="s">
        <v>37</v>
      </c>
      <c r="AX97" s="16" t="s">
        <v>76</v>
      </c>
      <c r="AY97" s="242" t="s">
        <v>223</v>
      </c>
    </row>
    <row r="98" spans="2:51" s="13" customFormat="1" ht="11.25">
      <c r="B98" s="200"/>
      <c r="C98" s="201"/>
      <c r="D98" s="195" t="s">
        <v>233</v>
      </c>
      <c r="E98" s="202" t="s">
        <v>74</v>
      </c>
      <c r="F98" s="203" t="s">
        <v>1765</v>
      </c>
      <c r="G98" s="201"/>
      <c r="H98" s="204">
        <v>0.024</v>
      </c>
      <c r="I98" s="205"/>
      <c r="J98" s="201"/>
      <c r="K98" s="201"/>
      <c r="L98" s="206"/>
      <c r="M98" s="207"/>
      <c r="N98" s="208"/>
      <c r="O98" s="208"/>
      <c r="P98" s="208"/>
      <c r="Q98" s="208"/>
      <c r="R98" s="208"/>
      <c r="S98" s="208"/>
      <c r="T98" s="209"/>
      <c r="AT98" s="210" t="s">
        <v>233</v>
      </c>
      <c r="AU98" s="210" t="s">
        <v>85</v>
      </c>
      <c r="AV98" s="13" t="s">
        <v>85</v>
      </c>
      <c r="AW98" s="13" t="s">
        <v>37</v>
      </c>
      <c r="AX98" s="13" t="s">
        <v>76</v>
      </c>
      <c r="AY98" s="210" t="s">
        <v>223</v>
      </c>
    </row>
    <row r="99" spans="2:51" s="13" customFormat="1" ht="11.25">
      <c r="B99" s="200"/>
      <c r="C99" s="201"/>
      <c r="D99" s="195" t="s">
        <v>233</v>
      </c>
      <c r="E99" s="202" t="s">
        <v>74</v>
      </c>
      <c r="F99" s="203" t="s">
        <v>1766</v>
      </c>
      <c r="G99" s="201"/>
      <c r="H99" s="204">
        <v>0.024</v>
      </c>
      <c r="I99" s="205"/>
      <c r="J99" s="201"/>
      <c r="K99" s="201"/>
      <c r="L99" s="206"/>
      <c r="M99" s="207"/>
      <c r="N99" s="208"/>
      <c r="O99" s="208"/>
      <c r="P99" s="208"/>
      <c r="Q99" s="208"/>
      <c r="R99" s="208"/>
      <c r="S99" s="208"/>
      <c r="T99" s="209"/>
      <c r="AT99" s="210" t="s">
        <v>233</v>
      </c>
      <c r="AU99" s="210" t="s">
        <v>85</v>
      </c>
      <c r="AV99" s="13" t="s">
        <v>85</v>
      </c>
      <c r="AW99" s="13" t="s">
        <v>37</v>
      </c>
      <c r="AX99" s="13" t="s">
        <v>76</v>
      </c>
      <c r="AY99" s="210" t="s">
        <v>223</v>
      </c>
    </row>
    <row r="100" spans="2:51" s="13" customFormat="1" ht="11.25">
      <c r="B100" s="200"/>
      <c r="C100" s="201"/>
      <c r="D100" s="195" t="s">
        <v>233</v>
      </c>
      <c r="E100" s="202" t="s">
        <v>74</v>
      </c>
      <c r="F100" s="203" t="s">
        <v>1767</v>
      </c>
      <c r="G100" s="201"/>
      <c r="H100" s="204">
        <v>0.024</v>
      </c>
      <c r="I100" s="205"/>
      <c r="J100" s="201"/>
      <c r="K100" s="201"/>
      <c r="L100" s="206"/>
      <c r="M100" s="207"/>
      <c r="N100" s="208"/>
      <c r="O100" s="208"/>
      <c r="P100" s="208"/>
      <c r="Q100" s="208"/>
      <c r="R100" s="208"/>
      <c r="S100" s="208"/>
      <c r="T100" s="209"/>
      <c r="AT100" s="210" t="s">
        <v>233</v>
      </c>
      <c r="AU100" s="210" t="s">
        <v>85</v>
      </c>
      <c r="AV100" s="13" t="s">
        <v>85</v>
      </c>
      <c r="AW100" s="13" t="s">
        <v>37</v>
      </c>
      <c r="AX100" s="13" t="s">
        <v>76</v>
      </c>
      <c r="AY100" s="210" t="s">
        <v>223</v>
      </c>
    </row>
    <row r="101" spans="2:51" s="14" customFormat="1" ht="11.25">
      <c r="B101" s="211"/>
      <c r="C101" s="212"/>
      <c r="D101" s="195" t="s">
        <v>233</v>
      </c>
      <c r="E101" s="213" t="s">
        <v>74</v>
      </c>
      <c r="F101" s="214" t="s">
        <v>236</v>
      </c>
      <c r="G101" s="212"/>
      <c r="H101" s="215">
        <v>0.072</v>
      </c>
      <c r="I101" s="216"/>
      <c r="J101" s="212"/>
      <c r="K101" s="212"/>
      <c r="L101" s="217"/>
      <c r="M101" s="218"/>
      <c r="N101" s="219"/>
      <c r="O101" s="219"/>
      <c r="P101" s="219"/>
      <c r="Q101" s="219"/>
      <c r="R101" s="219"/>
      <c r="S101" s="219"/>
      <c r="T101" s="220"/>
      <c r="AT101" s="221" t="s">
        <v>233</v>
      </c>
      <c r="AU101" s="221" t="s">
        <v>85</v>
      </c>
      <c r="AV101" s="14" t="s">
        <v>237</v>
      </c>
      <c r="AW101" s="14" t="s">
        <v>37</v>
      </c>
      <c r="AX101" s="14" t="s">
        <v>76</v>
      </c>
      <c r="AY101" s="221" t="s">
        <v>223</v>
      </c>
    </row>
    <row r="102" spans="2:51" s="15" customFormat="1" ht="11.25">
      <c r="B102" s="222"/>
      <c r="C102" s="223"/>
      <c r="D102" s="195" t="s">
        <v>233</v>
      </c>
      <c r="E102" s="224" t="s">
        <v>74</v>
      </c>
      <c r="F102" s="225" t="s">
        <v>238</v>
      </c>
      <c r="G102" s="223"/>
      <c r="H102" s="226">
        <v>0.072</v>
      </c>
      <c r="I102" s="227"/>
      <c r="J102" s="223"/>
      <c r="K102" s="223"/>
      <c r="L102" s="228"/>
      <c r="M102" s="229"/>
      <c r="N102" s="230"/>
      <c r="O102" s="230"/>
      <c r="P102" s="230"/>
      <c r="Q102" s="230"/>
      <c r="R102" s="230"/>
      <c r="S102" s="230"/>
      <c r="T102" s="231"/>
      <c r="AT102" s="232" t="s">
        <v>233</v>
      </c>
      <c r="AU102" s="232" t="s">
        <v>85</v>
      </c>
      <c r="AV102" s="15" t="s">
        <v>229</v>
      </c>
      <c r="AW102" s="15" t="s">
        <v>37</v>
      </c>
      <c r="AX102" s="15" t="s">
        <v>83</v>
      </c>
      <c r="AY102" s="232" t="s">
        <v>223</v>
      </c>
    </row>
    <row r="103" spans="2:63" s="12" customFormat="1" ht="22.9" customHeight="1">
      <c r="B103" s="166"/>
      <c r="C103" s="167"/>
      <c r="D103" s="168" t="s">
        <v>75</v>
      </c>
      <c r="E103" s="180" t="s">
        <v>237</v>
      </c>
      <c r="F103" s="180" t="s">
        <v>637</v>
      </c>
      <c r="G103" s="167"/>
      <c r="H103" s="167"/>
      <c r="I103" s="170"/>
      <c r="J103" s="181">
        <f>BK103</f>
        <v>0</v>
      </c>
      <c r="K103" s="167"/>
      <c r="L103" s="172"/>
      <c r="M103" s="173"/>
      <c r="N103" s="174"/>
      <c r="O103" s="174"/>
      <c r="P103" s="175">
        <f>SUM(P104:P138)</f>
        <v>0</v>
      </c>
      <c r="Q103" s="174"/>
      <c r="R103" s="175">
        <f>SUM(R104:R138)</f>
        <v>2.70476188</v>
      </c>
      <c r="S103" s="174"/>
      <c r="T103" s="176">
        <f>SUM(T104:T138)</f>
        <v>0</v>
      </c>
      <c r="AR103" s="177" t="s">
        <v>83</v>
      </c>
      <c r="AT103" s="178" t="s">
        <v>75</v>
      </c>
      <c r="AU103" s="178" t="s">
        <v>83</v>
      </c>
      <c r="AY103" s="177" t="s">
        <v>223</v>
      </c>
      <c r="BK103" s="179">
        <f>SUM(BK104:BK138)</f>
        <v>0</v>
      </c>
    </row>
    <row r="104" spans="1:65" s="2" customFormat="1" ht="16.5" customHeight="1">
      <c r="A104" s="36"/>
      <c r="B104" s="37"/>
      <c r="C104" s="182" t="s">
        <v>85</v>
      </c>
      <c r="D104" s="182" t="s">
        <v>225</v>
      </c>
      <c r="E104" s="183" t="s">
        <v>1768</v>
      </c>
      <c r="F104" s="184" t="s">
        <v>1769</v>
      </c>
      <c r="G104" s="185" t="s">
        <v>143</v>
      </c>
      <c r="H104" s="186">
        <v>0.464</v>
      </c>
      <c r="I104" s="187"/>
      <c r="J104" s="188">
        <f>ROUND(I104*H104,2)</f>
        <v>0</v>
      </c>
      <c r="K104" s="184" t="s">
        <v>228</v>
      </c>
      <c r="L104" s="41"/>
      <c r="M104" s="189" t="s">
        <v>74</v>
      </c>
      <c r="N104" s="190" t="s">
        <v>46</v>
      </c>
      <c r="O104" s="66"/>
      <c r="P104" s="191">
        <f>O104*H104</f>
        <v>0</v>
      </c>
      <c r="Q104" s="191">
        <v>1.94302</v>
      </c>
      <c r="R104" s="191">
        <f>Q104*H104</f>
        <v>0.90156128</v>
      </c>
      <c r="S104" s="191">
        <v>0</v>
      </c>
      <c r="T104" s="192">
        <f>S104*H104</f>
        <v>0</v>
      </c>
      <c r="U104" s="36"/>
      <c r="V104" s="36"/>
      <c r="W104" s="36"/>
      <c r="X104" s="36"/>
      <c r="Y104" s="36"/>
      <c r="Z104" s="36"/>
      <c r="AA104" s="36"/>
      <c r="AB104" s="36"/>
      <c r="AC104" s="36"/>
      <c r="AD104" s="36"/>
      <c r="AE104" s="36"/>
      <c r="AR104" s="193" t="s">
        <v>229</v>
      </c>
      <c r="AT104" s="193" t="s">
        <v>225</v>
      </c>
      <c r="AU104" s="193" t="s">
        <v>85</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229</v>
      </c>
      <c r="BM104" s="193" t="s">
        <v>1770</v>
      </c>
    </row>
    <row r="105" spans="1:47" s="2" customFormat="1" ht="11.25">
      <c r="A105" s="36"/>
      <c r="B105" s="37"/>
      <c r="C105" s="38"/>
      <c r="D105" s="195" t="s">
        <v>231</v>
      </c>
      <c r="E105" s="38"/>
      <c r="F105" s="196" t="s">
        <v>1771</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85</v>
      </c>
    </row>
    <row r="106" spans="2:51" s="16" customFormat="1" ht="11.25">
      <c r="B106" s="233"/>
      <c r="C106" s="234"/>
      <c r="D106" s="195" t="s">
        <v>233</v>
      </c>
      <c r="E106" s="235" t="s">
        <v>74</v>
      </c>
      <c r="F106" s="236" t="s">
        <v>262</v>
      </c>
      <c r="G106" s="234"/>
      <c r="H106" s="235" t="s">
        <v>74</v>
      </c>
      <c r="I106" s="237"/>
      <c r="J106" s="234"/>
      <c r="K106" s="234"/>
      <c r="L106" s="238"/>
      <c r="M106" s="239"/>
      <c r="N106" s="240"/>
      <c r="O106" s="240"/>
      <c r="P106" s="240"/>
      <c r="Q106" s="240"/>
      <c r="R106" s="240"/>
      <c r="S106" s="240"/>
      <c r="T106" s="241"/>
      <c r="AT106" s="242" t="s">
        <v>233</v>
      </c>
      <c r="AU106" s="242" t="s">
        <v>85</v>
      </c>
      <c r="AV106" s="16" t="s">
        <v>83</v>
      </c>
      <c r="AW106" s="16" t="s">
        <v>37</v>
      </c>
      <c r="AX106" s="16" t="s">
        <v>76</v>
      </c>
      <c r="AY106" s="242" t="s">
        <v>223</v>
      </c>
    </row>
    <row r="107" spans="2:51" s="13" customFormat="1" ht="11.25">
      <c r="B107" s="200"/>
      <c r="C107" s="201"/>
      <c r="D107" s="195" t="s">
        <v>233</v>
      </c>
      <c r="E107" s="202" t="s">
        <v>74</v>
      </c>
      <c r="F107" s="203" t="s">
        <v>1772</v>
      </c>
      <c r="G107" s="201"/>
      <c r="H107" s="204">
        <v>0.136</v>
      </c>
      <c r="I107" s="205"/>
      <c r="J107" s="201"/>
      <c r="K107" s="201"/>
      <c r="L107" s="206"/>
      <c r="M107" s="207"/>
      <c r="N107" s="208"/>
      <c r="O107" s="208"/>
      <c r="P107" s="208"/>
      <c r="Q107" s="208"/>
      <c r="R107" s="208"/>
      <c r="S107" s="208"/>
      <c r="T107" s="209"/>
      <c r="AT107" s="210" t="s">
        <v>233</v>
      </c>
      <c r="AU107" s="210" t="s">
        <v>85</v>
      </c>
      <c r="AV107" s="13" t="s">
        <v>85</v>
      </c>
      <c r="AW107" s="13" t="s">
        <v>37</v>
      </c>
      <c r="AX107" s="13" t="s">
        <v>76</v>
      </c>
      <c r="AY107" s="210" t="s">
        <v>223</v>
      </c>
    </row>
    <row r="108" spans="2:51" s="13" customFormat="1" ht="11.25">
      <c r="B108" s="200"/>
      <c r="C108" s="201"/>
      <c r="D108" s="195" t="s">
        <v>233</v>
      </c>
      <c r="E108" s="202" t="s">
        <v>74</v>
      </c>
      <c r="F108" s="203" t="s">
        <v>1773</v>
      </c>
      <c r="G108" s="201"/>
      <c r="H108" s="204">
        <v>0.112</v>
      </c>
      <c r="I108" s="205"/>
      <c r="J108" s="201"/>
      <c r="K108" s="201"/>
      <c r="L108" s="206"/>
      <c r="M108" s="207"/>
      <c r="N108" s="208"/>
      <c r="O108" s="208"/>
      <c r="P108" s="208"/>
      <c r="Q108" s="208"/>
      <c r="R108" s="208"/>
      <c r="S108" s="208"/>
      <c r="T108" s="209"/>
      <c r="AT108" s="210" t="s">
        <v>233</v>
      </c>
      <c r="AU108" s="210" t="s">
        <v>85</v>
      </c>
      <c r="AV108" s="13" t="s">
        <v>85</v>
      </c>
      <c r="AW108" s="13" t="s">
        <v>37</v>
      </c>
      <c r="AX108" s="13" t="s">
        <v>76</v>
      </c>
      <c r="AY108" s="210" t="s">
        <v>223</v>
      </c>
    </row>
    <row r="109" spans="2:51" s="13" customFormat="1" ht="11.25">
      <c r="B109" s="200"/>
      <c r="C109" s="201"/>
      <c r="D109" s="195" t="s">
        <v>233</v>
      </c>
      <c r="E109" s="202" t="s">
        <v>74</v>
      </c>
      <c r="F109" s="203" t="s">
        <v>1774</v>
      </c>
      <c r="G109" s="201"/>
      <c r="H109" s="204">
        <v>0.216</v>
      </c>
      <c r="I109" s="205"/>
      <c r="J109" s="201"/>
      <c r="K109" s="201"/>
      <c r="L109" s="206"/>
      <c r="M109" s="207"/>
      <c r="N109" s="208"/>
      <c r="O109" s="208"/>
      <c r="P109" s="208"/>
      <c r="Q109" s="208"/>
      <c r="R109" s="208"/>
      <c r="S109" s="208"/>
      <c r="T109" s="209"/>
      <c r="AT109" s="210" t="s">
        <v>233</v>
      </c>
      <c r="AU109" s="210" t="s">
        <v>85</v>
      </c>
      <c r="AV109" s="13" t="s">
        <v>85</v>
      </c>
      <c r="AW109" s="13" t="s">
        <v>37</v>
      </c>
      <c r="AX109" s="13" t="s">
        <v>76</v>
      </c>
      <c r="AY109" s="210" t="s">
        <v>223</v>
      </c>
    </row>
    <row r="110" spans="2:51" s="14" customFormat="1" ht="11.25">
      <c r="B110" s="211"/>
      <c r="C110" s="212"/>
      <c r="D110" s="195" t="s">
        <v>233</v>
      </c>
      <c r="E110" s="213" t="s">
        <v>74</v>
      </c>
      <c r="F110" s="214" t="s">
        <v>236</v>
      </c>
      <c r="G110" s="212"/>
      <c r="H110" s="215">
        <v>0.464</v>
      </c>
      <c r="I110" s="216"/>
      <c r="J110" s="212"/>
      <c r="K110" s="212"/>
      <c r="L110" s="217"/>
      <c r="M110" s="218"/>
      <c r="N110" s="219"/>
      <c r="O110" s="219"/>
      <c r="P110" s="219"/>
      <c r="Q110" s="219"/>
      <c r="R110" s="219"/>
      <c r="S110" s="219"/>
      <c r="T110" s="220"/>
      <c r="AT110" s="221" t="s">
        <v>233</v>
      </c>
      <c r="AU110" s="221" t="s">
        <v>85</v>
      </c>
      <c r="AV110" s="14" t="s">
        <v>237</v>
      </c>
      <c r="AW110" s="14" t="s">
        <v>37</v>
      </c>
      <c r="AX110" s="14" t="s">
        <v>76</v>
      </c>
      <c r="AY110" s="221" t="s">
        <v>223</v>
      </c>
    </row>
    <row r="111" spans="2:51" s="15" customFormat="1" ht="11.25">
      <c r="B111" s="222"/>
      <c r="C111" s="223"/>
      <c r="D111" s="195" t="s">
        <v>233</v>
      </c>
      <c r="E111" s="224" t="s">
        <v>74</v>
      </c>
      <c r="F111" s="225" t="s">
        <v>238</v>
      </c>
      <c r="G111" s="223"/>
      <c r="H111" s="226">
        <v>0.464</v>
      </c>
      <c r="I111" s="227"/>
      <c r="J111" s="223"/>
      <c r="K111" s="223"/>
      <c r="L111" s="228"/>
      <c r="M111" s="229"/>
      <c r="N111" s="230"/>
      <c r="O111" s="230"/>
      <c r="P111" s="230"/>
      <c r="Q111" s="230"/>
      <c r="R111" s="230"/>
      <c r="S111" s="230"/>
      <c r="T111" s="231"/>
      <c r="AT111" s="232" t="s">
        <v>233</v>
      </c>
      <c r="AU111" s="232" t="s">
        <v>85</v>
      </c>
      <c r="AV111" s="15" t="s">
        <v>229</v>
      </c>
      <c r="AW111" s="15" t="s">
        <v>37</v>
      </c>
      <c r="AX111" s="15" t="s">
        <v>83</v>
      </c>
      <c r="AY111" s="232" t="s">
        <v>223</v>
      </c>
    </row>
    <row r="112" spans="1:65" s="2" customFormat="1" ht="16.5" customHeight="1">
      <c r="A112" s="36"/>
      <c r="B112" s="37"/>
      <c r="C112" s="182" t="s">
        <v>237</v>
      </c>
      <c r="D112" s="182" t="s">
        <v>225</v>
      </c>
      <c r="E112" s="183" t="s">
        <v>1775</v>
      </c>
      <c r="F112" s="184" t="s">
        <v>1776</v>
      </c>
      <c r="G112" s="185" t="s">
        <v>349</v>
      </c>
      <c r="H112" s="186">
        <v>0.186</v>
      </c>
      <c r="I112" s="187"/>
      <c r="J112" s="188">
        <f>ROUND(I112*H112,2)</f>
        <v>0</v>
      </c>
      <c r="K112" s="184" t="s">
        <v>228</v>
      </c>
      <c r="L112" s="41"/>
      <c r="M112" s="189" t="s">
        <v>74</v>
      </c>
      <c r="N112" s="190" t="s">
        <v>46</v>
      </c>
      <c r="O112" s="66"/>
      <c r="P112" s="191">
        <f>O112*H112</f>
        <v>0</v>
      </c>
      <c r="Q112" s="191">
        <v>1.09</v>
      </c>
      <c r="R112" s="191">
        <f>Q112*H112</f>
        <v>0.20274</v>
      </c>
      <c r="S112" s="191">
        <v>0</v>
      </c>
      <c r="T112" s="192">
        <f>S112*H112</f>
        <v>0</v>
      </c>
      <c r="U112" s="36"/>
      <c r="V112" s="36"/>
      <c r="W112" s="36"/>
      <c r="X112" s="36"/>
      <c r="Y112" s="36"/>
      <c r="Z112" s="36"/>
      <c r="AA112" s="36"/>
      <c r="AB112" s="36"/>
      <c r="AC112" s="36"/>
      <c r="AD112" s="36"/>
      <c r="AE112" s="36"/>
      <c r="AR112" s="193" t="s">
        <v>229</v>
      </c>
      <c r="AT112" s="193" t="s">
        <v>225</v>
      </c>
      <c r="AU112" s="193" t="s">
        <v>85</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229</v>
      </c>
      <c r="BM112" s="193" t="s">
        <v>1777</v>
      </c>
    </row>
    <row r="113" spans="1:47" s="2" customFormat="1" ht="11.25">
      <c r="A113" s="36"/>
      <c r="B113" s="37"/>
      <c r="C113" s="38"/>
      <c r="D113" s="195" t="s">
        <v>231</v>
      </c>
      <c r="E113" s="38"/>
      <c r="F113" s="196" t="s">
        <v>1778</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85</v>
      </c>
    </row>
    <row r="114" spans="1:47" s="2" customFormat="1" ht="19.5">
      <c r="A114" s="36"/>
      <c r="B114" s="37"/>
      <c r="C114" s="38"/>
      <c r="D114" s="195" t="s">
        <v>468</v>
      </c>
      <c r="E114" s="38"/>
      <c r="F114" s="243" t="s">
        <v>1779</v>
      </c>
      <c r="G114" s="38"/>
      <c r="H114" s="38"/>
      <c r="I114" s="197"/>
      <c r="J114" s="38"/>
      <c r="K114" s="38"/>
      <c r="L114" s="41"/>
      <c r="M114" s="198"/>
      <c r="N114" s="199"/>
      <c r="O114" s="66"/>
      <c r="P114" s="66"/>
      <c r="Q114" s="66"/>
      <c r="R114" s="66"/>
      <c r="S114" s="66"/>
      <c r="T114" s="67"/>
      <c r="U114" s="36"/>
      <c r="V114" s="36"/>
      <c r="W114" s="36"/>
      <c r="X114" s="36"/>
      <c r="Y114" s="36"/>
      <c r="Z114" s="36"/>
      <c r="AA114" s="36"/>
      <c r="AB114" s="36"/>
      <c r="AC114" s="36"/>
      <c r="AD114" s="36"/>
      <c r="AE114" s="36"/>
      <c r="AT114" s="19" t="s">
        <v>468</v>
      </c>
      <c r="AU114" s="19" t="s">
        <v>85</v>
      </c>
    </row>
    <row r="115" spans="2:51" s="16" customFormat="1" ht="11.25">
      <c r="B115" s="233"/>
      <c r="C115" s="234"/>
      <c r="D115" s="195" t="s">
        <v>233</v>
      </c>
      <c r="E115" s="235" t="s">
        <v>74</v>
      </c>
      <c r="F115" s="236" t="s">
        <v>262</v>
      </c>
      <c r="G115" s="234"/>
      <c r="H115" s="235" t="s">
        <v>74</v>
      </c>
      <c r="I115" s="237"/>
      <c r="J115" s="234"/>
      <c r="K115" s="234"/>
      <c r="L115" s="238"/>
      <c r="M115" s="239"/>
      <c r="N115" s="240"/>
      <c r="O115" s="240"/>
      <c r="P115" s="240"/>
      <c r="Q115" s="240"/>
      <c r="R115" s="240"/>
      <c r="S115" s="240"/>
      <c r="T115" s="241"/>
      <c r="AT115" s="242" t="s">
        <v>233</v>
      </c>
      <c r="AU115" s="242" t="s">
        <v>85</v>
      </c>
      <c r="AV115" s="16" t="s">
        <v>83</v>
      </c>
      <c r="AW115" s="16" t="s">
        <v>37</v>
      </c>
      <c r="AX115" s="16" t="s">
        <v>76</v>
      </c>
      <c r="AY115" s="242" t="s">
        <v>223</v>
      </c>
    </row>
    <row r="116" spans="2:51" s="13" customFormat="1" ht="11.25">
      <c r="B116" s="200"/>
      <c r="C116" s="201"/>
      <c r="D116" s="195" t="s">
        <v>233</v>
      </c>
      <c r="E116" s="202" t="s">
        <v>74</v>
      </c>
      <c r="F116" s="203" t="s">
        <v>1780</v>
      </c>
      <c r="G116" s="201"/>
      <c r="H116" s="204">
        <v>0.042</v>
      </c>
      <c r="I116" s="205"/>
      <c r="J116" s="201"/>
      <c r="K116" s="201"/>
      <c r="L116" s="206"/>
      <c r="M116" s="207"/>
      <c r="N116" s="208"/>
      <c r="O116" s="208"/>
      <c r="P116" s="208"/>
      <c r="Q116" s="208"/>
      <c r="R116" s="208"/>
      <c r="S116" s="208"/>
      <c r="T116" s="209"/>
      <c r="AT116" s="210" t="s">
        <v>233</v>
      </c>
      <c r="AU116" s="210" t="s">
        <v>85</v>
      </c>
      <c r="AV116" s="13" t="s">
        <v>85</v>
      </c>
      <c r="AW116" s="13" t="s">
        <v>37</v>
      </c>
      <c r="AX116" s="13" t="s">
        <v>76</v>
      </c>
      <c r="AY116" s="210" t="s">
        <v>223</v>
      </c>
    </row>
    <row r="117" spans="2:51" s="13" customFormat="1" ht="11.25">
      <c r="B117" s="200"/>
      <c r="C117" s="201"/>
      <c r="D117" s="195" t="s">
        <v>233</v>
      </c>
      <c r="E117" s="202" t="s">
        <v>74</v>
      </c>
      <c r="F117" s="203" t="s">
        <v>1781</v>
      </c>
      <c r="G117" s="201"/>
      <c r="H117" s="204">
        <v>0.036</v>
      </c>
      <c r="I117" s="205"/>
      <c r="J117" s="201"/>
      <c r="K117" s="201"/>
      <c r="L117" s="206"/>
      <c r="M117" s="207"/>
      <c r="N117" s="208"/>
      <c r="O117" s="208"/>
      <c r="P117" s="208"/>
      <c r="Q117" s="208"/>
      <c r="R117" s="208"/>
      <c r="S117" s="208"/>
      <c r="T117" s="209"/>
      <c r="AT117" s="210" t="s">
        <v>233</v>
      </c>
      <c r="AU117" s="210" t="s">
        <v>85</v>
      </c>
      <c r="AV117" s="13" t="s">
        <v>85</v>
      </c>
      <c r="AW117" s="13" t="s">
        <v>37</v>
      </c>
      <c r="AX117" s="13" t="s">
        <v>76</v>
      </c>
      <c r="AY117" s="210" t="s">
        <v>223</v>
      </c>
    </row>
    <row r="118" spans="2:51" s="13" customFormat="1" ht="11.25">
      <c r="B118" s="200"/>
      <c r="C118" s="201"/>
      <c r="D118" s="195" t="s">
        <v>233</v>
      </c>
      <c r="E118" s="202" t="s">
        <v>74</v>
      </c>
      <c r="F118" s="203" t="s">
        <v>1782</v>
      </c>
      <c r="G118" s="201"/>
      <c r="H118" s="204">
        <v>0.084</v>
      </c>
      <c r="I118" s="205"/>
      <c r="J118" s="201"/>
      <c r="K118" s="201"/>
      <c r="L118" s="206"/>
      <c r="M118" s="207"/>
      <c r="N118" s="208"/>
      <c r="O118" s="208"/>
      <c r="P118" s="208"/>
      <c r="Q118" s="208"/>
      <c r="R118" s="208"/>
      <c r="S118" s="208"/>
      <c r="T118" s="209"/>
      <c r="AT118" s="210" t="s">
        <v>233</v>
      </c>
      <c r="AU118" s="210" t="s">
        <v>85</v>
      </c>
      <c r="AV118" s="13" t="s">
        <v>85</v>
      </c>
      <c r="AW118" s="13" t="s">
        <v>37</v>
      </c>
      <c r="AX118" s="13" t="s">
        <v>76</v>
      </c>
      <c r="AY118" s="210" t="s">
        <v>223</v>
      </c>
    </row>
    <row r="119" spans="2:51" s="14" customFormat="1" ht="11.25">
      <c r="B119" s="211"/>
      <c r="C119" s="212"/>
      <c r="D119" s="195" t="s">
        <v>233</v>
      </c>
      <c r="E119" s="213" t="s">
        <v>1753</v>
      </c>
      <c r="F119" s="214" t="s">
        <v>236</v>
      </c>
      <c r="G119" s="212"/>
      <c r="H119" s="215">
        <v>0.162</v>
      </c>
      <c r="I119" s="216"/>
      <c r="J119" s="212"/>
      <c r="K119" s="212"/>
      <c r="L119" s="217"/>
      <c r="M119" s="218"/>
      <c r="N119" s="219"/>
      <c r="O119" s="219"/>
      <c r="P119" s="219"/>
      <c r="Q119" s="219"/>
      <c r="R119" s="219"/>
      <c r="S119" s="219"/>
      <c r="T119" s="220"/>
      <c r="AT119" s="221" t="s">
        <v>233</v>
      </c>
      <c r="AU119" s="221" t="s">
        <v>85</v>
      </c>
      <c r="AV119" s="14" t="s">
        <v>237</v>
      </c>
      <c r="AW119" s="14" t="s">
        <v>37</v>
      </c>
      <c r="AX119" s="14" t="s">
        <v>76</v>
      </c>
      <c r="AY119" s="221" t="s">
        <v>223</v>
      </c>
    </row>
    <row r="120" spans="2:51" s="13" customFormat="1" ht="11.25">
      <c r="B120" s="200"/>
      <c r="C120" s="201"/>
      <c r="D120" s="195" t="s">
        <v>233</v>
      </c>
      <c r="E120" s="202" t="s">
        <v>74</v>
      </c>
      <c r="F120" s="203" t="s">
        <v>1783</v>
      </c>
      <c r="G120" s="201"/>
      <c r="H120" s="204">
        <v>0.024</v>
      </c>
      <c r="I120" s="205"/>
      <c r="J120" s="201"/>
      <c r="K120" s="201"/>
      <c r="L120" s="206"/>
      <c r="M120" s="207"/>
      <c r="N120" s="208"/>
      <c r="O120" s="208"/>
      <c r="P120" s="208"/>
      <c r="Q120" s="208"/>
      <c r="R120" s="208"/>
      <c r="S120" s="208"/>
      <c r="T120" s="209"/>
      <c r="AT120" s="210" t="s">
        <v>233</v>
      </c>
      <c r="AU120" s="210" t="s">
        <v>85</v>
      </c>
      <c r="AV120" s="13" t="s">
        <v>85</v>
      </c>
      <c r="AW120" s="13" t="s">
        <v>37</v>
      </c>
      <c r="AX120" s="13" t="s">
        <v>76</v>
      </c>
      <c r="AY120" s="210" t="s">
        <v>223</v>
      </c>
    </row>
    <row r="121" spans="2:51" s="15" customFormat="1" ht="11.25">
      <c r="B121" s="222"/>
      <c r="C121" s="223"/>
      <c r="D121" s="195" t="s">
        <v>233</v>
      </c>
      <c r="E121" s="224" t="s">
        <v>74</v>
      </c>
      <c r="F121" s="225" t="s">
        <v>238</v>
      </c>
      <c r="G121" s="223"/>
      <c r="H121" s="226">
        <v>0.186</v>
      </c>
      <c r="I121" s="227"/>
      <c r="J121" s="223"/>
      <c r="K121" s="223"/>
      <c r="L121" s="228"/>
      <c r="M121" s="229"/>
      <c r="N121" s="230"/>
      <c r="O121" s="230"/>
      <c r="P121" s="230"/>
      <c r="Q121" s="230"/>
      <c r="R121" s="230"/>
      <c r="S121" s="230"/>
      <c r="T121" s="231"/>
      <c r="AT121" s="232" t="s">
        <v>233</v>
      </c>
      <c r="AU121" s="232" t="s">
        <v>85</v>
      </c>
      <c r="AV121" s="15" t="s">
        <v>229</v>
      </c>
      <c r="AW121" s="15" t="s">
        <v>37</v>
      </c>
      <c r="AX121" s="15" t="s">
        <v>83</v>
      </c>
      <c r="AY121" s="232" t="s">
        <v>223</v>
      </c>
    </row>
    <row r="122" spans="1:65" s="2" customFormat="1" ht="16.5" customHeight="1">
      <c r="A122" s="36"/>
      <c r="B122" s="37"/>
      <c r="C122" s="182" t="s">
        <v>229</v>
      </c>
      <c r="D122" s="182" t="s">
        <v>225</v>
      </c>
      <c r="E122" s="183" t="s">
        <v>1784</v>
      </c>
      <c r="F122" s="184" t="s">
        <v>1785</v>
      </c>
      <c r="G122" s="185" t="s">
        <v>117</v>
      </c>
      <c r="H122" s="186">
        <v>1.828</v>
      </c>
      <c r="I122" s="187"/>
      <c r="J122" s="188">
        <f>ROUND(I122*H122,2)</f>
        <v>0</v>
      </c>
      <c r="K122" s="184" t="s">
        <v>228</v>
      </c>
      <c r="L122" s="41"/>
      <c r="M122" s="189" t="s">
        <v>74</v>
      </c>
      <c r="N122" s="190" t="s">
        <v>46</v>
      </c>
      <c r="O122" s="66"/>
      <c r="P122" s="191">
        <f>O122*H122</f>
        <v>0</v>
      </c>
      <c r="Q122" s="191">
        <v>0.25365</v>
      </c>
      <c r="R122" s="191">
        <f>Q122*H122</f>
        <v>0.4636722</v>
      </c>
      <c r="S122" s="191">
        <v>0</v>
      </c>
      <c r="T122" s="192">
        <f>S122*H122</f>
        <v>0</v>
      </c>
      <c r="U122" s="36"/>
      <c r="V122" s="36"/>
      <c r="W122" s="36"/>
      <c r="X122" s="36"/>
      <c r="Y122" s="36"/>
      <c r="Z122" s="36"/>
      <c r="AA122" s="36"/>
      <c r="AB122" s="36"/>
      <c r="AC122" s="36"/>
      <c r="AD122" s="36"/>
      <c r="AE122" s="36"/>
      <c r="AR122" s="193" t="s">
        <v>229</v>
      </c>
      <c r="AT122" s="193" t="s">
        <v>225</v>
      </c>
      <c r="AU122" s="193" t="s">
        <v>85</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229</v>
      </c>
      <c r="BM122" s="193" t="s">
        <v>1786</v>
      </c>
    </row>
    <row r="123" spans="1:47" s="2" customFormat="1" ht="11.25">
      <c r="A123" s="36"/>
      <c r="B123" s="37"/>
      <c r="C123" s="38"/>
      <c r="D123" s="195" t="s">
        <v>231</v>
      </c>
      <c r="E123" s="38"/>
      <c r="F123" s="196" t="s">
        <v>1787</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85</v>
      </c>
    </row>
    <row r="124" spans="1:47" s="2" customFormat="1" ht="19.5">
      <c r="A124" s="36"/>
      <c r="B124" s="37"/>
      <c r="C124" s="38"/>
      <c r="D124" s="195" t="s">
        <v>468</v>
      </c>
      <c r="E124" s="38"/>
      <c r="F124" s="243" t="s">
        <v>1788</v>
      </c>
      <c r="G124" s="38"/>
      <c r="H124" s="38"/>
      <c r="I124" s="197"/>
      <c r="J124" s="38"/>
      <c r="K124" s="38"/>
      <c r="L124" s="41"/>
      <c r="M124" s="198"/>
      <c r="N124" s="199"/>
      <c r="O124" s="66"/>
      <c r="P124" s="66"/>
      <c r="Q124" s="66"/>
      <c r="R124" s="66"/>
      <c r="S124" s="66"/>
      <c r="T124" s="67"/>
      <c r="U124" s="36"/>
      <c r="V124" s="36"/>
      <c r="W124" s="36"/>
      <c r="X124" s="36"/>
      <c r="Y124" s="36"/>
      <c r="Z124" s="36"/>
      <c r="AA124" s="36"/>
      <c r="AB124" s="36"/>
      <c r="AC124" s="36"/>
      <c r="AD124" s="36"/>
      <c r="AE124" s="36"/>
      <c r="AT124" s="19" t="s">
        <v>468</v>
      </c>
      <c r="AU124" s="19" t="s">
        <v>85</v>
      </c>
    </row>
    <row r="125" spans="2:51" s="16" customFormat="1" ht="11.25">
      <c r="B125" s="233"/>
      <c r="C125" s="234"/>
      <c r="D125" s="195" t="s">
        <v>233</v>
      </c>
      <c r="E125" s="235" t="s">
        <v>74</v>
      </c>
      <c r="F125" s="236" t="s">
        <v>262</v>
      </c>
      <c r="G125" s="234"/>
      <c r="H125" s="235" t="s">
        <v>74</v>
      </c>
      <c r="I125" s="237"/>
      <c r="J125" s="234"/>
      <c r="K125" s="234"/>
      <c r="L125" s="238"/>
      <c r="M125" s="239"/>
      <c r="N125" s="240"/>
      <c r="O125" s="240"/>
      <c r="P125" s="240"/>
      <c r="Q125" s="240"/>
      <c r="R125" s="240"/>
      <c r="S125" s="240"/>
      <c r="T125" s="241"/>
      <c r="AT125" s="242" t="s">
        <v>233</v>
      </c>
      <c r="AU125" s="242" t="s">
        <v>85</v>
      </c>
      <c r="AV125" s="16" t="s">
        <v>83</v>
      </c>
      <c r="AW125" s="16" t="s">
        <v>37</v>
      </c>
      <c r="AX125" s="16" t="s">
        <v>76</v>
      </c>
      <c r="AY125" s="242" t="s">
        <v>223</v>
      </c>
    </row>
    <row r="126" spans="2:51" s="13" customFormat="1" ht="11.25">
      <c r="B126" s="200"/>
      <c r="C126" s="201"/>
      <c r="D126" s="195" t="s">
        <v>233</v>
      </c>
      <c r="E126" s="202" t="s">
        <v>74</v>
      </c>
      <c r="F126" s="203" t="s">
        <v>1789</v>
      </c>
      <c r="G126" s="201"/>
      <c r="H126" s="204">
        <v>0.536</v>
      </c>
      <c r="I126" s="205"/>
      <c r="J126" s="201"/>
      <c r="K126" s="201"/>
      <c r="L126" s="206"/>
      <c r="M126" s="207"/>
      <c r="N126" s="208"/>
      <c r="O126" s="208"/>
      <c r="P126" s="208"/>
      <c r="Q126" s="208"/>
      <c r="R126" s="208"/>
      <c r="S126" s="208"/>
      <c r="T126" s="209"/>
      <c r="AT126" s="210" t="s">
        <v>233</v>
      </c>
      <c r="AU126" s="210" t="s">
        <v>85</v>
      </c>
      <c r="AV126" s="13" t="s">
        <v>85</v>
      </c>
      <c r="AW126" s="13" t="s">
        <v>37</v>
      </c>
      <c r="AX126" s="13" t="s">
        <v>76</v>
      </c>
      <c r="AY126" s="210" t="s">
        <v>223</v>
      </c>
    </row>
    <row r="127" spans="2:51" s="13" customFormat="1" ht="11.25">
      <c r="B127" s="200"/>
      <c r="C127" s="201"/>
      <c r="D127" s="195" t="s">
        <v>233</v>
      </c>
      <c r="E127" s="202" t="s">
        <v>74</v>
      </c>
      <c r="F127" s="203" t="s">
        <v>1790</v>
      </c>
      <c r="G127" s="201"/>
      <c r="H127" s="204">
        <v>0.441</v>
      </c>
      <c r="I127" s="205"/>
      <c r="J127" s="201"/>
      <c r="K127" s="201"/>
      <c r="L127" s="206"/>
      <c r="M127" s="207"/>
      <c r="N127" s="208"/>
      <c r="O127" s="208"/>
      <c r="P127" s="208"/>
      <c r="Q127" s="208"/>
      <c r="R127" s="208"/>
      <c r="S127" s="208"/>
      <c r="T127" s="209"/>
      <c r="AT127" s="210" t="s">
        <v>233</v>
      </c>
      <c r="AU127" s="210" t="s">
        <v>85</v>
      </c>
      <c r="AV127" s="13" t="s">
        <v>85</v>
      </c>
      <c r="AW127" s="13" t="s">
        <v>37</v>
      </c>
      <c r="AX127" s="13" t="s">
        <v>76</v>
      </c>
      <c r="AY127" s="210" t="s">
        <v>223</v>
      </c>
    </row>
    <row r="128" spans="2:51" s="13" customFormat="1" ht="11.25">
      <c r="B128" s="200"/>
      <c r="C128" s="201"/>
      <c r="D128" s="195" t="s">
        <v>233</v>
      </c>
      <c r="E128" s="202" t="s">
        <v>74</v>
      </c>
      <c r="F128" s="203" t="s">
        <v>1791</v>
      </c>
      <c r="G128" s="201"/>
      <c r="H128" s="204">
        <v>0.851</v>
      </c>
      <c r="I128" s="205"/>
      <c r="J128" s="201"/>
      <c r="K128" s="201"/>
      <c r="L128" s="206"/>
      <c r="M128" s="207"/>
      <c r="N128" s="208"/>
      <c r="O128" s="208"/>
      <c r="P128" s="208"/>
      <c r="Q128" s="208"/>
      <c r="R128" s="208"/>
      <c r="S128" s="208"/>
      <c r="T128" s="209"/>
      <c r="AT128" s="210" t="s">
        <v>233</v>
      </c>
      <c r="AU128" s="210" t="s">
        <v>85</v>
      </c>
      <c r="AV128" s="13" t="s">
        <v>85</v>
      </c>
      <c r="AW128" s="13" t="s">
        <v>37</v>
      </c>
      <c r="AX128" s="13" t="s">
        <v>76</v>
      </c>
      <c r="AY128" s="210" t="s">
        <v>223</v>
      </c>
    </row>
    <row r="129" spans="2:51" s="14" customFormat="1" ht="11.25">
      <c r="B129" s="211"/>
      <c r="C129" s="212"/>
      <c r="D129" s="195" t="s">
        <v>233</v>
      </c>
      <c r="E129" s="213" t="s">
        <v>74</v>
      </c>
      <c r="F129" s="214" t="s">
        <v>236</v>
      </c>
      <c r="G129" s="212"/>
      <c r="H129" s="215">
        <v>1.828</v>
      </c>
      <c r="I129" s="216"/>
      <c r="J129" s="212"/>
      <c r="K129" s="212"/>
      <c r="L129" s="217"/>
      <c r="M129" s="218"/>
      <c r="N129" s="219"/>
      <c r="O129" s="219"/>
      <c r="P129" s="219"/>
      <c r="Q129" s="219"/>
      <c r="R129" s="219"/>
      <c r="S129" s="219"/>
      <c r="T129" s="220"/>
      <c r="AT129" s="221" t="s">
        <v>233</v>
      </c>
      <c r="AU129" s="221" t="s">
        <v>85</v>
      </c>
      <c r="AV129" s="14" t="s">
        <v>237</v>
      </c>
      <c r="AW129" s="14" t="s">
        <v>37</v>
      </c>
      <c r="AX129" s="14" t="s">
        <v>76</v>
      </c>
      <c r="AY129" s="221" t="s">
        <v>223</v>
      </c>
    </row>
    <row r="130" spans="2:51" s="15" customFormat="1" ht="11.25">
      <c r="B130" s="222"/>
      <c r="C130" s="223"/>
      <c r="D130" s="195" t="s">
        <v>233</v>
      </c>
      <c r="E130" s="224" t="s">
        <v>74</v>
      </c>
      <c r="F130" s="225" t="s">
        <v>238</v>
      </c>
      <c r="G130" s="223"/>
      <c r="H130" s="226">
        <v>1.828</v>
      </c>
      <c r="I130" s="227"/>
      <c r="J130" s="223"/>
      <c r="K130" s="223"/>
      <c r="L130" s="228"/>
      <c r="M130" s="229"/>
      <c r="N130" s="230"/>
      <c r="O130" s="230"/>
      <c r="P130" s="230"/>
      <c r="Q130" s="230"/>
      <c r="R130" s="230"/>
      <c r="S130" s="230"/>
      <c r="T130" s="231"/>
      <c r="AT130" s="232" t="s">
        <v>233</v>
      </c>
      <c r="AU130" s="232" t="s">
        <v>85</v>
      </c>
      <c r="AV130" s="15" t="s">
        <v>229</v>
      </c>
      <c r="AW130" s="15" t="s">
        <v>37</v>
      </c>
      <c r="AX130" s="15" t="s">
        <v>83</v>
      </c>
      <c r="AY130" s="232" t="s">
        <v>223</v>
      </c>
    </row>
    <row r="131" spans="1:65" s="2" customFormat="1" ht="16.5" customHeight="1">
      <c r="A131" s="36"/>
      <c r="B131" s="37"/>
      <c r="C131" s="182" t="s">
        <v>129</v>
      </c>
      <c r="D131" s="182" t="s">
        <v>225</v>
      </c>
      <c r="E131" s="183" t="s">
        <v>1792</v>
      </c>
      <c r="F131" s="184" t="s">
        <v>1793</v>
      </c>
      <c r="G131" s="185" t="s">
        <v>117</v>
      </c>
      <c r="H131" s="186">
        <v>6.38</v>
      </c>
      <c r="I131" s="187"/>
      <c r="J131" s="188">
        <f>ROUND(I131*H131,2)</f>
        <v>0</v>
      </c>
      <c r="K131" s="184" t="s">
        <v>228</v>
      </c>
      <c r="L131" s="41"/>
      <c r="M131" s="189" t="s">
        <v>74</v>
      </c>
      <c r="N131" s="190" t="s">
        <v>46</v>
      </c>
      <c r="O131" s="66"/>
      <c r="P131" s="191">
        <f>O131*H131</f>
        <v>0</v>
      </c>
      <c r="Q131" s="191">
        <v>0.17818</v>
      </c>
      <c r="R131" s="191">
        <f>Q131*H131</f>
        <v>1.1367884</v>
      </c>
      <c r="S131" s="191">
        <v>0</v>
      </c>
      <c r="T131" s="192">
        <f>S131*H131</f>
        <v>0</v>
      </c>
      <c r="U131" s="36"/>
      <c r="V131" s="36"/>
      <c r="W131" s="36"/>
      <c r="X131" s="36"/>
      <c r="Y131" s="36"/>
      <c r="Z131" s="36"/>
      <c r="AA131" s="36"/>
      <c r="AB131" s="36"/>
      <c r="AC131" s="36"/>
      <c r="AD131" s="36"/>
      <c r="AE131" s="36"/>
      <c r="AR131" s="193" t="s">
        <v>229</v>
      </c>
      <c r="AT131" s="193" t="s">
        <v>225</v>
      </c>
      <c r="AU131" s="193" t="s">
        <v>85</v>
      </c>
      <c r="AY131" s="19" t="s">
        <v>223</v>
      </c>
      <c r="BE131" s="194">
        <f>IF(N131="základní",J131,0)</f>
        <v>0</v>
      </c>
      <c r="BF131" s="194">
        <f>IF(N131="snížená",J131,0)</f>
        <v>0</v>
      </c>
      <c r="BG131" s="194">
        <f>IF(N131="zákl. přenesená",J131,0)</f>
        <v>0</v>
      </c>
      <c r="BH131" s="194">
        <f>IF(N131="sníž. přenesená",J131,0)</f>
        <v>0</v>
      </c>
      <c r="BI131" s="194">
        <f>IF(N131="nulová",J131,0)</f>
        <v>0</v>
      </c>
      <c r="BJ131" s="19" t="s">
        <v>83</v>
      </c>
      <c r="BK131" s="194">
        <f>ROUND(I131*H131,2)</f>
        <v>0</v>
      </c>
      <c r="BL131" s="19" t="s">
        <v>229</v>
      </c>
      <c r="BM131" s="193" t="s">
        <v>1794</v>
      </c>
    </row>
    <row r="132" spans="1:47" s="2" customFormat="1" ht="11.25">
      <c r="A132" s="36"/>
      <c r="B132" s="37"/>
      <c r="C132" s="38"/>
      <c r="D132" s="195" t="s">
        <v>231</v>
      </c>
      <c r="E132" s="38"/>
      <c r="F132" s="196" t="s">
        <v>1795</v>
      </c>
      <c r="G132" s="38"/>
      <c r="H132" s="38"/>
      <c r="I132" s="197"/>
      <c r="J132" s="38"/>
      <c r="K132" s="38"/>
      <c r="L132" s="41"/>
      <c r="M132" s="198"/>
      <c r="N132" s="199"/>
      <c r="O132" s="66"/>
      <c r="P132" s="66"/>
      <c r="Q132" s="66"/>
      <c r="R132" s="66"/>
      <c r="S132" s="66"/>
      <c r="T132" s="67"/>
      <c r="U132" s="36"/>
      <c r="V132" s="36"/>
      <c r="W132" s="36"/>
      <c r="X132" s="36"/>
      <c r="Y132" s="36"/>
      <c r="Z132" s="36"/>
      <c r="AA132" s="36"/>
      <c r="AB132" s="36"/>
      <c r="AC132" s="36"/>
      <c r="AD132" s="36"/>
      <c r="AE132" s="36"/>
      <c r="AT132" s="19" t="s">
        <v>231</v>
      </c>
      <c r="AU132" s="19" t="s">
        <v>85</v>
      </c>
    </row>
    <row r="133" spans="2:51" s="16" customFormat="1" ht="11.25">
      <c r="B133" s="233"/>
      <c r="C133" s="234"/>
      <c r="D133" s="195" t="s">
        <v>233</v>
      </c>
      <c r="E133" s="235" t="s">
        <v>74</v>
      </c>
      <c r="F133" s="236" t="s">
        <v>262</v>
      </c>
      <c r="G133" s="234"/>
      <c r="H133" s="235" t="s">
        <v>74</v>
      </c>
      <c r="I133" s="237"/>
      <c r="J133" s="234"/>
      <c r="K133" s="234"/>
      <c r="L133" s="238"/>
      <c r="M133" s="239"/>
      <c r="N133" s="240"/>
      <c r="O133" s="240"/>
      <c r="P133" s="240"/>
      <c r="Q133" s="240"/>
      <c r="R133" s="240"/>
      <c r="S133" s="240"/>
      <c r="T133" s="241"/>
      <c r="AT133" s="242" t="s">
        <v>233</v>
      </c>
      <c r="AU133" s="242" t="s">
        <v>85</v>
      </c>
      <c r="AV133" s="16" t="s">
        <v>83</v>
      </c>
      <c r="AW133" s="16" t="s">
        <v>37</v>
      </c>
      <c r="AX133" s="16" t="s">
        <v>76</v>
      </c>
      <c r="AY133" s="242" t="s">
        <v>223</v>
      </c>
    </row>
    <row r="134" spans="2:51" s="13" customFormat="1" ht="11.25">
      <c r="B134" s="200"/>
      <c r="C134" s="201"/>
      <c r="D134" s="195" t="s">
        <v>233</v>
      </c>
      <c r="E134" s="202" t="s">
        <v>74</v>
      </c>
      <c r="F134" s="203" t="s">
        <v>1796</v>
      </c>
      <c r="G134" s="201"/>
      <c r="H134" s="204">
        <v>1.87</v>
      </c>
      <c r="I134" s="205"/>
      <c r="J134" s="201"/>
      <c r="K134" s="201"/>
      <c r="L134" s="206"/>
      <c r="M134" s="207"/>
      <c r="N134" s="208"/>
      <c r="O134" s="208"/>
      <c r="P134" s="208"/>
      <c r="Q134" s="208"/>
      <c r="R134" s="208"/>
      <c r="S134" s="208"/>
      <c r="T134" s="209"/>
      <c r="AT134" s="210" t="s">
        <v>233</v>
      </c>
      <c r="AU134" s="210" t="s">
        <v>85</v>
      </c>
      <c r="AV134" s="13" t="s">
        <v>85</v>
      </c>
      <c r="AW134" s="13" t="s">
        <v>37</v>
      </c>
      <c r="AX134" s="13" t="s">
        <v>76</v>
      </c>
      <c r="AY134" s="210" t="s">
        <v>223</v>
      </c>
    </row>
    <row r="135" spans="2:51" s="13" customFormat="1" ht="11.25">
      <c r="B135" s="200"/>
      <c r="C135" s="201"/>
      <c r="D135" s="195" t="s">
        <v>233</v>
      </c>
      <c r="E135" s="202" t="s">
        <v>74</v>
      </c>
      <c r="F135" s="203" t="s">
        <v>1797</v>
      </c>
      <c r="G135" s="201"/>
      <c r="H135" s="204">
        <v>1.54</v>
      </c>
      <c r="I135" s="205"/>
      <c r="J135" s="201"/>
      <c r="K135" s="201"/>
      <c r="L135" s="206"/>
      <c r="M135" s="207"/>
      <c r="N135" s="208"/>
      <c r="O135" s="208"/>
      <c r="P135" s="208"/>
      <c r="Q135" s="208"/>
      <c r="R135" s="208"/>
      <c r="S135" s="208"/>
      <c r="T135" s="209"/>
      <c r="AT135" s="210" t="s">
        <v>233</v>
      </c>
      <c r="AU135" s="210" t="s">
        <v>85</v>
      </c>
      <c r="AV135" s="13" t="s">
        <v>85</v>
      </c>
      <c r="AW135" s="13" t="s">
        <v>37</v>
      </c>
      <c r="AX135" s="13" t="s">
        <v>76</v>
      </c>
      <c r="AY135" s="210" t="s">
        <v>223</v>
      </c>
    </row>
    <row r="136" spans="2:51" s="13" customFormat="1" ht="11.25">
      <c r="B136" s="200"/>
      <c r="C136" s="201"/>
      <c r="D136" s="195" t="s">
        <v>233</v>
      </c>
      <c r="E136" s="202" t="s">
        <v>74</v>
      </c>
      <c r="F136" s="203" t="s">
        <v>1798</v>
      </c>
      <c r="G136" s="201"/>
      <c r="H136" s="204">
        <v>2.97</v>
      </c>
      <c r="I136" s="205"/>
      <c r="J136" s="201"/>
      <c r="K136" s="201"/>
      <c r="L136" s="206"/>
      <c r="M136" s="207"/>
      <c r="N136" s="208"/>
      <c r="O136" s="208"/>
      <c r="P136" s="208"/>
      <c r="Q136" s="208"/>
      <c r="R136" s="208"/>
      <c r="S136" s="208"/>
      <c r="T136" s="209"/>
      <c r="AT136" s="210" t="s">
        <v>233</v>
      </c>
      <c r="AU136" s="210" t="s">
        <v>85</v>
      </c>
      <c r="AV136" s="13" t="s">
        <v>85</v>
      </c>
      <c r="AW136" s="13" t="s">
        <v>37</v>
      </c>
      <c r="AX136" s="13" t="s">
        <v>76</v>
      </c>
      <c r="AY136" s="210" t="s">
        <v>223</v>
      </c>
    </row>
    <row r="137" spans="2:51" s="14" customFormat="1" ht="11.25">
      <c r="B137" s="211"/>
      <c r="C137" s="212"/>
      <c r="D137" s="195" t="s">
        <v>233</v>
      </c>
      <c r="E137" s="213" t="s">
        <v>74</v>
      </c>
      <c r="F137" s="214" t="s">
        <v>236</v>
      </c>
      <c r="G137" s="212"/>
      <c r="H137" s="215">
        <v>6.38</v>
      </c>
      <c r="I137" s="216"/>
      <c r="J137" s="212"/>
      <c r="K137" s="212"/>
      <c r="L137" s="217"/>
      <c r="M137" s="218"/>
      <c r="N137" s="219"/>
      <c r="O137" s="219"/>
      <c r="P137" s="219"/>
      <c r="Q137" s="219"/>
      <c r="R137" s="219"/>
      <c r="S137" s="219"/>
      <c r="T137" s="220"/>
      <c r="AT137" s="221" t="s">
        <v>233</v>
      </c>
      <c r="AU137" s="221" t="s">
        <v>85</v>
      </c>
      <c r="AV137" s="14" t="s">
        <v>237</v>
      </c>
      <c r="AW137" s="14" t="s">
        <v>37</v>
      </c>
      <c r="AX137" s="14" t="s">
        <v>76</v>
      </c>
      <c r="AY137" s="221" t="s">
        <v>223</v>
      </c>
    </row>
    <row r="138" spans="2:51" s="15" customFormat="1" ht="11.25">
      <c r="B138" s="222"/>
      <c r="C138" s="223"/>
      <c r="D138" s="195" t="s">
        <v>233</v>
      </c>
      <c r="E138" s="224" t="s">
        <v>74</v>
      </c>
      <c r="F138" s="225" t="s">
        <v>238</v>
      </c>
      <c r="G138" s="223"/>
      <c r="H138" s="226">
        <v>6.38</v>
      </c>
      <c r="I138" s="227"/>
      <c r="J138" s="223"/>
      <c r="K138" s="223"/>
      <c r="L138" s="228"/>
      <c r="M138" s="229"/>
      <c r="N138" s="230"/>
      <c r="O138" s="230"/>
      <c r="P138" s="230"/>
      <c r="Q138" s="230"/>
      <c r="R138" s="230"/>
      <c r="S138" s="230"/>
      <c r="T138" s="231"/>
      <c r="AT138" s="232" t="s">
        <v>233</v>
      </c>
      <c r="AU138" s="232" t="s">
        <v>85</v>
      </c>
      <c r="AV138" s="15" t="s">
        <v>229</v>
      </c>
      <c r="AW138" s="15" t="s">
        <v>37</v>
      </c>
      <c r="AX138" s="15" t="s">
        <v>83</v>
      </c>
      <c r="AY138" s="232" t="s">
        <v>223</v>
      </c>
    </row>
    <row r="139" spans="2:63" s="12" customFormat="1" ht="22.9" customHeight="1">
      <c r="B139" s="166"/>
      <c r="C139" s="167"/>
      <c r="D139" s="168" t="s">
        <v>75</v>
      </c>
      <c r="E139" s="180" t="s">
        <v>174</v>
      </c>
      <c r="F139" s="180" t="s">
        <v>224</v>
      </c>
      <c r="G139" s="167"/>
      <c r="H139" s="167"/>
      <c r="I139" s="170"/>
      <c r="J139" s="181">
        <f>BK139</f>
        <v>0</v>
      </c>
      <c r="K139" s="167"/>
      <c r="L139" s="172"/>
      <c r="M139" s="173"/>
      <c r="N139" s="174"/>
      <c r="O139" s="174"/>
      <c r="P139" s="175">
        <f>SUM(P140:P160)</f>
        <v>0</v>
      </c>
      <c r="Q139" s="174"/>
      <c r="R139" s="175">
        <f>SUM(R140:R160)</f>
        <v>0.010190999999999999</v>
      </c>
      <c r="S139" s="174"/>
      <c r="T139" s="176">
        <f>SUM(T140:T160)</f>
        <v>0.9396</v>
      </c>
      <c r="AR139" s="177" t="s">
        <v>83</v>
      </c>
      <c r="AT139" s="178" t="s">
        <v>75</v>
      </c>
      <c r="AU139" s="178" t="s">
        <v>83</v>
      </c>
      <c r="AY139" s="177" t="s">
        <v>223</v>
      </c>
      <c r="BK139" s="179">
        <f>SUM(BK140:BK160)</f>
        <v>0</v>
      </c>
    </row>
    <row r="140" spans="1:65" s="2" customFormat="1" ht="16.5" customHeight="1">
      <c r="A140" s="36"/>
      <c r="B140" s="37"/>
      <c r="C140" s="182" t="s">
        <v>159</v>
      </c>
      <c r="D140" s="182" t="s">
        <v>225</v>
      </c>
      <c r="E140" s="183" t="s">
        <v>1799</v>
      </c>
      <c r="F140" s="184" t="s">
        <v>1800</v>
      </c>
      <c r="G140" s="185" t="s">
        <v>123</v>
      </c>
      <c r="H140" s="186">
        <v>11.6</v>
      </c>
      <c r="I140" s="187"/>
      <c r="J140" s="188">
        <f>ROUND(I140*H140,2)</f>
        <v>0</v>
      </c>
      <c r="K140" s="184" t="s">
        <v>228</v>
      </c>
      <c r="L140" s="41"/>
      <c r="M140" s="189" t="s">
        <v>74</v>
      </c>
      <c r="N140" s="190" t="s">
        <v>46</v>
      </c>
      <c r="O140" s="66"/>
      <c r="P140" s="191">
        <f>O140*H140</f>
        <v>0</v>
      </c>
      <c r="Q140" s="191">
        <v>0</v>
      </c>
      <c r="R140" s="191">
        <f>Q140*H140</f>
        <v>0</v>
      </c>
      <c r="S140" s="191">
        <v>0.081</v>
      </c>
      <c r="T140" s="192">
        <f>S140*H140</f>
        <v>0.9396</v>
      </c>
      <c r="U140" s="36"/>
      <c r="V140" s="36"/>
      <c r="W140" s="36"/>
      <c r="X140" s="36"/>
      <c r="Y140" s="36"/>
      <c r="Z140" s="36"/>
      <c r="AA140" s="36"/>
      <c r="AB140" s="36"/>
      <c r="AC140" s="36"/>
      <c r="AD140" s="36"/>
      <c r="AE140" s="36"/>
      <c r="AR140" s="193" t="s">
        <v>229</v>
      </c>
      <c r="AT140" s="193" t="s">
        <v>225</v>
      </c>
      <c r="AU140" s="193" t="s">
        <v>85</v>
      </c>
      <c r="AY140" s="19" t="s">
        <v>223</v>
      </c>
      <c r="BE140" s="194">
        <f>IF(N140="základní",J140,0)</f>
        <v>0</v>
      </c>
      <c r="BF140" s="194">
        <f>IF(N140="snížená",J140,0)</f>
        <v>0</v>
      </c>
      <c r="BG140" s="194">
        <f>IF(N140="zákl. přenesená",J140,0)</f>
        <v>0</v>
      </c>
      <c r="BH140" s="194">
        <f>IF(N140="sníž. přenesená",J140,0)</f>
        <v>0</v>
      </c>
      <c r="BI140" s="194">
        <f>IF(N140="nulová",J140,0)</f>
        <v>0</v>
      </c>
      <c r="BJ140" s="19" t="s">
        <v>83</v>
      </c>
      <c r="BK140" s="194">
        <f>ROUND(I140*H140,2)</f>
        <v>0</v>
      </c>
      <c r="BL140" s="19" t="s">
        <v>229</v>
      </c>
      <c r="BM140" s="193" t="s">
        <v>1801</v>
      </c>
    </row>
    <row r="141" spans="1:47" s="2" customFormat="1" ht="11.25">
      <c r="A141" s="36"/>
      <c r="B141" s="37"/>
      <c r="C141" s="38"/>
      <c r="D141" s="195" t="s">
        <v>231</v>
      </c>
      <c r="E141" s="38"/>
      <c r="F141" s="196" t="s">
        <v>1802</v>
      </c>
      <c r="G141" s="38"/>
      <c r="H141" s="38"/>
      <c r="I141" s="197"/>
      <c r="J141" s="38"/>
      <c r="K141" s="38"/>
      <c r="L141" s="41"/>
      <c r="M141" s="198"/>
      <c r="N141" s="199"/>
      <c r="O141" s="66"/>
      <c r="P141" s="66"/>
      <c r="Q141" s="66"/>
      <c r="R141" s="66"/>
      <c r="S141" s="66"/>
      <c r="T141" s="67"/>
      <c r="U141" s="36"/>
      <c r="V141" s="36"/>
      <c r="W141" s="36"/>
      <c r="X141" s="36"/>
      <c r="Y141" s="36"/>
      <c r="Z141" s="36"/>
      <c r="AA141" s="36"/>
      <c r="AB141" s="36"/>
      <c r="AC141" s="36"/>
      <c r="AD141" s="36"/>
      <c r="AE141" s="36"/>
      <c r="AT141" s="19" t="s">
        <v>231</v>
      </c>
      <c r="AU141" s="19" t="s">
        <v>85</v>
      </c>
    </row>
    <row r="142" spans="2:51" s="16" customFormat="1" ht="11.25">
      <c r="B142" s="233"/>
      <c r="C142" s="234"/>
      <c r="D142" s="195" t="s">
        <v>233</v>
      </c>
      <c r="E142" s="235" t="s">
        <v>74</v>
      </c>
      <c r="F142" s="236" t="s">
        <v>262</v>
      </c>
      <c r="G142" s="234"/>
      <c r="H142" s="235" t="s">
        <v>74</v>
      </c>
      <c r="I142" s="237"/>
      <c r="J142" s="234"/>
      <c r="K142" s="234"/>
      <c r="L142" s="238"/>
      <c r="M142" s="239"/>
      <c r="N142" s="240"/>
      <c r="O142" s="240"/>
      <c r="P142" s="240"/>
      <c r="Q142" s="240"/>
      <c r="R142" s="240"/>
      <c r="S142" s="240"/>
      <c r="T142" s="241"/>
      <c r="AT142" s="242" t="s">
        <v>233</v>
      </c>
      <c r="AU142" s="242" t="s">
        <v>85</v>
      </c>
      <c r="AV142" s="16" t="s">
        <v>83</v>
      </c>
      <c r="AW142" s="16" t="s">
        <v>37</v>
      </c>
      <c r="AX142" s="16" t="s">
        <v>76</v>
      </c>
      <c r="AY142" s="242" t="s">
        <v>223</v>
      </c>
    </row>
    <row r="143" spans="2:51" s="13" customFormat="1" ht="11.25">
      <c r="B143" s="200"/>
      <c r="C143" s="201"/>
      <c r="D143" s="195" t="s">
        <v>233</v>
      </c>
      <c r="E143" s="202" t="s">
        <v>74</v>
      </c>
      <c r="F143" s="203" t="s">
        <v>1803</v>
      </c>
      <c r="G143" s="201"/>
      <c r="H143" s="204">
        <v>3.4</v>
      </c>
      <c r="I143" s="205"/>
      <c r="J143" s="201"/>
      <c r="K143" s="201"/>
      <c r="L143" s="206"/>
      <c r="M143" s="207"/>
      <c r="N143" s="208"/>
      <c r="O143" s="208"/>
      <c r="P143" s="208"/>
      <c r="Q143" s="208"/>
      <c r="R143" s="208"/>
      <c r="S143" s="208"/>
      <c r="T143" s="209"/>
      <c r="AT143" s="210" t="s">
        <v>233</v>
      </c>
      <c r="AU143" s="210" t="s">
        <v>85</v>
      </c>
      <c r="AV143" s="13" t="s">
        <v>85</v>
      </c>
      <c r="AW143" s="13" t="s">
        <v>37</v>
      </c>
      <c r="AX143" s="13" t="s">
        <v>76</v>
      </c>
      <c r="AY143" s="210" t="s">
        <v>223</v>
      </c>
    </row>
    <row r="144" spans="2:51" s="13" customFormat="1" ht="11.25">
      <c r="B144" s="200"/>
      <c r="C144" s="201"/>
      <c r="D144" s="195" t="s">
        <v>233</v>
      </c>
      <c r="E144" s="202" t="s">
        <v>74</v>
      </c>
      <c r="F144" s="203" t="s">
        <v>1804</v>
      </c>
      <c r="G144" s="201"/>
      <c r="H144" s="204">
        <v>2.8</v>
      </c>
      <c r="I144" s="205"/>
      <c r="J144" s="201"/>
      <c r="K144" s="201"/>
      <c r="L144" s="206"/>
      <c r="M144" s="207"/>
      <c r="N144" s="208"/>
      <c r="O144" s="208"/>
      <c r="P144" s="208"/>
      <c r="Q144" s="208"/>
      <c r="R144" s="208"/>
      <c r="S144" s="208"/>
      <c r="T144" s="209"/>
      <c r="AT144" s="210" t="s">
        <v>233</v>
      </c>
      <c r="AU144" s="210" t="s">
        <v>85</v>
      </c>
      <c r="AV144" s="13" t="s">
        <v>85</v>
      </c>
      <c r="AW144" s="13" t="s">
        <v>37</v>
      </c>
      <c r="AX144" s="13" t="s">
        <v>76</v>
      </c>
      <c r="AY144" s="210" t="s">
        <v>223</v>
      </c>
    </row>
    <row r="145" spans="2:51" s="13" customFormat="1" ht="11.25">
      <c r="B145" s="200"/>
      <c r="C145" s="201"/>
      <c r="D145" s="195" t="s">
        <v>233</v>
      </c>
      <c r="E145" s="202" t="s">
        <v>74</v>
      </c>
      <c r="F145" s="203" t="s">
        <v>1805</v>
      </c>
      <c r="G145" s="201"/>
      <c r="H145" s="204">
        <v>5.4</v>
      </c>
      <c r="I145" s="205"/>
      <c r="J145" s="201"/>
      <c r="K145" s="201"/>
      <c r="L145" s="206"/>
      <c r="M145" s="207"/>
      <c r="N145" s="208"/>
      <c r="O145" s="208"/>
      <c r="P145" s="208"/>
      <c r="Q145" s="208"/>
      <c r="R145" s="208"/>
      <c r="S145" s="208"/>
      <c r="T145" s="209"/>
      <c r="AT145" s="210" t="s">
        <v>233</v>
      </c>
      <c r="AU145" s="210" t="s">
        <v>85</v>
      </c>
      <c r="AV145" s="13" t="s">
        <v>85</v>
      </c>
      <c r="AW145" s="13" t="s">
        <v>37</v>
      </c>
      <c r="AX145" s="13" t="s">
        <v>76</v>
      </c>
      <c r="AY145" s="210" t="s">
        <v>223</v>
      </c>
    </row>
    <row r="146" spans="2:51" s="14" customFormat="1" ht="11.25">
      <c r="B146" s="211"/>
      <c r="C146" s="212"/>
      <c r="D146" s="195" t="s">
        <v>233</v>
      </c>
      <c r="E146" s="213" t="s">
        <v>74</v>
      </c>
      <c r="F146" s="214" t="s">
        <v>236</v>
      </c>
      <c r="G146" s="212"/>
      <c r="H146" s="215">
        <v>11.6</v>
      </c>
      <c r="I146" s="216"/>
      <c r="J146" s="212"/>
      <c r="K146" s="212"/>
      <c r="L146" s="217"/>
      <c r="M146" s="218"/>
      <c r="N146" s="219"/>
      <c r="O146" s="219"/>
      <c r="P146" s="219"/>
      <c r="Q146" s="219"/>
      <c r="R146" s="219"/>
      <c r="S146" s="219"/>
      <c r="T146" s="220"/>
      <c r="AT146" s="221" t="s">
        <v>233</v>
      </c>
      <c r="AU146" s="221" t="s">
        <v>85</v>
      </c>
      <c r="AV146" s="14" t="s">
        <v>237</v>
      </c>
      <c r="AW146" s="14" t="s">
        <v>37</v>
      </c>
      <c r="AX146" s="14" t="s">
        <v>76</v>
      </c>
      <c r="AY146" s="221" t="s">
        <v>223</v>
      </c>
    </row>
    <row r="147" spans="2:51" s="15" customFormat="1" ht="11.25">
      <c r="B147" s="222"/>
      <c r="C147" s="223"/>
      <c r="D147" s="195" t="s">
        <v>233</v>
      </c>
      <c r="E147" s="224" t="s">
        <v>1755</v>
      </c>
      <c r="F147" s="225" t="s">
        <v>238</v>
      </c>
      <c r="G147" s="223"/>
      <c r="H147" s="226">
        <v>11.6</v>
      </c>
      <c r="I147" s="227"/>
      <c r="J147" s="223"/>
      <c r="K147" s="223"/>
      <c r="L147" s="228"/>
      <c r="M147" s="229"/>
      <c r="N147" s="230"/>
      <c r="O147" s="230"/>
      <c r="P147" s="230"/>
      <c r="Q147" s="230"/>
      <c r="R147" s="230"/>
      <c r="S147" s="230"/>
      <c r="T147" s="231"/>
      <c r="AT147" s="232" t="s">
        <v>233</v>
      </c>
      <c r="AU147" s="232" t="s">
        <v>85</v>
      </c>
      <c r="AV147" s="15" t="s">
        <v>229</v>
      </c>
      <c r="AW147" s="15" t="s">
        <v>37</v>
      </c>
      <c r="AX147" s="15" t="s">
        <v>83</v>
      </c>
      <c r="AY147" s="232" t="s">
        <v>223</v>
      </c>
    </row>
    <row r="148" spans="1:65" s="2" customFormat="1" ht="21.75" customHeight="1">
      <c r="A148" s="36"/>
      <c r="B148" s="37"/>
      <c r="C148" s="182" t="s">
        <v>161</v>
      </c>
      <c r="D148" s="182" t="s">
        <v>225</v>
      </c>
      <c r="E148" s="183" t="s">
        <v>1806</v>
      </c>
      <c r="F148" s="184" t="s">
        <v>1807</v>
      </c>
      <c r="G148" s="185" t="s">
        <v>123</v>
      </c>
      <c r="H148" s="186">
        <v>4</v>
      </c>
      <c r="I148" s="187"/>
      <c r="J148" s="188">
        <f>ROUND(I148*H148,2)</f>
        <v>0</v>
      </c>
      <c r="K148" s="184" t="s">
        <v>74</v>
      </c>
      <c r="L148" s="41"/>
      <c r="M148" s="189" t="s">
        <v>74</v>
      </c>
      <c r="N148" s="190" t="s">
        <v>46</v>
      </c>
      <c r="O148" s="66"/>
      <c r="P148" s="191">
        <f>O148*H148</f>
        <v>0</v>
      </c>
      <c r="Q148" s="191">
        <v>0.00052</v>
      </c>
      <c r="R148" s="191">
        <f>Q148*H148</f>
        <v>0.00208</v>
      </c>
      <c r="S148" s="191">
        <v>0</v>
      </c>
      <c r="T148" s="192">
        <f>S148*H148</f>
        <v>0</v>
      </c>
      <c r="U148" s="36"/>
      <c r="V148" s="36"/>
      <c r="W148" s="36"/>
      <c r="X148" s="36"/>
      <c r="Y148" s="36"/>
      <c r="Z148" s="36"/>
      <c r="AA148" s="36"/>
      <c r="AB148" s="36"/>
      <c r="AC148" s="36"/>
      <c r="AD148" s="36"/>
      <c r="AE148" s="36"/>
      <c r="AR148" s="193" t="s">
        <v>229</v>
      </c>
      <c r="AT148" s="193" t="s">
        <v>225</v>
      </c>
      <c r="AU148" s="193" t="s">
        <v>85</v>
      </c>
      <c r="AY148" s="19" t="s">
        <v>223</v>
      </c>
      <c r="BE148" s="194">
        <f>IF(N148="základní",J148,0)</f>
        <v>0</v>
      </c>
      <c r="BF148" s="194">
        <f>IF(N148="snížená",J148,0)</f>
        <v>0</v>
      </c>
      <c r="BG148" s="194">
        <f>IF(N148="zákl. přenesená",J148,0)</f>
        <v>0</v>
      </c>
      <c r="BH148" s="194">
        <f>IF(N148="sníž. přenesená",J148,0)</f>
        <v>0</v>
      </c>
      <c r="BI148" s="194">
        <f>IF(N148="nulová",J148,0)</f>
        <v>0</v>
      </c>
      <c r="BJ148" s="19" t="s">
        <v>83</v>
      </c>
      <c r="BK148" s="194">
        <f>ROUND(I148*H148,2)</f>
        <v>0</v>
      </c>
      <c r="BL148" s="19" t="s">
        <v>229</v>
      </c>
      <c r="BM148" s="193" t="s">
        <v>1808</v>
      </c>
    </row>
    <row r="149" spans="1:47" s="2" customFormat="1" ht="11.25">
      <c r="A149" s="36"/>
      <c r="B149" s="37"/>
      <c r="C149" s="38"/>
      <c r="D149" s="195" t="s">
        <v>231</v>
      </c>
      <c r="E149" s="38"/>
      <c r="F149" s="196" t="s">
        <v>1809</v>
      </c>
      <c r="G149" s="38"/>
      <c r="H149" s="38"/>
      <c r="I149" s="197"/>
      <c r="J149" s="38"/>
      <c r="K149" s="38"/>
      <c r="L149" s="41"/>
      <c r="M149" s="198"/>
      <c r="N149" s="199"/>
      <c r="O149" s="66"/>
      <c r="P149" s="66"/>
      <c r="Q149" s="66"/>
      <c r="R149" s="66"/>
      <c r="S149" s="66"/>
      <c r="T149" s="67"/>
      <c r="U149" s="36"/>
      <c r="V149" s="36"/>
      <c r="W149" s="36"/>
      <c r="X149" s="36"/>
      <c r="Y149" s="36"/>
      <c r="Z149" s="36"/>
      <c r="AA149" s="36"/>
      <c r="AB149" s="36"/>
      <c r="AC149" s="36"/>
      <c r="AD149" s="36"/>
      <c r="AE149" s="36"/>
      <c r="AT149" s="19" t="s">
        <v>231</v>
      </c>
      <c r="AU149" s="19" t="s">
        <v>85</v>
      </c>
    </row>
    <row r="150" spans="2:51" s="13" customFormat="1" ht="11.25">
      <c r="B150" s="200"/>
      <c r="C150" s="201"/>
      <c r="D150" s="195" t="s">
        <v>233</v>
      </c>
      <c r="E150" s="202" t="s">
        <v>74</v>
      </c>
      <c r="F150" s="203" t="s">
        <v>1810</v>
      </c>
      <c r="G150" s="201"/>
      <c r="H150" s="204">
        <v>4</v>
      </c>
      <c r="I150" s="205"/>
      <c r="J150" s="201"/>
      <c r="K150" s="201"/>
      <c r="L150" s="206"/>
      <c r="M150" s="207"/>
      <c r="N150" s="208"/>
      <c r="O150" s="208"/>
      <c r="P150" s="208"/>
      <c r="Q150" s="208"/>
      <c r="R150" s="208"/>
      <c r="S150" s="208"/>
      <c r="T150" s="209"/>
      <c r="AT150" s="210" t="s">
        <v>233</v>
      </c>
      <c r="AU150" s="210" t="s">
        <v>85</v>
      </c>
      <c r="AV150" s="13" t="s">
        <v>85</v>
      </c>
      <c r="AW150" s="13" t="s">
        <v>37</v>
      </c>
      <c r="AX150" s="13" t="s">
        <v>76</v>
      </c>
      <c r="AY150" s="210" t="s">
        <v>223</v>
      </c>
    </row>
    <row r="151" spans="2:51" s="14" customFormat="1" ht="11.25">
      <c r="B151" s="211"/>
      <c r="C151" s="212"/>
      <c r="D151" s="195" t="s">
        <v>233</v>
      </c>
      <c r="E151" s="213" t="s">
        <v>74</v>
      </c>
      <c r="F151" s="214" t="s">
        <v>236</v>
      </c>
      <c r="G151" s="212"/>
      <c r="H151" s="215">
        <v>4</v>
      </c>
      <c r="I151" s="216"/>
      <c r="J151" s="212"/>
      <c r="K151" s="212"/>
      <c r="L151" s="217"/>
      <c r="M151" s="218"/>
      <c r="N151" s="219"/>
      <c r="O151" s="219"/>
      <c r="P151" s="219"/>
      <c r="Q151" s="219"/>
      <c r="R151" s="219"/>
      <c r="S151" s="219"/>
      <c r="T151" s="220"/>
      <c r="AT151" s="221" t="s">
        <v>233</v>
      </c>
      <c r="AU151" s="221" t="s">
        <v>85</v>
      </c>
      <c r="AV151" s="14" t="s">
        <v>237</v>
      </c>
      <c r="AW151" s="14" t="s">
        <v>37</v>
      </c>
      <c r="AX151" s="14" t="s">
        <v>76</v>
      </c>
      <c r="AY151" s="221" t="s">
        <v>223</v>
      </c>
    </row>
    <row r="152" spans="2:51" s="15" customFormat="1" ht="11.25">
      <c r="B152" s="222"/>
      <c r="C152" s="223"/>
      <c r="D152" s="195" t="s">
        <v>233</v>
      </c>
      <c r="E152" s="224" t="s">
        <v>74</v>
      </c>
      <c r="F152" s="225" t="s">
        <v>238</v>
      </c>
      <c r="G152" s="223"/>
      <c r="H152" s="226">
        <v>4</v>
      </c>
      <c r="I152" s="227"/>
      <c r="J152" s="223"/>
      <c r="K152" s="223"/>
      <c r="L152" s="228"/>
      <c r="M152" s="229"/>
      <c r="N152" s="230"/>
      <c r="O152" s="230"/>
      <c r="P152" s="230"/>
      <c r="Q152" s="230"/>
      <c r="R152" s="230"/>
      <c r="S152" s="230"/>
      <c r="T152" s="231"/>
      <c r="AT152" s="232" t="s">
        <v>233</v>
      </c>
      <c r="AU152" s="232" t="s">
        <v>85</v>
      </c>
      <c r="AV152" s="15" t="s">
        <v>229</v>
      </c>
      <c r="AW152" s="15" t="s">
        <v>37</v>
      </c>
      <c r="AX152" s="15" t="s">
        <v>83</v>
      </c>
      <c r="AY152" s="232" t="s">
        <v>223</v>
      </c>
    </row>
    <row r="153" spans="1:65" s="2" customFormat="1" ht="16.5" customHeight="1">
      <c r="A153" s="36"/>
      <c r="B153" s="37"/>
      <c r="C153" s="247" t="s">
        <v>150</v>
      </c>
      <c r="D153" s="247" t="s">
        <v>804</v>
      </c>
      <c r="E153" s="248" t="s">
        <v>1811</v>
      </c>
      <c r="F153" s="249" t="s">
        <v>1812</v>
      </c>
      <c r="G153" s="250" t="s">
        <v>349</v>
      </c>
      <c r="H153" s="251">
        <v>0.005</v>
      </c>
      <c r="I153" s="252"/>
      <c r="J153" s="253">
        <f>ROUND(I153*H153,2)</f>
        <v>0</v>
      </c>
      <c r="K153" s="249" t="s">
        <v>228</v>
      </c>
      <c r="L153" s="254"/>
      <c r="M153" s="255" t="s">
        <v>74</v>
      </c>
      <c r="N153" s="256" t="s">
        <v>46</v>
      </c>
      <c r="O153" s="66"/>
      <c r="P153" s="191">
        <f>O153*H153</f>
        <v>0</v>
      </c>
      <c r="Q153" s="191">
        <v>1</v>
      </c>
      <c r="R153" s="191">
        <f>Q153*H153</f>
        <v>0.005</v>
      </c>
      <c r="S153" s="191">
        <v>0</v>
      </c>
      <c r="T153" s="192">
        <f>S153*H153</f>
        <v>0</v>
      </c>
      <c r="U153" s="36"/>
      <c r="V153" s="36"/>
      <c r="W153" s="36"/>
      <c r="X153" s="36"/>
      <c r="Y153" s="36"/>
      <c r="Z153" s="36"/>
      <c r="AA153" s="36"/>
      <c r="AB153" s="36"/>
      <c r="AC153" s="36"/>
      <c r="AD153" s="36"/>
      <c r="AE153" s="36"/>
      <c r="AR153" s="193" t="s">
        <v>150</v>
      </c>
      <c r="AT153" s="193" t="s">
        <v>804</v>
      </c>
      <c r="AU153" s="193" t="s">
        <v>85</v>
      </c>
      <c r="AY153" s="19" t="s">
        <v>223</v>
      </c>
      <c r="BE153" s="194">
        <f>IF(N153="základní",J153,0)</f>
        <v>0</v>
      </c>
      <c r="BF153" s="194">
        <f>IF(N153="snížená",J153,0)</f>
        <v>0</v>
      </c>
      <c r="BG153" s="194">
        <f>IF(N153="zákl. přenesená",J153,0)</f>
        <v>0</v>
      </c>
      <c r="BH153" s="194">
        <f>IF(N153="sníž. přenesená",J153,0)</f>
        <v>0</v>
      </c>
      <c r="BI153" s="194">
        <f>IF(N153="nulová",J153,0)</f>
        <v>0</v>
      </c>
      <c r="BJ153" s="19" t="s">
        <v>83</v>
      </c>
      <c r="BK153" s="194">
        <f>ROUND(I153*H153,2)</f>
        <v>0</v>
      </c>
      <c r="BL153" s="19" t="s">
        <v>229</v>
      </c>
      <c r="BM153" s="193" t="s">
        <v>1813</v>
      </c>
    </row>
    <row r="154" spans="1:47" s="2" customFormat="1" ht="11.25">
      <c r="A154" s="36"/>
      <c r="B154" s="37"/>
      <c r="C154" s="38"/>
      <c r="D154" s="195" t="s">
        <v>231</v>
      </c>
      <c r="E154" s="38"/>
      <c r="F154" s="196" t="s">
        <v>1812</v>
      </c>
      <c r="G154" s="38"/>
      <c r="H154" s="38"/>
      <c r="I154" s="197"/>
      <c r="J154" s="38"/>
      <c r="K154" s="38"/>
      <c r="L154" s="41"/>
      <c r="M154" s="198"/>
      <c r="N154" s="199"/>
      <c r="O154" s="66"/>
      <c r="P154" s="66"/>
      <c r="Q154" s="66"/>
      <c r="R154" s="66"/>
      <c r="S154" s="66"/>
      <c r="T154" s="67"/>
      <c r="U154" s="36"/>
      <c r="V154" s="36"/>
      <c r="W154" s="36"/>
      <c r="X154" s="36"/>
      <c r="Y154" s="36"/>
      <c r="Z154" s="36"/>
      <c r="AA154" s="36"/>
      <c r="AB154" s="36"/>
      <c r="AC154" s="36"/>
      <c r="AD154" s="36"/>
      <c r="AE154" s="36"/>
      <c r="AT154" s="19" t="s">
        <v>231</v>
      </c>
      <c r="AU154" s="19" t="s">
        <v>85</v>
      </c>
    </row>
    <row r="155" spans="2:51" s="13" customFormat="1" ht="11.25">
      <c r="B155" s="200"/>
      <c r="C155" s="201"/>
      <c r="D155" s="195" t="s">
        <v>233</v>
      </c>
      <c r="E155" s="202" t="s">
        <v>74</v>
      </c>
      <c r="F155" s="203" t="s">
        <v>1814</v>
      </c>
      <c r="G155" s="201"/>
      <c r="H155" s="204">
        <v>0.005</v>
      </c>
      <c r="I155" s="205"/>
      <c r="J155" s="201"/>
      <c r="K155" s="201"/>
      <c r="L155" s="206"/>
      <c r="M155" s="207"/>
      <c r="N155" s="208"/>
      <c r="O155" s="208"/>
      <c r="P155" s="208"/>
      <c r="Q155" s="208"/>
      <c r="R155" s="208"/>
      <c r="S155" s="208"/>
      <c r="T155" s="209"/>
      <c r="AT155" s="210" t="s">
        <v>233</v>
      </c>
      <c r="AU155" s="210" t="s">
        <v>85</v>
      </c>
      <c r="AV155" s="13" t="s">
        <v>85</v>
      </c>
      <c r="AW155" s="13" t="s">
        <v>37</v>
      </c>
      <c r="AX155" s="13" t="s">
        <v>76</v>
      </c>
      <c r="AY155" s="210" t="s">
        <v>223</v>
      </c>
    </row>
    <row r="156" spans="2:51" s="15" customFormat="1" ht="11.25">
      <c r="B156" s="222"/>
      <c r="C156" s="223"/>
      <c r="D156" s="195" t="s">
        <v>233</v>
      </c>
      <c r="E156" s="224" t="s">
        <v>74</v>
      </c>
      <c r="F156" s="225" t="s">
        <v>238</v>
      </c>
      <c r="G156" s="223"/>
      <c r="H156" s="226">
        <v>0.005</v>
      </c>
      <c r="I156" s="227"/>
      <c r="J156" s="223"/>
      <c r="K156" s="223"/>
      <c r="L156" s="228"/>
      <c r="M156" s="229"/>
      <c r="N156" s="230"/>
      <c r="O156" s="230"/>
      <c r="P156" s="230"/>
      <c r="Q156" s="230"/>
      <c r="R156" s="230"/>
      <c r="S156" s="230"/>
      <c r="T156" s="231"/>
      <c r="AT156" s="232" t="s">
        <v>233</v>
      </c>
      <c r="AU156" s="232" t="s">
        <v>85</v>
      </c>
      <c r="AV156" s="15" t="s">
        <v>229</v>
      </c>
      <c r="AW156" s="15" t="s">
        <v>37</v>
      </c>
      <c r="AX156" s="15" t="s">
        <v>83</v>
      </c>
      <c r="AY156" s="232" t="s">
        <v>223</v>
      </c>
    </row>
    <row r="157" spans="1:65" s="2" customFormat="1" ht="21.75" customHeight="1">
      <c r="A157" s="36"/>
      <c r="B157" s="37"/>
      <c r="C157" s="182" t="s">
        <v>174</v>
      </c>
      <c r="D157" s="182" t="s">
        <v>225</v>
      </c>
      <c r="E157" s="183" t="s">
        <v>1815</v>
      </c>
      <c r="F157" s="184" t="s">
        <v>1816</v>
      </c>
      <c r="G157" s="185" t="s">
        <v>123</v>
      </c>
      <c r="H157" s="186">
        <v>6.1</v>
      </c>
      <c r="I157" s="187"/>
      <c r="J157" s="188">
        <f>ROUND(I157*H157,2)</f>
        <v>0</v>
      </c>
      <c r="K157" s="184" t="s">
        <v>228</v>
      </c>
      <c r="L157" s="41"/>
      <c r="M157" s="189" t="s">
        <v>74</v>
      </c>
      <c r="N157" s="190" t="s">
        <v>46</v>
      </c>
      <c r="O157" s="66"/>
      <c r="P157" s="191">
        <f>O157*H157</f>
        <v>0</v>
      </c>
      <c r="Q157" s="191">
        <v>0.00051</v>
      </c>
      <c r="R157" s="191">
        <f>Q157*H157</f>
        <v>0.003111</v>
      </c>
      <c r="S157" s="191">
        <v>0</v>
      </c>
      <c r="T157" s="192">
        <f>S157*H157</f>
        <v>0</v>
      </c>
      <c r="U157" s="36"/>
      <c r="V157" s="36"/>
      <c r="W157" s="36"/>
      <c r="X157" s="36"/>
      <c r="Y157" s="36"/>
      <c r="Z157" s="36"/>
      <c r="AA157" s="36"/>
      <c r="AB157" s="36"/>
      <c r="AC157" s="36"/>
      <c r="AD157" s="36"/>
      <c r="AE157" s="36"/>
      <c r="AR157" s="193" t="s">
        <v>229</v>
      </c>
      <c r="AT157" s="193" t="s">
        <v>225</v>
      </c>
      <c r="AU157" s="193" t="s">
        <v>85</v>
      </c>
      <c r="AY157" s="19" t="s">
        <v>223</v>
      </c>
      <c r="BE157" s="194">
        <f>IF(N157="základní",J157,0)</f>
        <v>0</v>
      </c>
      <c r="BF157" s="194">
        <f>IF(N157="snížená",J157,0)</f>
        <v>0</v>
      </c>
      <c r="BG157" s="194">
        <f>IF(N157="zákl. přenesená",J157,0)</f>
        <v>0</v>
      </c>
      <c r="BH157" s="194">
        <f>IF(N157="sníž. přenesená",J157,0)</f>
        <v>0</v>
      </c>
      <c r="BI157" s="194">
        <f>IF(N157="nulová",J157,0)</f>
        <v>0</v>
      </c>
      <c r="BJ157" s="19" t="s">
        <v>83</v>
      </c>
      <c r="BK157" s="194">
        <f>ROUND(I157*H157,2)</f>
        <v>0</v>
      </c>
      <c r="BL157" s="19" t="s">
        <v>229</v>
      </c>
      <c r="BM157" s="193" t="s">
        <v>1817</v>
      </c>
    </row>
    <row r="158" spans="1:47" s="2" customFormat="1" ht="19.5">
      <c r="A158" s="36"/>
      <c r="B158" s="37"/>
      <c r="C158" s="38"/>
      <c r="D158" s="195" t="s">
        <v>231</v>
      </c>
      <c r="E158" s="38"/>
      <c r="F158" s="196" t="s">
        <v>1818</v>
      </c>
      <c r="G158" s="38"/>
      <c r="H158" s="38"/>
      <c r="I158" s="197"/>
      <c r="J158" s="38"/>
      <c r="K158" s="38"/>
      <c r="L158" s="41"/>
      <c r="M158" s="198"/>
      <c r="N158" s="199"/>
      <c r="O158" s="66"/>
      <c r="P158" s="66"/>
      <c r="Q158" s="66"/>
      <c r="R158" s="66"/>
      <c r="S158" s="66"/>
      <c r="T158" s="67"/>
      <c r="U158" s="36"/>
      <c r="V158" s="36"/>
      <c r="W158" s="36"/>
      <c r="X158" s="36"/>
      <c r="Y158" s="36"/>
      <c r="Z158" s="36"/>
      <c r="AA158" s="36"/>
      <c r="AB158" s="36"/>
      <c r="AC158" s="36"/>
      <c r="AD158" s="36"/>
      <c r="AE158" s="36"/>
      <c r="AT158" s="19" t="s">
        <v>231</v>
      </c>
      <c r="AU158" s="19" t="s">
        <v>85</v>
      </c>
    </row>
    <row r="159" spans="2:51" s="13" customFormat="1" ht="11.25">
      <c r="B159" s="200"/>
      <c r="C159" s="201"/>
      <c r="D159" s="195" t="s">
        <v>233</v>
      </c>
      <c r="E159" s="202" t="s">
        <v>74</v>
      </c>
      <c r="F159" s="203" t="s">
        <v>1819</v>
      </c>
      <c r="G159" s="201"/>
      <c r="H159" s="204">
        <v>6.1</v>
      </c>
      <c r="I159" s="205"/>
      <c r="J159" s="201"/>
      <c r="K159" s="201"/>
      <c r="L159" s="206"/>
      <c r="M159" s="207"/>
      <c r="N159" s="208"/>
      <c r="O159" s="208"/>
      <c r="P159" s="208"/>
      <c r="Q159" s="208"/>
      <c r="R159" s="208"/>
      <c r="S159" s="208"/>
      <c r="T159" s="209"/>
      <c r="AT159" s="210" t="s">
        <v>233</v>
      </c>
      <c r="AU159" s="210" t="s">
        <v>85</v>
      </c>
      <c r="AV159" s="13" t="s">
        <v>85</v>
      </c>
      <c r="AW159" s="13" t="s">
        <v>37</v>
      </c>
      <c r="AX159" s="13" t="s">
        <v>76</v>
      </c>
      <c r="AY159" s="210" t="s">
        <v>223</v>
      </c>
    </row>
    <row r="160" spans="2:51" s="15" customFormat="1" ht="11.25">
      <c r="B160" s="222"/>
      <c r="C160" s="223"/>
      <c r="D160" s="195" t="s">
        <v>233</v>
      </c>
      <c r="E160" s="224" t="s">
        <v>74</v>
      </c>
      <c r="F160" s="225" t="s">
        <v>238</v>
      </c>
      <c r="G160" s="223"/>
      <c r="H160" s="226">
        <v>6.1</v>
      </c>
      <c r="I160" s="227"/>
      <c r="J160" s="223"/>
      <c r="K160" s="223"/>
      <c r="L160" s="228"/>
      <c r="M160" s="229"/>
      <c r="N160" s="230"/>
      <c r="O160" s="230"/>
      <c r="P160" s="230"/>
      <c r="Q160" s="230"/>
      <c r="R160" s="230"/>
      <c r="S160" s="230"/>
      <c r="T160" s="231"/>
      <c r="AT160" s="232" t="s">
        <v>233</v>
      </c>
      <c r="AU160" s="232" t="s">
        <v>85</v>
      </c>
      <c r="AV160" s="15" t="s">
        <v>229</v>
      </c>
      <c r="AW160" s="15" t="s">
        <v>37</v>
      </c>
      <c r="AX160" s="15" t="s">
        <v>83</v>
      </c>
      <c r="AY160" s="232" t="s">
        <v>223</v>
      </c>
    </row>
    <row r="161" spans="2:63" s="12" customFormat="1" ht="22.9" customHeight="1">
      <c r="B161" s="166"/>
      <c r="C161" s="167"/>
      <c r="D161" s="168" t="s">
        <v>75</v>
      </c>
      <c r="E161" s="180" t="s">
        <v>344</v>
      </c>
      <c r="F161" s="180" t="s">
        <v>345</v>
      </c>
      <c r="G161" s="167"/>
      <c r="H161" s="167"/>
      <c r="I161" s="170"/>
      <c r="J161" s="181">
        <f>BK161</f>
        <v>0</v>
      </c>
      <c r="K161" s="167"/>
      <c r="L161" s="172"/>
      <c r="M161" s="173"/>
      <c r="N161" s="174"/>
      <c r="O161" s="174"/>
      <c r="P161" s="175">
        <f>SUM(P162:P170)</f>
        <v>0</v>
      </c>
      <c r="Q161" s="174"/>
      <c r="R161" s="175">
        <f>SUM(R162:R170)</f>
        <v>0</v>
      </c>
      <c r="S161" s="174"/>
      <c r="T161" s="176">
        <f>SUM(T162:T170)</f>
        <v>0</v>
      </c>
      <c r="AR161" s="177" t="s">
        <v>83</v>
      </c>
      <c r="AT161" s="178" t="s">
        <v>75</v>
      </c>
      <c r="AU161" s="178" t="s">
        <v>83</v>
      </c>
      <c r="AY161" s="177" t="s">
        <v>223</v>
      </c>
      <c r="BK161" s="179">
        <f>SUM(BK162:BK170)</f>
        <v>0</v>
      </c>
    </row>
    <row r="162" spans="1:65" s="2" customFormat="1" ht="16.5" customHeight="1">
      <c r="A162" s="36"/>
      <c r="B162" s="37"/>
      <c r="C162" s="182" t="s">
        <v>290</v>
      </c>
      <c r="D162" s="182" t="s">
        <v>225</v>
      </c>
      <c r="E162" s="183" t="s">
        <v>347</v>
      </c>
      <c r="F162" s="184" t="s">
        <v>348</v>
      </c>
      <c r="G162" s="185" t="s">
        <v>349</v>
      </c>
      <c r="H162" s="186">
        <v>0.94</v>
      </c>
      <c r="I162" s="187"/>
      <c r="J162" s="188">
        <f>ROUND(I162*H162,2)</f>
        <v>0</v>
      </c>
      <c r="K162" s="184" t="s">
        <v>228</v>
      </c>
      <c r="L162" s="41"/>
      <c r="M162" s="189" t="s">
        <v>74</v>
      </c>
      <c r="N162" s="190" t="s">
        <v>46</v>
      </c>
      <c r="O162" s="66"/>
      <c r="P162" s="191">
        <f>O162*H162</f>
        <v>0</v>
      </c>
      <c r="Q162" s="191">
        <v>0</v>
      </c>
      <c r="R162" s="191">
        <f>Q162*H162</f>
        <v>0</v>
      </c>
      <c r="S162" s="191">
        <v>0</v>
      </c>
      <c r="T162" s="192">
        <f>S162*H162</f>
        <v>0</v>
      </c>
      <c r="U162" s="36"/>
      <c r="V162" s="36"/>
      <c r="W162" s="36"/>
      <c r="X162" s="36"/>
      <c r="Y162" s="36"/>
      <c r="Z162" s="36"/>
      <c r="AA162" s="36"/>
      <c r="AB162" s="36"/>
      <c r="AC162" s="36"/>
      <c r="AD162" s="36"/>
      <c r="AE162" s="36"/>
      <c r="AR162" s="193" t="s">
        <v>229</v>
      </c>
      <c r="AT162" s="193" t="s">
        <v>225</v>
      </c>
      <c r="AU162" s="193" t="s">
        <v>85</v>
      </c>
      <c r="AY162" s="19" t="s">
        <v>223</v>
      </c>
      <c r="BE162" s="194">
        <f>IF(N162="základní",J162,0)</f>
        <v>0</v>
      </c>
      <c r="BF162" s="194">
        <f>IF(N162="snížená",J162,0)</f>
        <v>0</v>
      </c>
      <c r="BG162" s="194">
        <f>IF(N162="zákl. přenesená",J162,0)</f>
        <v>0</v>
      </c>
      <c r="BH162" s="194">
        <f>IF(N162="sníž. přenesená",J162,0)</f>
        <v>0</v>
      </c>
      <c r="BI162" s="194">
        <f>IF(N162="nulová",J162,0)</f>
        <v>0</v>
      </c>
      <c r="BJ162" s="19" t="s">
        <v>83</v>
      </c>
      <c r="BK162" s="194">
        <f>ROUND(I162*H162,2)</f>
        <v>0</v>
      </c>
      <c r="BL162" s="19" t="s">
        <v>229</v>
      </c>
      <c r="BM162" s="193" t="s">
        <v>1820</v>
      </c>
    </row>
    <row r="163" spans="1:47" s="2" customFormat="1" ht="11.25">
      <c r="A163" s="36"/>
      <c r="B163" s="37"/>
      <c r="C163" s="38"/>
      <c r="D163" s="195" t="s">
        <v>231</v>
      </c>
      <c r="E163" s="38"/>
      <c r="F163" s="196" t="s">
        <v>351</v>
      </c>
      <c r="G163" s="38"/>
      <c r="H163" s="38"/>
      <c r="I163" s="197"/>
      <c r="J163" s="38"/>
      <c r="K163" s="38"/>
      <c r="L163" s="41"/>
      <c r="M163" s="198"/>
      <c r="N163" s="199"/>
      <c r="O163" s="66"/>
      <c r="P163" s="66"/>
      <c r="Q163" s="66"/>
      <c r="R163" s="66"/>
      <c r="S163" s="66"/>
      <c r="T163" s="67"/>
      <c r="U163" s="36"/>
      <c r="V163" s="36"/>
      <c r="W163" s="36"/>
      <c r="X163" s="36"/>
      <c r="Y163" s="36"/>
      <c r="Z163" s="36"/>
      <c r="AA163" s="36"/>
      <c r="AB163" s="36"/>
      <c r="AC163" s="36"/>
      <c r="AD163" s="36"/>
      <c r="AE163" s="36"/>
      <c r="AT163" s="19" t="s">
        <v>231</v>
      </c>
      <c r="AU163" s="19" t="s">
        <v>85</v>
      </c>
    </row>
    <row r="164" spans="1:65" s="2" customFormat="1" ht="21.75" customHeight="1">
      <c r="A164" s="36"/>
      <c r="B164" s="37"/>
      <c r="C164" s="182" t="s">
        <v>296</v>
      </c>
      <c r="D164" s="182" t="s">
        <v>225</v>
      </c>
      <c r="E164" s="183" t="s">
        <v>1821</v>
      </c>
      <c r="F164" s="184" t="s">
        <v>1822</v>
      </c>
      <c r="G164" s="185" t="s">
        <v>349</v>
      </c>
      <c r="H164" s="186">
        <v>17.86</v>
      </c>
      <c r="I164" s="187"/>
      <c r="J164" s="188">
        <f>ROUND(I164*H164,2)</f>
        <v>0</v>
      </c>
      <c r="K164" s="184" t="s">
        <v>228</v>
      </c>
      <c r="L164" s="41"/>
      <c r="M164" s="189" t="s">
        <v>74</v>
      </c>
      <c r="N164" s="190" t="s">
        <v>46</v>
      </c>
      <c r="O164" s="66"/>
      <c r="P164" s="191">
        <f>O164*H164</f>
        <v>0</v>
      </c>
      <c r="Q164" s="191">
        <v>0</v>
      </c>
      <c r="R164" s="191">
        <f>Q164*H164</f>
        <v>0</v>
      </c>
      <c r="S164" s="191">
        <v>0</v>
      </c>
      <c r="T164" s="192">
        <f>S164*H164</f>
        <v>0</v>
      </c>
      <c r="U164" s="36"/>
      <c r="V164" s="36"/>
      <c r="W164" s="36"/>
      <c r="X164" s="36"/>
      <c r="Y164" s="36"/>
      <c r="Z164" s="36"/>
      <c r="AA164" s="36"/>
      <c r="AB164" s="36"/>
      <c r="AC164" s="36"/>
      <c r="AD164" s="36"/>
      <c r="AE164" s="36"/>
      <c r="AR164" s="193" t="s">
        <v>229</v>
      </c>
      <c r="AT164" s="193" t="s">
        <v>225</v>
      </c>
      <c r="AU164" s="193" t="s">
        <v>85</v>
      </c>
      <c r="AY164" s="19" t="s">
        <v>223</v>
      </c>
      <c r="BE164" s="194">
        <f>IF(N164="základní",J164,0)</f>
        <v>0</v>
      </c>
      <c r="BF164" s="194">
        <f>IF(N164="snížená",J164,0)</f>
        <v>0</v>
      </c>
      <c r="BG164" s="194">
        <f>IF(N164="zákl. přenesená",J164,0)</f>
        <v>0</v>
      </c>
      <c r="BH164" s="194">
        <f>IF(N164="sníž. přenesená",J164,0)</f>
        <v>0</v>
      </c>
      <c r="BI164" s="194">
        <f>IF(N164="nulová",J164,0)</f>
        <v>0</v>
      </c>
      <c r="BJ164" s="19" t="s">
        <v>83</v>
      </c>
      <c r="BK164" s="194">
        <f>ROUND(I164*H164,2)</f>
        <v>0</v>
      </c>
      <c r="BL164" s="19" t="s">
        <v>229</v>
      </c>
      <c r="BM164" s="193" t="s">
        <v>1823</v>
      </c>
    </row>
    <row r="165" spans="1:47" s="2" customFormat="1" ht="19.5">
      <c r="A165" s="36"/>
      <c r="B165" s="37"/>
      <c r="C165" s="38"/>
      <c r="D165" s="195" t="s">
        <v>231</v>
      </c>
      <c r="E165" s="38"/>
      <c r="F165" s="196" t="s">
        <v>1824</v>
      </c>
      <c r="G165" s="38"/>
      <c r="H165" s="38"/>
      <c r="I165" s="197"/>
      <c r="J165" s="38"/>
      <c r="K165" s="38"/>
      <c r="L165" s="41"/>
      <c r="M165" s="198"/>
      <c r="N165" s="199"/>
      <c r="O165" s="66"/>
      <c r="P165" s="66"/>
      <c r="Q165" s="66"/>
      <c r="R165" s="66"/>
      <c r="S165" s="66"/>
      <c r="T165" s="67"/>
      <c r="U165" s="36"/>
      <c r="V165" s="36"/>
      <c r="W165" s="36"/>
      <c r="X165" s="36"/>
      <c r="Y165" s="36"/>
      <c r="Z165" s="36"/>
      <c r="AA165" s="36"/>
      <c r="AB165" s="36"/>
      <c r="AC165" s="36"/>
      <c r="AD165" s="36"/>
      <c r="AE165" s="36"/>
      <c r="AT165" s="19" t="s">
        <v>231</v>
      </c>
      <c r="AU165" s="19" t="s">
        <v>85</v>
      </c>
    </row>
    <row r="166" spans="2:51" s="13" customFormat="1" ht="11.25">
      <c r="B166" s="200"/>
      <c r="C166" s="201"/>
      <c r="D166" s="195" t="s">
        <v>233</v>
      </c>
      <c r="E166" s="201"/>
      <c r="F166" s="203" t="s">
        <v>1825</v>
      </c>
      <c r="G166" s="201"/>
      <c r="H166" s="204">
        <v>17.86</v>
      </c>
      <c r="I166" s="205"/>
      <c r="J166" s="201"/>
      <c r="K166" s="201"/>
      <c r="L166" s="206"/>
      <c r="M166" s="207"/>
      <c r="N166" s="208"/>
      <c r="O166" s="208"/>
      <c r="P166" s="208"/>
      <c r="Q166" s="208"/>
      <c r="R166" s="208"/>
      <c r="S166" s="208"/>
      <c r="T166" s="209"/>
      <c r="AT166" s="210" t="s">
        <v>233</v>
      </c>
      <c r="AU166" s="210" t="s">
        <v>85</v>
      </c>
      <c r="AV166" s="13" t="s">
        <v>85</v>
      </c>
      <c r="AW166" s="13" t="s">
        <v>4</v>
      </c>
      <c r="AX166" s="13" t="s">
        <v>83</v>
      </c>
      <c r="AY166" s="210" t="s">
        <v>223</v>
      </c>
    </row>
    <row r="167" spans="1:65" s="2" customFormat="1" ht="24">
      <c r="A167" s="36"/>
      <c r="B167" s="37"/>
      <c r="C167" s="182" t="s">
        <v>303</v>
      </c>
      <c r="D167" s="182" t="s">
        <v>225</v>
      </c>
      <c r="E167" s="183" t="s">
        <v>364</v>
      </c>
      <c r="F167" s="184" t="s">
        <v>365</v>
      </c>
      <c r="G167" s="185" t="s">
        <v>349</v>
      </c>
      <c r="H167" s="186">
        <v>0.94</v>
      </c>
      <c r="I167" s="187"/>
      <c r="J167" s="188">
        <f>ROUND(I167*H167,2)</f>
        <v>0</v>
      </c>
      <c r="K167" s="184" t="s">
        <v>228</v>
      </c>
      <c r="L167" s="41"/>
      <c r="M167" s="189" t="s">
        <v>74</v>
      </c>
      <c r="N167" s="190" t="s">
        <v>46</v>
      </c>
      <c r="O167" s="66"/>
      <c r="P167" s="191">
        <f>O167*H167</f>
        <v>0</v>
      </c>
      <c r="Q167" s="191">
        <v>0</v>
      </c>
      <c r="R167" s="191">
        <f>Q167*H167</f>
        <v>0</v>
      </c>
      <c r="S167" s="191">
        <v>0</v>
      </c>
      <c r="T167" s="192">
        <f>S167*H167</f>
        <v>0</v>
      </c>
      <c r="U167" s="36"/>
      <c r="V167" s="36"/>
      <c r="W167" s="36"/>
      <c r="X167" s="36"/>
      <c r="Y167" s="36"/>
      <c r="Z167" s="36"/>
      <c r="AA167" s="36"/>
      <c r="AB167" s="36"/>
      <c r="AC167" s="36"/>
      <c r="AD167" s="36"/>
      <c r="AE167" s="36"/>
      <c r="AR167" s="193" t="s">
        <v>229</v>
      </c>
      <c r="AT167" s="193" t="s">
        <v>225</v>
      </c>
      <c r="AU167" s="193" t="s">
        <v>85</v>
      </c>
      <c r="AY167" s="19" t="s">
        <v>223</v>
      </c>
      <c r="BE167" s="194">
        <f>IF(N167="základní",J167,0)</f>
        <v>0</v>
      </c>
      <c r="BF167" s="194">
        <f>IF(N167="snížená",J167,0)</f>
        <v>0</v>
      </c>
      <c r="BG167" s="194">
        <f>IF(N167="zákl. přenesená",J167,0)</f>
        <v>0</v>
      </c>
      <c r="BH167" s="194">
        <f>IF(N167="sníž. přenesená",J167,0)</f>
        <v>0</v>
      </c>
      <c r="BI167" s="194">
        <f>IF(N167="nulová",J167,0)</f>
        <v>0</v>
      </c>
      <c r="BJ167" s="19" t="s">
        <v>83</v>
      </c>
      <c r="BK167" s="194">
        <f>ROUND(I167*H167,2)</f>
        <v>0</v>
      </c>
      <c r="BL167" s="19" t="s">
        <v>229</v>
      </c>
      <c r="BM167" s="193" t="s">
        <v>1826</v>
      </c>
    </row>
    <row r="168" spans="1:47" s="2" customFormat="1" ht="19.5">
      <c r="A168" s="36"/>
      <c r="B168" s="37"/>
      <c r="C168" s="38"/>
      <c r="D168" s="195" t="s">
        <v>231</v>
      </c>
      <c r="E168" s="38"/>
      <c r="F168" s="196" t="s">
        <v>367</v>
      </c>
      <c r="G168" s="38"/>
      <c r="H168" s="38"/>
      <c r="I168" s="197"/>
      <c r="J168" s="38"/>
      <c r="K168" s="38"/>
      <c r="L168" s="41"/>
      <c r="M168" s="198"/>
      <c r="N168" s="199"/>
      <c r="O168" s="66"/>
      <c r="P168" s="66"/>
      <c r="Q168" s="66"/>
      <c r="R168" s="66"/>
      <c r="S168" s="66"/>
      <c r="T168" s="67"/>
      <c r="U168" s="36"/>
      <c r="V168" s="36"/>
      <c r="W168" s="36"/>
      <c r="X168" s="36"/>
      <c r="Y168" s="36"/>
      <c r="Z168" s="36"/>
      <c r="AA168" s="36"/>
      <c r="AB168" s="36"/>
      <c r="AC168" s="36"/>
      <c r="AD168" s="36"/>
      <c r="AE168" s="36"/>
      <c r="AT168" s="19" t="s">
        <v>231</v>
      </c>
      <c r="AU168" s="19" t="s">
        <v>85</v>
      </c>
    </row>
    <row r="169" spans="2:51" s="13" customFormat="1" ht="11.25">
      <c r="B169" s="200"/>
      <c r="C169" s="201"/>
      <c r="D169" s="195" t="s">
        <v>233</v>
      </c>
      <c r="E169" s="202" t="s">
        <v>74</v>
      </c>
      <c r="F169" s="203" t="s">
        <v>1827</v>
      </c>
      <c r="G169" s="201"/>
      <c r="H169" s="204">
        <v>0.94</v>
      </c>
      <c r="I169" s="205"/>
      <c r="J169" s="201"/>
      <c r="K169" s="201"/>
      <c r="L169" s="206"/>
      <c r="M169" s="207"/>
      <c r="N169" s="208"/>
      <c r="O169" s="208"/>
      <c r="P169" s="208"/>
      <c r="Q169" s="208"/>
      <c r="R169" s="208"/>
      <c r="S169" s="208"/>
      <c r="T169" s="209"/>
      <c r="AT169" s="210" t="s">
        <v>233</v>
      </c>
      <c r="AU169" s="210" t="s">
        <v>85</v>
      </c>
      <c r="AV169" s="13" t="s">
        <v>85</v>
      </c>
      <c r="AW169" s="13" t="s">
        <v>37</v>
      </c>
      <c r="AX169" s="13" t="s">
        <v>76</v>
      </c>
      <c r="AY169" s="210" t="s">
        <v>223</v>
      </c>
    </row>
    <row r="170" spans="2:51" s="15" customFormat="1" ht="11.25">
      <c r="B170" s="222"/>
      <c r="C170" s="223"/>
      <c r="D170" s="195" t="s">
        <v>233</v>
      </c>
      <c r="E170" s="224" t="s">
        <v>74</v>
      </c>
      <c r="F170" s="225" t="s">
        <v>238</v>
      </c>
      <c r="G170" s="223"/>
      <c r="H170" s="226">
        <v>0.94</v>
      </c>
      <c r="I170" s="227"/>
      <c r="J170" s="223"/>
      <c r="K170" s="223"/>
      <c r="L170" s="228"/>
      <c r="M170" s="229"/>
      <c r="N170" s="230"/>
      <c r="O170" s="230"/>
      <c r="P170" s="230"/>
      <c r="Q170" s="230"/>
      <c r="R170" s="230"/>
      <c r="S170" s="230"/>
      <c r="T170" s="231"/>
      <c r="AT170" s="232" t="s">
        <v>233</v>
      </c>
      <c r="AU170" s="232" t="s">
        <v>85</v>
      </c>
      <c r="AV170" s="15" t="s">
        <v>229</v>
      </c>
      <c r="AW170" s="15" t="s">
        <v>37</v>
      </c>
      <c r="AX170" s="15" t="s">
        <v>83</v>
      </c>
      <c r="AY170" s="232" t="s">
        <v>223</v>
      </c>
    </row>
    <row r="171" spans="2:63" s="12" customFormat="1" ht="22.9" customHeight="1">
      <c r="B171" s="166"/>
      <c r="C171" s="167"/>
      <c r="D171" s="168" t="s">
        <v>75</v>
      </c>
      <c r="E171" s="180" t="s">
        <v>870</v>
      </c>
      <c r="F171" s="180" t="s">
        <v>871</v>
      </c>
      <c r="G171" s="167"/>
      <c r="H171" s="167"/>
      <c r="I171" s="170"/>
      <c r="J171" s="181">
        <f>BK171</f>
        <v>0</v>
      </c>
      <c r="K171" s="167"/>
      <c r="L171" s="172"/>
      <c r="M171" s="173"/>
      <c r="N171" s="174"/>
      <c r="O171" s="174"/>
      <c r="P171" s="175">
        <f>SUM(P172:P173)</f>
        <v>0</v>
      </c>
      <c r="Q171" s="174"/>
      <c r="R171" s="175">
        <f>SUM(R172:R173)</f>
        <v>0</v>
      </c>
      <c r="S171" s="174"/>
      <c r="T171" s="176">
        <f>SUM(T172:T173)</f>
        <v>0</v>
      </c>
      <c r="AR171" s="177" t="s">
        <v>83</v>
      </c>
      <c r="AT171" s="178" t="s">
        <v>75</v>
      </c>
      <c r="AU171" s="178" t="s">
        <v>83</v>
      </c>
      <c r="AY171" s="177" t="s">
        <v>223</v>
      </c>
      <c r="BK171" s="179">
        <f>SUM(BK172:BK173)</f>
        <v>0</v>
      </c>
    </row>
    <row r="172" spans="1:65" s="2" customFormat="1" ht="16.5" customHeight="1">
      <c r="A172" s="36"/>
      <c r="B172" s="37"/>
      <c r="C172" s="182" t="s">
        <v>309</v>
      </c>
      <c r="D172" s="182" t="s">
        <v>225</v>
      </c>
      <c r="E172" s="183" t="s">
        <v>872</v>
      </c>
      <c r="F172" s="184" t="s">
        <v>873</v>
      </c>
      <c r="G172" s="185" t="s">
        <v>349</v>
      </c>
      <c r="H172" s="186">
        <v>2.955</v>
      </c>
      <c r="I172" s="187"/>
      <c r="J172" s="188">
        <f>ROUND(I172*H172,2)</f>
        <v>0</v>
      </c>
      <c r="K172" s="184" t="s">
        <v>228</v>
      </c>
      <c r="L172" s="41"/>
      <c r="M172" s="189" t="s">
        <v>74</v>
      </c>
      <c r="N172" s="190" t="s">
        <v>46</v>
      </c>
      <c r="O172" s="66"/>
      <c r="P172" s="191">
        <f>O172*H172</f>
        <v>0</v>
      </c>
      <c r="Q172" s="191">
        <v>0</v>
      </c>
      <c r="R172" s="191">
        <f>Q172*H172</f>
        <v>0</v>
      </c>
      <c r="S172" s="191">
        <v>0</v>
      </c>
      <c r="T172" s="192">
        <f>S172*H172</f>
        <v>0</v>
      </c>
      <c r="U172" s="36"/>
      <c r="V172" s="36"/>
      <c r="W172" s="36"/>
      <c r="X172" s="36"/>
      <c r="Y172" s="36"/>
      <c r="Z172" s="36"/>
      <c r="AA172" s="36"/>
      <c r="AB172" s="36"/>
      <c r="AC172" s="36"/>
      <c r="AD172" s="36"/>
      <c r="AE172" s="36"/>
      <c r="AR172" s="193" t="s">
        <v>229</v>
      </c>
      <c r="AT172" s="193" t="s">
        <v>225</v>
      </c>
      <c r="AU172" s="193" t="s">
        <v>85</v>
      </c>
      <c r="AY172" s="19" t="s">
        <v>223</v>
      </c>
      <c r="BE172" s="194">
        <f>IF(N172="základní",J172,0)</f>
        <v>0</v>
      </c>
      <c r="BF172" s="194">
        <f>IF(N172="snížená",J172,0)</f>
        <v>0</v>
      </c>
      <c r="BG172" s="194">
        <f>IF(N172="zákl. přenesená",J172,0)</f>
        <v>0</v>
      </c>
      <c r="BH172" s="194">
        <f>IF(N172="sníž. přenesená",J172,0)</f>
        <v>0</v>
      </c>
      <c r="BI172" s="194">
        <f>IF(N172="nulová",J172,0)</f>
        <v>0</v>
      </c>
      <c r="BJ172" s="19" t="s">
        <v>83</v>
      </c>
      <c r="BK172" s="194">
        <f>ROUND(I172*H172,2)</f>
        <v>0</v>
      </c>
      <c r="BL172" s="19" t="s">
        <v>229</v>
      </c>
      <c r="BM172" s="193" t="s">
        <v>1828</v>
      </c>
    </row>
    <row r="173" spans="1:47" s="2" customFormat="1" ht="19.5">
      <c r="A173" s="36"/>
      <c r="B173" s="37"/>
      <c r="C173" s="38"/>
      <c r="D173" s="195" t="s">
        <v>231</v>
      </c>
      <c r="E173" s="38"/>
      <c r="F173" s="196" t="s">
        <v>875</v>
      </c>
      <c r="G173" s="38"/>
      <c r="H173" s="38"/>
      <c r="I173" s="197"/>
      <c r="J173" s="38"/>
      <c r="K173" s="38"/>
      <c r="L173" s="41"/>
      <c r="M173" s="257"/>
      <c r="N173" s="258"/>
      <c r="O173" s="259"/>
      <c r="P173" s="259"/>
      <c r="Q173" s="259"/>
      <c r="R173" s="259"/>
      <c r="S173" s="259"/>
      <c r="T173" s="260"/>
      <c r="U173" s="36"/>
      <c r="V173" s="36"/>
      <c r="W173" s="36"/>
      <c r="X173" s="36"/>
      <c r="Y173" s="36"/>
      <c r="Z173" s="36"/>
      <c r="AA173" s="36"/>
      <c r="AB173" s="36"/>
      <c r="AC173" s="36"/>
      <c r="AD173" s="36"/>
      <c r="AE173" s="36"/>
      <c r="AT173" s="19" t="s">
        <v>231</v>
      </c>
      <c r="AU173" s="19" t="s">
        <v>85</v>
      </c>
    </row>
    <row r="174" spans="1:31" s="2" customFormat="1" ht="6.95" customHeight="1">
      <c r="A174" s="36"/>
      <c r="B174" s="49"/>
      <c r="C174" s="50"/>
      <c r="D174" s="50"/>
      <c r="E174" s="50"/>
      <c r="F174" s="50"/>
      <c r="G174" s="50"/>
      <c r="H174" s="50"/>
      <c r="I174" s="50"/>
      <c r="J174" s="50"/>
      <c r="K174" s="50"/>
      <c r="L174" s="41"/>
      <c r="M174" s="36"/>
      <c r="O174" s="36"/>
      <c r="P174" s="36"/>
      <c r="Q174" s="36"/>
      <c r="R174" s="36"/>
      <c r="S174" s="36"/>
      <c r="T174" s="36"/>
      <c r="U174" s="36"/>
      <c r="V174" s="36"/>
      <c r="W174" s="36"/>
      <c r="X174" s="36"/>
      <c r="Y174" s="36"/>
      <c r="Z174" s="36"/>
      <c r="AA174" s="36"/>
      <c r="AB174" s="36"/>
      <c r="AC174" s="36"/>
      <c r="AD174" s="36"/>
      <c r="AE174" s="36"/>
    </row>
  </sheetData>
  <sheetProtection algorithmName="SHA-512" hashValue="XU2pXuXfvzIpY4OgTnra8TZ7BdNwnTkW5qdwr8PcWD+VzKSp8gnqMMK+TcAtxUD1nvfSOGwD0ra5rx2fnbquSg==" saltValue="6fCif543P36/df+4FbcFt7DrgVEGfSe2vHeYk+JrqyNi97eNr6vPWRx7z36TRPk793GUeWnPimaG+x4qjtAQDg==" spinCount="100000" sheet="1" objects="1" scenarios="1" formatColumns="0" formatRows="0" autoFilter="0"/>
  <autoFilter ref="C90:K173"/>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99</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1829</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ROUND(J108,2)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ROUND((SUM(BE108:BE461)),2)</f>
        <v>0</v>
      </c>
      <c r="G35" s="36"/>
      <c r="H35" s="36"/>
      <c r="I35" s="128">
        <v>0.21</v>
      </c>
      <c r="J35" s="127">
        <f>ROUND(((SUM(BE108:BE461))*I35),2)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ROUND((SUM(BF108:BF461)),2)</f>
        <v>0</v>
      </c>
      <c r="G36" s="36"/>
      <c r="H36" s="36"/>
      <c r="I36" s="128">
        <v>0.15</v>
      </c>
      <c r="J36" s="127">
        <f>ROUND(((SUM(BF108:BF461))*I36),2)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ROUND((SUM(BG108:BG461)),2)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ROUND((SUM(BH108:BH461)),2)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ROUND((SUM(BI108:BI461)),2)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D00 - Zdravotně technické instalace</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J108</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1830</v>
      </c>
      <c r="E64" s="147"/>
      <c r="F64" s="147"/>
      <c r="G64" s="147"/>
      <c r="H64" s="147"/>
      <c r="I64" s="147"/>
      <c r="J64" s="148">
        <f>J109</f>
        <v>0</v>
      </c>
      <c r="K64" s="145"/>
      <c r="L64" s="149"/>
    </row>
    <row r="65" spans="2:12" s="10" customFormat="1" ht="19.9" customHeight="1">
      <c r="B65" s="150"/>
      <c r="C65" s="99"/>
      <c r="D65" s="151" t="s">
        <v>1831</v>
      </c>
      <c r="E65" s="152"/>
      <c r="F65" s="152"/>
      <c r="G65" s="152"/>
      <c r="H65" s="152"/>
      <c r="I65" s="152"/>
      <c r="J65" s="153">
        <f>J110</f>
        <v>0</v>
      </c>
      <c r="K65" s="99"/>
      <c r="L65" s="154"/>
    </row>
    <row r="66" spans="2:12" s="10" customFormat="1" ht="14.85" customHeight="1">
      <c r="B66" s="150"/>
      <c r="C66" s="99"/>
      <c r="D66" s="151" t="s">
        <v>1832</v>
      </c>
      <c r="E66" s="152"/>
      <c r="F66" s="152"/>
      <c r="G66" s="152"/>
      <c r="H66" s="152"/>
      <c r="I66" s="152"/>
      <c r="J66" s="153">
        <f>J111</f>
        <v>0</v>
      </c>
      <c r="K66" s="99"/>
      <c r="L66" s="154"/>
    </row>
    <row r="67" spans="2:12" s="10" customFormat="1" ht="14.85" customHeight="1">
      <c r="B67" s="150"/>
      <c r="C67" s="99"/>
      <c r="D67" s="151" t="s">
        <v>1833</v>
      </c>
      <c r="E67" s="152"/>
      <c r="F67" s="152"/>
      <c r="G67" s="152"/>
      <c r="H67" s="152"/>
      <c r="I67" s="152"/>
      <c r="J67" s="153">
        <f>J142</f>
        <v>0</v>
      </c>
      <c r="K67" s="99"/>
      <c r="L67" s="154"/>
    </row>
    <row r="68" spans="2:12" s="10" customFormat="1" ht="14.85" customHeight="1">
      <c r="B68" s="150"/>
      <c r="C68" s="99"/>
      <c r="D68" s="151" t="s">
        <v>1834</v>
      </c>
      <c r="E68" s="152"/>
      <c r="F68" s="152"/>
      <c r="G68" s="152"/>
      <c r="H68" s="152"/>
      <c r="I68" s="152"/>
      <c r="J68" s="153">
        <f>J158</f>
        <v>0</v>
      </c>
      <c r="K68" s="99"/>
      <c r="L68" s="154"/>
    </row>
    <row r="69" spans="2:12" s="10" customFormat="1" ht="14.85" customHeight="1">
      <c r="B69" s="150"/>
      <c r="C69" s="99"/>
      <c r="D69" s="151" t="s">
        <v>1835</v>
      </c>
      <c r="E69" s="152"/>
      <c r="F69" s="152"/>
      <c r="G69" s="152"/>
      <c r="H69" s="152"/>
      <c r="I69" s="152"/>
      <c r="J69" s="153">
        <f>J169</f>
        <v>0</v>
      </c>
      <c r="K69" s="99"/>
      <c r="L69" s="154"/>
    </row>
    <row r="70" spans="2:12" s="10" customFormat="1" ht="19.9" customHeight="1">
      <c r="B70" s="150"/>
      <c r="C70" s="99"/>
      <c r="D70" s="151" t="s">
        <v>1836</v>
      </c>
      <c r="E70" s="152"/>
      <c r="F70" s="152"/>
      <c r="G70" s="152"/>
      <c r="H70" s="152"/>
      <c r="I70" s="152"/>
      <c r="J70" s="153">
        <f>J188</f>
        <v>0</v>
      </c>
      <c r="K70" s="99"/>
      <c r="L70" s="154"/>
    </row>
    <row r="71" spans="2:12" s="10" customFormat="1" ht="14.85" customHeight="1">
      <c r="B71" s="150"/>
      <c r="C71" s="99"/>
      <c r="D71" s="151" t="s">
        <v>1837</v>
      </c>
      <c r="E71" s="152"/>
      <c r="F71" s="152"/>
      <c r="G71" s="152"/>
      <c r="H71" s="152"/>
      <c r="I71" s="152"/>
      <c r="J71" s="153">
        <f>J189</f>
        <v>0</v>
      </c>
      <c r="K71" s="99"/>
      <c r="L71" s="154"/>
    </row>
    <row r="72" spans="2:12" s="10" customFormat="1" ht="14.85" customHeight="1">
      <c r="B72" s="150"/>
      <c r="C72" s="99"/>
      <c r="D72" s="151" t="s">
        <v>1838</v>
      </c>
      <c r="E72" s="152"/>
      <c r="F72" s="152"/>
      <c r="G72" s="152"/>
      <c r="H72" s="152"/>
      <c r="I72" s="152"/>
      <c r="J72" s="153">
        <f>J298</f>
        <v>0</v>
      </c>
      <c r="K72" s="99"/>
      <c r="L72" s="154"/>
    </row>
    <row r="73" spans="2:12" s="10" customFormat="1" ht="14.85" customHeight="1">
      <c r="B73" s="150"/>
      <c r="C73" s="99"/>
      <c r="D73" s="151" t="s">
        <v>1839</v>
      </c>
      <c r="E73" s="152"/>
      <c r="F73" s="152"/>
      <c r="G73" s="152"/>
      <c r="H73" s="152"/>
      <c r="I73" s="152"/>
      <c r="J73" s="153">
        <f>J329</f>
        <v>0</v>
      </c>
      <c r="K73" s="99"/>
      <c r="L73" s="154"/>
    </row>
    <row r="74" spans="2:12" s="10" customFormat="1" ht="14.85" customHeight="1">
      <c r="B74" s="150"/>
      <c r="C74" s="99"/>
      <c r="D74" s="151" t="s">
        <v>1840</v>
      </c>
      <c r="E74" s="152"/>
      <c r="F74" s="152"/>
      <c r="G74" s="152"/>
      <c r="H74" s="152"/>
      <c r="I74" s="152"/>
      <c r="J74" s="153">
        <f>J340</f>
        <v>0</v>
      </c>
      <c r="K74" s="99"/>
      <c r="L74" s="154"/>
    </row>
    <row r="75" spans="2:12" s="10" customFormat="1" ht="19.9" customHeight="1">
      <c r="B75" s="150"/>
      <c r="C75" s="99"/>
      <c r="D75" s="151" t="s">
        <v>1841</v>
      </c>
      <c r="E75" s="152"/>
      <c r="F75" s="152"/>
      <c r="G75" s="152"/>
      <c r="H75" s="152"/>
      <c r="I75" s="152"/>
      <c r="J75" s="153">
        <f>J356</f>
        <v>0</v>
      </c>
      <c r="K75" s="99"/>
      <c r="L75" s="154"/>
    </row>
    <row r="76" spans="2:12" s="10" customFormat="1" ht="14.85" customHeight="1">
      <c r="B76" s="150"/>
      <c r="C76" s="99"/>
      <c r="D76" s="151" t="s">
        <v>1842</v>
      </c>
      <c r="E76" s="152"/>
      <c r="F76" s="152"/>
      <c r="G76" s="152"/>
      <c r="H76" s="152"/>
      <c r="I76" s="152"/>
      <c r="J76" s="153">
        <f>J357</f>
        <v>0</v>
      </c>
      <c r="K76" s="99"/>
      <c r="L76" s="154"/>
    </row>
    <row r="77" spans="2:12" s="10" customFormat="1" ht="14.85" customHeight="1">
      <c r="B77" s="150"/>
      <c r="C77" s="99"/>
      <c r="D77" s="151" t="s">
        <v>1843</v>
      </c>
      <c r="E77" s="152"/>
      <c r="F77" s="152"/>
      <c r="G77" s="152"/>
      <c r="H77" s="152"/>
      <c r="I77" s="152"/>
      <c r="J77" s="153">
        <f>J366</f>
        <v>0</v>
      </c>
      <c r="K77" s="99"/>
      <c r="L77" s="154"/>
    </row>
    <row r="78" spans="2:12" s="10" customFormat="1" ht="14.85" customHeight="1">
      <c r="B78" s="150"/>
      <c r="C78" s="99"/>
      <c r="D78" s="151" t="s">
        <v>1844</v>
      </c>
      <c r="E78" s="152"/>
      <c r="F78" s="152"/>
      <c r="G78" s="152"/>
      <c r="H78" s="152"/>
      <c r="I78" s="152"/>
      <c r="J78" s="153">
        <f>J375</f>
        <v>0</v>
      </c>
      <c r="K78" s="99"/>
      <c r="L78" s="154"/>
    </row>
    <row r="79" spans="2:12" s="10" customFormat="1" ht="14.85" customHeight="1">
      <c r="B79" s="150"/>
      <c r="C79" s="99"/>
      <c r="D79" s="151" t="s">
        <v>1845</v>
      </c>
      <c r="E79" s="152"/>
      <c r="F79" s="152"/>
      <c r="G79" s="152"/>
      <c r="H79" s="152"/>
      <c r="I79" s="152"/>
      <c r="J79" s="153">
        <f>J385</f>
        <v>0</v>
      </c>
      <c r="K79" s="99"/>
      <c r="L79" s="154"/>
    </row>
    <row r="80" spans="2:12" s="10" customFormat="1" ht="14.85" customHeight="1">
      <c r="B80" s="150"/>
      <c r="C80" s="99"/>
      <c r="D80" s="151" t="s">
        <v>1846</v>
      </c>
      <c r="E80" s="152"/>
      <c r="F80" s="152"/>
      <c r="G80" s="152"/>
      <c r="H80" s="152"/>
      <c r="I80" s="152"/>
      <c r="J80" s="153">
        <f>J397</f>
        <v>0</v>
      </c>
      <c r="K80" s="99"/>
      <c r="L80" s="154"/>
    </row>
    <row r="81" spans="2:12" s="10" customFormat="1" ht="14.85" customHeight="1">
      <c r="B81" s="150"/>
      <c r="C81" s="99"/>
      <c r="D81" s="151" t="s">
        <v>1847</v>
      </c>
      <c r="E81" s="152"/>
      <c r="F81" s="152"/>
      <c r="G81" s="152"/>
      <c r="H81" s="152"/>
      <c r="I81" s="152"/>
      <c r="J81" s="153">
        <f>J409</f>
        <v>0</v>
      </c>
      <c r="K81" s="99"/>
      <c r="L81" s="154"/>
    </row>
    <row r="82" spans="2:12" s="10" customFormat="1" ht="14.85" customHeight="1">
      <c r="B82" s="150"/>
      <c r="C82" s="99"/>
      <c r="D82" s="151" t="s">
        <v>1848</v>
      </c>
      <c r="E82" s="152"/>
      <c r="F82" s="152"/>
      <c r="G82" s="152"/>
      <c r="H82" s="152"/>
      <c r="I82" s="152"/>
      <c r="J82" s="153">
        <f>J418</f>
        <v>0</v>
      </c>
      <c r="K82" s="99"/>
      <c r="L82" s="154"/>
    </row>
    <row r="83" spans="2:12" s="10" customFormat="1" ht="14.85" customHeight="1">
      <c r="B83" s="150"/>
      <c r="C83" s="99"/>
      <c r="D83" s="151" t="s">
        <v>1849</v>
      </c>
      <c r="E83" s="152"/>
      <c r="F83" s="152"/>
      <c r="G83" s="152"/>
      <c r="H83" s="152"/>
      <c r="I83" s="152"/>
      <c r="J83" s="153">
        <f>J430</f>
        <v>0</v>
      </c>
      <c r="K83" s="99"/>
      <c r="L83" s="154"/>
    </row>
    <row r="84" spans="2:12" s="10" customFormat="1" ht="14.85" customHeight="1">
      <c r="B84" s="150"/>
      <c r="C84" s="99"/>
      <c r="D84" s="151" t="s">
        <v>1850</v>
      </c>
      <c r="E84" s="152"/>
      <c r="F84" s="152"/>
      <c r="G84" s="152"/>
      <c r="H84" s="152"/>
      <c r="I84" s="152"/>
      <c r="J84" s="153">
        <f>J442</f>
        <v>0</v>
      </c>
      <c r="K84" s="99"/>
      <c r="L84" s="154"/>
    </row>
    <row r="85" spans="2:12" s="10" customFormat="1" ht="14.85" customHeight="1">
      <c r="B85" s="150"/>
      <c r="C85" s="99"/>
      <c r="D85" s="151" t="s">
        <v>1851</v>
      </c>
      <c r="E85" s="152"/>
      <c r="F85" s="152"/>
      <c r="G85" s="152"/>
      <c r="H85" s="152"/>
      <c r="I85" s="152"/>
      <c r="J85" s="153">
        <f>J451</f>
        <v>0</v>
      </c>
      <c r="K85" s="99"/>
      <c r="L85" s="154"/>
    </row>
    <row r="86" spans="2:12" s="10" customFormat="1" ht="14.85" customHeight="1">
      <c r="B86" s="150"/>
      <c r="C86" s="99"/>
      <c r="D86" s="151" t="s">
        <v>1852</v>
      </c>
      <c r="E86" s="152"/>
      <c r="F86" s="152"/>
      <c r="G86" s="152"/>
      <c r="H86" s="152"/>
      <c r="I86" s="152"/>
      <c r="J86" s="153">
        <f>J457</f>
        <v>0</v>
      </c>
      <c r="K86" s="99"/>
      <c r="L86" s="154"/>
    </row>
    <row r="87" spans="1:31" s="2" customFormat="1" ht="21.75"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2" customFormat="1" ht="6.95" customHeight="1">
      <c r="A88" s="36"/>
      <c r="B88" s="49"/>
      <c r="C88" s="50"/>
      <c r="D88" s="50"/>
      <c r="E88" s="50"/>
      <c r="F88" s="50"/>
      <c r="G88" s="50"/>
      <c r="H88" s="50"/>
      <c r="I88" s="50"/>
      <c r="J88" s="50"/>
      <c r="K88" s="50"/>
      <c r="L88" s="116"/>
      <c r="S88" s="36"/>
      <c r="T88" s="36"/>
      <c r="U88" s="36"/>
      <c r="V88" s="36"/>
      <c r="W88" s="36"/>
      <c r="X88" s="36"/>
      <c r="Y88" s="36"/>
      <c r="Z88" s="36"/>
      <c r="AA88" s="36"/>
      <c r="AB88" s="36"/>
      <c r="AC88" s="36"/>
      <c r="AD88" s="36"/>
      <c r="AE88" s="36"/>
    </row>
    <row r="92" spans="1:31" s="2" customFormat="1" ht="6.95" customHeight="1">
      <c r="A92" s="36"/>
      <c r="B92" s="51"/>
      <c r="C92" s="52"/>
      <c r="D92" s="52"/>
      <c r="E92" s="52"/>
      <c r="F92" s="52"/>
      <c r="G92" s="52"/>
      <c r="H92" s="52"/>
      <c r="I92" s="52"/>
      <c r="J92" s="52"/>
      <c r="K92" s="52"/>
      <c r="L92" s="116"/>
      <c r="S92" s="36"/>
      <c r="T92" s="36"/>
      <c r="U92" s="36"/>
      <c r="V92" s="36"/>
      <c r="W92" s="36"/>
      <c r="X92" s="36"/>
      <c r="Y92" s="36"/>
      <c r="Z92" s="36"/>
      <c r="AA92" s="36"/>
      <c r="AB92" s="36"/>
      <c r="AC92" s="36"/>
      <c r="AD92" s="36"/>
      <c r="AE92" s="36"/>
    </row>
    <row r="93" spans="1:31" s="2" customFormat="1" ht="24.95" customHeight="1">
      <c r="A93" s="36"/>
      <c r="B93" s="37"/>
      <c r="C93" s="25" t="s">
        <v>208</v>
      </c>
      <c r="D93" s="38"/>
      <c r="E93" s="38"/>
      <c r="F93" s="38"/>
      <c r="G93" s="38"/>
      <c r="H93" s="38"/>
      <c r="I93" s="38"/>
      <c r="J93" s="38"/>
      <c r="K93" s="38"/>
      <c r="L93" s="116"/>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6"/>
      <c r="S94" s="36"/>
      <c r="T94" s="36"/>
      <c r="U94" s="36"/>
      <c r="V94" s="36"/>
      <c r="W94" s="36"/>
      <c r="X94" s="36"/>
      <c r="Y94" s="36"/>
      <c r="Z94" s="36"/>
      <c r="AA94" s="36"/>
      <c r="AB94" s="36"/>
      <c r="AC94" s="36"/>
      <c r="AD94" s="36"/>
      <c r="AE94" s="36"/>
    </row>
    <row r="95" spans="1:31" s="2" customFormat="1" ht="12" customHeight="1">
      <c r="A95" s="36"/>
      <c r="B95" s="37"/>
      <c r="C95" s="31" t="s">
        <v>16</v>
      </c>
      <c r="D95" s="38"/>
      <c r="E95" s="38"/>
      <c r="F95" s="38"/>
      <c r="G95" s="38"/>
      <c r="H95" s="38"/>
      <c r="I95" s="38"/>
      <c r="J95" s="38"/>
      <c r="K95" s="38"/>
      <c r="L95" s="116"/>
      <c r="S95" s="36"/>
      <c r="T95" s="36"/>
      <c r="U95" s="36"/>
      <c r="V95" s="36"/>
      <c r="W95" s="36"/>
      <c r="X95" s="36"/>
      <c r="Y95" s="36"/>
      <c r="Z95" s="36"/>
      <c r="AA95" s="36"/>
      <c r="AB95" s="36"/>
      <c r="AC95" s="36"/>
      <c r="AD95" s="36"/>
      <c r="AE95" s="36"/>
    </row>
    <row r="96" spans="1:31" s="2" customFormat="1" ht="16.5" customHeight="1">
      <c r="A96" s="36"/>
      <c r="B96" s="37"/>
      <c r="C96" s="38"/>
      <c r="D96" s="38"/>
      <c r="E96" s="408" t="str">
        <f>E7</f>
        <v>Rekonstrukce objektu - 3 etapa 2.NP</v>
      </c>
      <c r="F96" s="409"/>
      <c r="G96" s="409"/>
      <c r="H96" s="409"/>
      <c r="I96" s="38"/>
      <c r="J96" s="38"/>
      <c r="K96" s="38"/>
      <c r="L96" s="116"/>
      <c r="S96" s="36"/>
      <c r="T96" s="36"/>
      <c r="U96" s="36"/>
      <c r="V96" s="36"/>
      <c r="W96" s="36"/>
      <c r="X96" s="36"/>
      <c r="Y96" s="36"/>
      <c r="Z96" s="36"/>
      <c r="AA96" s="36"/>
      <c r="AB96" s="36"/>
      <c r="AC96" s="36"/>
      <c r="AD96" s="36"/>
      <c r="AE96" s="36"/>
    </row>
    <row r="97" spans="2:12" s="1" customFormat="1" ht="12" customHeight="1">
      <c r="B97" s="23"/>
      <c r="C97" s="31" t="s">
        <v>132</v>
      </c>
      <c r="D97" s="24"/>
      <c r="E97" s="24"/>
      <c r="F97" s="24"/>
      <c r="G97" s="24"/>
      <c r="H97" s="24"/>
      <c r="I97" s="24"/>
      <c r="J97" s="24"/>
      <c r="K97" s="24"/>
      <c r="L97" s="22"/>
    </row>
    <row r="98" spans="1:31" s="2" customFormat="1" ht="16.5" customHeight="1">
      <c r="A98" s="36"/>
      <c r="B98" s="37"/>
      <c r="C98" s="38"/>
      <c r="D98" s="38"/>
      <c r="E98" s="408" t="s">
        <v>135</v>
      </c>
      <c r="F98" s="410"/>
      <c r="G98" s="410"/>
      <c r="H98" s="410"/>
      <c r="I98" s="38"/>
      <c r="J98" s="38"/>
      <c r="K98" s="38"/>
      <c r="L98" s="116"/>
      <c r="S98" s="36"/>
      <c r="T98" s="36"/>
      <c r="U98" s="36"/>
      <c r="V98" s="36"/>
      <c r="W98" s="36"/>
      <c r="X98" s="36"/>
      <c r="Y98" s="36"/>
      <c r="Z98" s="36"/>
      <c r="AA98" s="36"/>
      <c r="AB98" s="36"/>
      <c r="AC98" s="36"/>
      <c r="AD98" s="36"/>
      <c r="AE98" s="36"/>
    </row>
    <row r="99" spans="1:31" s="2" customFormat="1" ht="12" customHeight="1">
      <c r="A99" s="36"/>
      <c r="B99" s="37"/>
      <c r="C99" s="31" t="s">
        <v>138</v>
      </c>
      <c r="D99" s="38"/>
      <c r="E99" s="38"/>
      <c r="F99" s="38"/>
      <c r="G99" s="38"/>
      <c r="H99" s="38"/>
      <c r="I99" s="38"/>
      <c r="J99" s="38"/>
      <c r="K99" s="38"/>
      <c r="L99" s="116"/>
      <c r="S99" s="36"/>
      <c r="T99" s="36"/>
      <c r="U99" s="36"/>
      <c r="V99" s="36"/>
      <c r="W99" s="36"/>
      <c r="X99" s="36"/>
      <c r="Y99" s="36"/>
      <c r="Z99" s="36"/>
      <c r="AA99" s="36"/>
      <c r="AB99" s="36"/>
      <c r="AC99" s="36"/>
      <c r="AD99" s="36"/>
      <c r="AE99" s="36"/>
    </row>
    <row r="100" spans="1:31" s="2" customFormat="1" ht="16.5" customHeight="1">
      <c r="A100" s="36"/>
      <c r="B100" s="37"/>
      <c r="C100" s="38"/>
      <c r="D100" s="38"/>
      <c r="E100" s="362" t="str">
        <f>E11</f>
        <v>D00 - Zdravotně technické instalace</v>
      </c>
      <c r="F100" s="410"/>
      <c r="G100" s="410"/>
      <c r="H100" s="410"/>
      <c r="I100" s="38"/>
      <c r="J100" s="38"/>
      <c r="K100" s="38"/>
      <c r="L100" s="116"/>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38"/>
      <c r="J101" s="38"/>
      <c r="K101" s="38"/>
      <c r="L101" s="116"/>
      <c r="S101" s="36"/>
      <c r="T101" s="36"/>
      <c r="U101" s="36"/>
      <c r="V101" s="36"/>
      <c r="W101" s="36"/>
      <c r="X101" s="36"/>
      <c r="Y101" s="36"/>
      <c r="Z101" s="36"/>
      <c r="AA101" s="36"/>
      <c r="AB101" s="36"/>
      <c r="AC101" s="36"/>
      <c r="AD101" s="36"/>
      <c r="AE101" s="36"/>
    </row>
    <row r="102" spans="1:31" s="2" customFormat="1" ht="12" customHeight="1">
      <c r="A102" s="36"/>
      <c r="B102" s="37"/>
      <c r="C102" s="31" t="s">
        <v>22</v>
      </c>
      <c r="D102" s="38"/>
      <c r="E102" s="38"/>
      <c r="F102" s="29" t="str">
        <f>F14</f>
        <v>Pod Žvahovem 463</v>
      </c>
      <c r="G102" s="38"/>
      <c r="H102" s="38"/>
      <c r="I102" s="31" t="s">
        <v>24</v>
      </c>
      <c r="J102" s="61" t="str">
        <f>IF(J14="","",J14)</f>
        <v>Vyplň údaj</v>
      </c>
      <c r="K102" s="38"/>
      <c r="L102" s="116"/>
      <c r="S102" s="36"/>
      <c r="T102" s="36"/>
      <c r="U102" s="36"/>
      <c r="V102" s="36"/>
      <c r="W102" s="36"/>
      <c r="X102" s="36"/>
      <c r="Y102" s="36"/>
      <c r="Z102" s="36"/>
      <c r="AA102" s="36"/>
      <c r="AB102" s="36"/>
      <c r="AC102" s="36"/>
      <c r="AD102" s="36"/>
      <c r="AE102" s="36"/>
    </row>
    <row r="103" spans="1:31" s="2" customFormat="1" ht="6.95" customHeight="1">
      <c r="A103" s="36"/>
      <c r="B103" s="37"/>
      <c r="C103" s="38"/>
      <c r="D103" s="38"/>
      <c r="E103" s="38"/>
      <c r="F103" s="38"/>
      <c r="G103" s="38"/>
      <c r="H103" s="38"/>
      <c r="I103" s="38"/>
      <c r="J103" s="38"/>
      <c r="K103" s="38"/>
      <c r="L103" s="116"/>
      <c r="S103" s="36"/>
      <c r="T103" s="36"/>
      <c r="U103" s="36"/>
      <c r="V103" s="36"/>
      <c r="W103" s="36"/>
      <c r="X103" s="36"/>
      <c r="Y103" s="36"/>
      <c r="Z103" s="36"/>
      <c r="AA103" s="36"/>
      <c r="AB103" s="36"/>
      <c r="AC103" s="36"/>
      <c r="AD103" s="36"/>
      <c r="AE103" s="36"/>
    </row>
    <row r="104" spans="1:31" s="2" customFormat="1" ht="25.7" customHeight="1">
      <c r="A104" s="36"/>
      <c r="B104" s="37"/>
      <c r="C104" s="31" t="s">
        <v>25</v>
      </c>
      <c r="D104" s="38"/>
      <c r="E104" s="38"/>
      <c r="F104" s="29" t="str">
        <f>E17</f>
        <v>Městská část Praha 5</v>
      </c>
      <c r="G104" s="38"/>
      <c r="H104" s="38"/>
      <c r="I104" s="31" t="s">
        <v>33</v>
      </c>
      <c r="J104" s="34" t="str">
        <f>E23</f>
        <v>VPÚ DECO Praha, a.s.</v>
      </c>
      <c r="K104" s="38"/>
      <c r="L104" s="116"/>
      <c r="S104" s="36"/>
      <c r="T104" s="36"/>
      <c r="U104" s="36"/>
      <c r="V104" s="36"/>
      <c r="W104" s="36"/>
      <c r="X104" s="36"/>
      <c r="Y104" s="36"/>
      <c r="Z104" s="36"/>
      <c r="AA104" s="36"/>
      <c r="AB104" s="36"/>
      <c r="AC104" s="36"/>
      <c r="AD104" s="36"/>
      <c r="AE104" s="36"/>
    </row>
    <row r="105" spans="1:31" s="2" customFormat="1" ht="25.7" customHeight="1">
      <c r="A105" s="36"/>
      <c r="B105" s="37"/>
      <c r="C105" s="31" t="s">
        <v>31</v>
      </c>
      <c r="D105" s="38"/>
      <c r="E105" s="38"/>
      <c r="F105" s="29" t="str">
        <f>IF(E20="","",E20)</f>
        <v>Vyplň údaj</v>
      </c>
      <c r="G105" s="38"/>
      <c r="H105" s="38"/>
      <c r="I105" s="31" t="s">
        <v>38</v>
      </c>
      <c r="J105" s="34" t="str">
        <f>E26</f>
        <v>VPÚ DECO Praha, a.s.</v>
      </c>
      <c r="K105" s="38"/>
      <c r="L105" s="116"/>
      <c r="S105" s="36"/>
      <c r="T105" s="36"/>
      <c r="U105" s="36"/>
      <c r="V105" s="36"/>
      <c r="W105" s="36"/>
      <c r="X105" s="36"/>
      <c r="Y105" s="36"/>
      <c r="Z105" s="36"/>
      <c r="AA105" s="36"/>
      <c r="AB105" s="36"/>
      <c r="AC105" s="36"/>
      <c r="AD105" s="36"/>
      <c r="AE105" s="36"/>
    </row>
    <row r="106" spans="1:31" s="2" customFormat="1" ht="10.35" customHeight="1">
      <c r="A106" s="36"/>
      <c r="B106" s="37"/>
      <c r="C106" s="38"/>
      <c r="D106" s="38"/>
      <c r="E106" s="38"/>
      <c r="F106" s="38"/>
      <c r="G106" s="38"/>
      <c r="H106" s="38"/>
      <c r="I106" s="38"/>
      <c r="J106" s="38"/>
      <c r="K106" s="38"/>
      <c r="L106" s="116"/>
      <c r="S106" s="36"/>
      <c r="T106" s="36"/>
      <c r="U106" s="36"/>
      <c r="V106" s="36"/>
      <c r="W106" s="36"/>
      <c r="X106" s="36"/>
      <c r="Y106" s="36"/>
      <c r="Z106" s="36"/>
      <c r="AA106" s="36"/>
      <c r="AB106" s="36"/>
      <c r="AC106" s="36"/>
      <c r="AD106" s="36"/>
      <c r="AE106" s="36"/>
    </row>
    <row r="107" spans="1:31" s="11" customFormat="1" ht="29.25" customHeight="1">
      <c r="A107" s="155"/>
      <c r="B107" s="156"/>
      <c r="C107" s="157" t="s">
        <v>209</v>
      </c>
      <c r="D107" s="158" t="s">
        <v>60</v>
      </c>
      <c r="E107" s="158" t="s">
        <v>56</v>
      </c>
      <c r="F107" s="158" t="s">
        <v>57</v>
      </c>
      <c r="G107" s="158" t="s">
        <v>210</v>
      </c>
      <c r="H107" s="158" t="s">
        <v>211</v>
      </c>
      <c r="I107" s="158" t="s">
        <v>212</v>
      </c>
      <c r="J107" s="158" t="s">
        <v>192</v>
      </c>
      <c r="K107" s="159" t="s">
        <v>213</v>
      </c>
      <c r="L107" s="160"/>
      <c r="M107" s="70" t="s">
        <v>74</v>
      </c>
      <c r="N107" s="71" t="s">
        <v>45</v>
      </c>
      <c r="O107" s="71" t="s">
        <v>214</v>
      </c>
      <c r="P107" s="71" t="s">
        <v>215</v>
      </c>
      <c r="Q107" s="71" t="s">
        <v>216</v>
      </c>
      <c r="R107" s="71" t="s">
        <v>217</v>
      </c>
      <c r="S107" s="71" t="s">
        <v>218</v>
      </c>
      <c r="T107" s="72" t="s">
        <v>219</v>
      </c>
      <c r="U107" s="155"/>
      <c r="V107" s="155"/>
      <c r="W107" s="155"/>
      <c r="X107" s="155"/>
      <c r="Y107" s="155"/>
      <c r="Z107" s="155"/>
      <c r="AA107" s="155"/>
      <c r="AB107" s="155"/>
      <c r="AC107" s="155"/>
      <c r="AD107" s="155"/>
      <c r="AE107" s="155"/>
    </row>
    <row r="108" spans="1:63" s="2" customFormat="1" ht="22.9" customHeight="1">
      <c r="A108" s="36"/>
      <c r="B108" s="37"/>
      <c r="C108" s="77" t="s">
        <v>220</v>
      </c>
      <c r="D108" s="38"/>
      <c r="E108" s="38"/>
      <c r="F108" s="38"/>
      <c r="G108" s="38"/>
      <c r="H108" s="38"/>
      <c r="I108" s="38"/>
      <c r="J108" s="161">
        <f>BK108</f>
        <v>0</v>
      </c>
      <c r="K108" s="38"/>
      <c r="L108" s="41"/>
      <c r="M108" s="73"/>
      <c r="N108" s="162"/>
      <c r="O108" s="74"/>
      <c r="P108" s="163">
        <f>P109</f>
        <v>0</v>
      </c>
      <c r="Q108" s="74"/>
      <c r="R108" s="163">
        <f>R109</f>
        <v>0</v>
      </c>
      <c r="S108" s="74"/>
      <c r="T108" s="164">
        <f>T109</f>
        <v>0</v>
      </c>
      <c r="U108" s="36"/>
      <c r="V108" s="36"/>
      <c r="W108" s="36"/>
      <c r="X108" s="36"/>
      <c r="Y108" s="36"/>
      <c r="Z108" s="36"/>
      <c r="AA108" s="36"/>
      <c r="AB108" s="36"/>
      <c r="AC108" s="36"/>
      <c r="AD108" s="36"/>
      <c r="AE108" s="36"/>
      <c r="AT108" s="19" t="s">
        <v>75</v>
      </c>
      <c r="AU108" s="19" t="s">
        <v>193</v>
      </c>
      <c r="BK108" s="165">
        <f>BK109</f>
        <v>0</v>
      </c>
    </row>
    <row r="109" spans="2:63" s="12" customFormat="1" ht="25.9" customHeight="1">
      <c r="B109" s="166"/>
      <c r="C109" s="167"/>
      <c r="D109" s="168" t="s">
        <v>75</v>
      </c>
      <c r="E109" s="169" t="s">
        <v>1853</v>
      </c>
      <c r="F109" s="169" t="s">
        <v>1854</v>
      </c>
      <c r="G109" s="167"/>
      <c r="H109" s="167"/>
      <c r="I109" s="170"/>
      <c r="J109" s="171">
        <f>BK109</f>
        <v>0</v>
      </c>
      <c r="K109" s="167"/>
      <c r="L109" s="172"/>
      <c r="M109" s="173"/>
      <c r="N109" s="174"/>
      <c r="O109" s="174"/>
      <c r="P109" s="175">
        <f>P110+P188+P356</f>
        <v>0</v>
      </c>
      <c r="Q109" s="174"/>
      <c r="R109" s="175">
        <f>R110+R188+R356</f>
        <v>0</v>
      </c>
      <c r="S109" s="174"/>
      <c r="T109" s="176">
        <f>T110+T188+T356</f>
        <v>0</v>
      </c>
      <c r="AR109" s="177" t="s">
        <v>83</v>
      </c>
      <c r="AT109" s="178" t="s">
        <v>75</v>
      </c>
      <c r="AU109" s="178" t="s">
        <v>76</v>
      </c>
      <c r="AY109" s="177" t="s">
        <v>223</v>
      </c>
      <c r="BK109" s="179">
        <f>BK110+BK188+BK356</f>
        <v>0</v>
      </c>
    </row>
    <row r="110" spans="2:63" s="12" customFormat="1" ht="22.9" customHeight="1">
      <c r="B110" s="166"/>
      <c r="C110" s="167"/>
      <c r="D110" s="168" t="s">
        <v>75</v>
      </c>
      <c r="E110" s="180" t="s">
        <v>1855</v>
      </c>
      <c r="F110" s="180" t="s">
        <v>1856</v>
      </c>
      <c r="G110" s="167"/>
      <c r="H110" s="167"/>
      <c r="I110" s="170"/>
      <c r="J110" s="181">
        <f>BK110</f>
        <v>0</v>
      </c>
      <c r="K110" s="167"/>
      <c r="L110" s="172"/>
      <c r="M110" s="173"/>
      <c r="N110" s="174"/>
      <c r="O110" s="174"/>
      <c r="P110" s="175">
        <f>P111+P142+P158+P169</f>
        <v>0</v>
      </c>
      <c r="Q110" s="174"/>
      <c r="R110" s="175">
        <f>R111+R142+R158+R169</f>
        <v>0</v>
      </c>
      <c r="S110" s="174"/>
      <c r="T110" s="176">
        <f>T111+T142+T158+T169</f>
        <v>0</v>
      </c>
      <c r="AR110" s="177" t="s">
        <v>83</v>
      </c>
      <c r="AT110" s="178" t="s">
        <v>75</v>
      </c>
      <c r="AU110" s="178" t="s">
        <v>83</v>
      </c>
      <c r="AY110" s="177" t="s">
        <v>223</v>
      </c>
      <c r="BK110" s="179">
        <f>BK111+BK142+BK158+BK169</f>
        <v>0</v>
      </c>
    </row>
    <row r="111" spans="2:63" s="12" customFormat="1" ht="20.85" customHeight="1">
      <c r="B111" s="166"/>
      <c r="C111" s="167"/>
      <c r="D111" s="168" t="s">
        <v>75</v>
      </c>
      <c r="E111" s="180" t="s">
        <v>1857</v>
      </c>
      <c r="F111" s="180" t="s">
        <v>1858</v>
      </c>
      <c r="G111" s="167"/>
      <c r="H111" s="167"/>
      <c r="I111" s="170"/>
      <c r="J111" s="181">
        <f>BK111</f>
        <v>0</v>
      </c>
      <c r="K111" s="167"/>
      <c r="L111" s="172"/>
      <c r="M111" s="173"/>
      <c r="N111" s="174"/>
      <c r="O111" s="174"/>
      <c r="P111" s="175">
        <f>SUM(P112:P141)</f>
        <v>0</v>
      </c>
      <c r="Q111" s="174"/>
      <c r="R111" s="175">
        <f>SUM(R112:R141)</f>
        <v>0</v>
      </c>
      <c r="S111" s="174"/>
      <c r="T111" s="176">
        <f>SUM(T112:T141)</f>
        <v>0</v>
      </c>
      <c r="AR111" s="177" t="s">
        <v>83</v>
      </c>
      <c r="AT111" s="178" t="s">
        <v>75</v>
      </c>
      <c r="AU111" s="178" t="s">
        <v>85</v>
      </c>
      <c r="AY111" s="177" t="s">
        <v>223</v>
      </c>
      <c r="BK111" s="179">
        <f>SUM(BK112:BK141)</f>
        <v>0</v>
      </c>
    </row>
    <row r="112" spans="1:65" s="2" customFormat="1" ht="24">
      <c r="A112" s="36"/>
      <c r="B112" s="37"/>
      <c r="C112" s="182" t="s">
        <v>83</v>
      </c>
      <c r="D112" s="182" t="s">
        <v>225</v>
      </c>
      <c r="E112" s="183" t="s">
        <v>1859</v>
      </c>
      <c r="F112" s="184" t="s">
        <v>1860</v>
      </c>
      <c r="G112" s="185" t="s">
        <v>123</v>
      </c>
      <c r="H112" s="186">
        <v>6</v>
      </c>
      <c r="I112" s="187"/>
      <c r="J112" s="188">
        <f>ROUND(I112*H112,2)</f>
        <v>0</v>
      </c>
      <c r="K112" s="184" t="s">
        <v>74</v>
      </c>
      <c r="L112" s="41"/>
      <c r="M112" s="189" t="s">
        <v>74</v>
      </c>
      <c r="N112" s="190" t="s">
        <v>46</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329</v>
      </c>
      <c r="AT112" s="193" t="s">
        <v>225</v>
      </c>
      <c r="AU112" s="193" t="s">
        <v>237</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329</v>
      </c>
      <c r="BM112" s="193" t="s">
        <v>85</v>
      </c>
    </row>
    <row r="113" spans="1:47" s="2" customFormat="1" ht="19.5">
      <c r="A113" s="36"/>
      <c r="B113" s="37"/>
      <c r="C113" s="38"/>
      <c r="D113" s="195" t="s">
        <v>231</v>
      </c>
      <c r="E113" s="38"/>
      <c r="F113" s="196" t="s">
        <v>1860</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237</v>
      </c>
    </row>
    <row r="114" spans="2:51" s="13" customFormat="1" ht="11.25">
      <c r="B114" s="200"/>
      <c r="C114" s="201"/>
      <c r="D114" s="195" t="s">
        <v>233</v>
      </c>
      <c r="E114" s="202" t="s">
        <v>74</v>
      </c>
      <c r="F114" s="203" t="s">
        <v>1861</v>
      </c>
      <c r="G114" s="201"/>
      <c r="H114" s="204">
        <v>4</v>
      </c>
      <c r="I114" s="205"/>
      <c r="J114" s="201"/>
      <c r="K114" s="201"/>
      <c r="L114" s="206"/>
      <c r="M114" s="207"/>
      <c r="N114" s="208"/>
      <c r="O114" s="208"/>
      <c r="P114" s="208"/>
      <c r="Q114" s="208"/>
      <c r="R114" s="208"/>
      <c r="S114" s="208"/>
      <c r="T114" s="209"/>
      <c r="AT114" s="210" t="s">
        <v>233</v>
      </c>
      <c r="AU114" s="210" t="s">
        <v>237</v>
      </c>
      <c r="AV114" s="13" t="s">
        <v>85</v>
      </c>
      <c r="AW114" s="13" t="s">
        <v>37</v>
      </c>
      <c r="AX114" s="13" t="s">
        <v>76</v>
      </c>
      <c r="AY114" s="210" t="s">
        <v>223</v>
      </c>
    </row>
    <row r="115" spans="2:51" s="13" customFormat="1" ht="11.25">
      <c r="B115" s="200"/>
      <c r="C115" s="201"/>
      <c r="D115" s="195" t="s">
        <v>233</v>
      </c>
      <c r="E115" s="202" t="s">
        <v>74</v>
      </c>
      <c r="F115" s="203" t="s">
        <v>1862</v>
      </c>
      <c r="G115" s="201"/>
      <c r="H115" s="204">
        <v>2</v>
      </c>
      <c r="I115" s="205"/>
      <c r="J115" s="201"/>
      <c r="K115" s="201"/>
      <c r="L115" s="206"/>
      <c r="M115" s="207"/>
      <c r="N115" s="208"/>
      <c r="O115" s="208"/>
      <c r="P115" s="208"/>
      <c r="Q115" s="208"/>
      <c r="R115" s="208"/>
      <c r="S115" s="208"/>
      <c r="T115" s="209"/>
      <c r="AT115" s="210" t="s">
        <v>233</v>
      </c>
      <c r="AU115" s="210" t="s">
        <v>237</v>
      </c>
      <c r="AV115" s="13" t="s">
        <v>85</v>
      </c>
      <c r="AW115" s="13" t="s">
        <v>37</v>
      </c>
      <c r="AX115" s="13" t="s">
        <v>76</v>
      </c>
      <c r="AY115" s="210" t="s">
        <v>223</v>
      </c>
    </row>
    <row r="116" spans="2:51" s="15" customFormat="1" ht="11.25">
      <c r="B116" s="222"/>
      <c r="C116" s="223"/>
      <c r="D116" s="195" t="s">
        <v>233</v>
      </c>
      <c r="E116" s="224" t="s">
        <v>74</v>
      </c>
      <c r="F116" s="225" t="s">
        <v>238</v>
      </c>
      <c r="G116" s="223"/>
      <c r="H116" s="226">
        <v>6</v>
      </c>
      <c r="I116" s="227"/>
      <c r="J116" s="223"/>
      <c r="K116" s="223"/>
      <c r="L116" s="228"/>
      <c r="M116" s="229"/>
      <c r="N116" s="230"/>
      <c r="O116" s="230"/>
      <c r="P116" s="230"/>
      <c r="Q116" s="230"/>
      <c r="R116" s="230"/>
      <c r="S116" s="230"/>
      <c r="T116" s="231"/>
      <c r="AT116" s="232" t="s">
        <v>233</v>
      </c>
      <c r="AU116" s="232" t="s">
        <v>237</v>
      </c>
      <c r="AV116" s="15" t="s">
        <v>229</v>
      </c>
      <c r="AW116" s="15" t="s">
        <v>37</v>
      </c>
      <c r="AX116" s="15" t="s">
        <v>83</v>
      </c>
      <c r="AY116" s="232" t="s">
        <v>223</v>
      </c>
    </row>
    <row r="117" spans="1:65" s="2" customFormat="1" ht="24">
      <c r="A117" s="36"/>
      <c r="B117" s="37"/>
      <c r="C117" s="182" t="s">
        <v>85</v>
      </c>
      <c r="D117" s="182" t="s">
        <v>225</v>
      </c>
      <c r="E117" s="183" t="s">
        <v>1863</v>
      </c>
      <c r="F117" s="184" t="s">
        <v>1864</v>
      </c>
      <c r="G117" s="185" t="s">
        <v>123</v>
      </c>
      <c r="H117" s="186">
        <v>30</v>
      </c>
      <c r="I117" s="187"/>
      <c r="J117" s="188">
        <f>ROUND(I117*H117,2)</f>
        <v>0</v>
      </c>
      <c r="K117" s="184" t="s">
        <v>74</v>
      </c>
      <c r="L117" s="41"/>
      <c r="M117" s="189" t="s">
        <v>74</v>
      </c>
      <c r="N117" s="190" t="s">
        <v>46</v>
      </c>
      <c r="O117" s="66"/>
      <c r="P117" s="191">
        <f>O117*H117</f>
        <v>0</v>
      </c>
      <c r="Q117" s="191">
        <v>0</v>
      </c>
      <c r="R117" s="191">
        <f>Q117*H117</f>
        <v>0</v>
      </c>
      <c r="S117" s="191">
        <v>0</v>
      </c>
      <c r="T117" s="192">
        <f>S117*H117</f>
        <v>0</v>
      </c>
      <c r="U117" s="36"/>
      <c r="V117" s="36"/>
      <c r="W117" s="36"/>
      <c r="X117" s="36"/>
      <c r="Y117" s="36"/>
      <c r="Z117" s="36"/>
      <c r="AA117" s="36"/>
      <c r="AB117" s="36"/>
      <c r="AC117" s="36"/>
      <c r="AD117" s="36"/>
      <c r="AE117" s="36"/>
      <c r="AR117" s="193" t="s">
        <v>329</v>
      </c>
      <c r="AT117" s="193" t="s">
        <v>225</v>
      </c>
      <c r="AU117" s="193" t="s">
        <v>237</v>
      </c>
      <c r="AY117" s="19" t="s">
        <v>223</v>
      </c>
      <c r="BE117" s="194">
        <f>IF(N117="základní",J117,0)</f>
        <v>0</v>
      </c>
      <c r="BF117" s="194">
        <f>IF(N117="snížená",J117,0)</f>
        <v>0</v>
      </c>
      <c r="BG117" s="194">
        <f>IF(N117="zákl. přenesená",J117,0)</f>
        <v>0</v>
      </c>
      <c r="BH117" s="194">
        <f>IF(N117="sníž. přenesená",J117,0)</f>
        <v>0</v>
      </c>
      <c r="BI117" s="194">
        <f>IF(N117="nulová",J117,0)</f>
        <v>0</v>
      </c>
      <c r="BJ117" s="19" t="s">
        <v>83</v>
      </c>
      <c r="BK117" s="194">
        <f>ROUND(I117*H117,2)</f>
        <v>0</v>
      </c>
      <c r="BL117" s="19" t="s">
        <v>329</v>
      </c>
      <c r="BM117" s="193" t="s">
        <v>229</v>
      </c>
    </row>
    <row r="118" spans="1:47" s="2" customFormat="1" ht="19.5">
      <c r="A118" s="36"/>
      <c r="B118" s="37"/>
      <c r="C118" s="38"/>
      <c r="D118" s="195" t="s">
        <v>231</v>
      </c>
      <c r="E118" s="38"/>
      <c r="F118" s="196" t="s">
        <v>1864</v>
      </c>
      <c r="G118" s="38"/>
      <c r="H118" s="38"/>
      <c r="I118" s="197"/>
      <c r="J118" s="38"/>
      <c r="K118" s="38"/>
      <c r="L118" s="41"/>
      <c r="M118" s="198"/>
      <c r="N118" s="199"/>
      <c r="O118" s="66"/>
      <c r="P118" s="66"/>
      <c r="Q118" s="66"/>
      <c r="R118" s="66"/>
      <c r="S118" s="66"/>
      <c r="T118" s="67"/>
      <c r="U118" s="36"/>
      <c r="V118" s="36"/>
      <c r="W118" s="36"/>
      <c r="X118" s="36"/>
      <c r="Y118" s="36"/>
      <c r="Z118" s="36"/>
      <c r="AA118" s="36"/>
      <c r="AB118" s="36"/>
      <c r="AC118" s="36"/>
      <c r="AD118" s="36"/>
      <c r="AE118" s="36"/>
      <c r="AT118" s="19" t="s">
        <v>231</v>
      </c>
      <c r="AU118" s="19" t="s">
        <v>237</v>
      </c>
    </row>
    <row r="119" spans="2:51" s="13" customFormat="1" ht="11.25">
      <c r="B119" s="200"/>
      <c r="C119" s="201"/>
      <c r="D119" s="195" t="s">
        <v>233</v>
      </c>
      <c r="E119" s="202" t="s">
        <v>74</v>
      </c>
      <c r="F119" s="203" t="s">
        <v>1865</v>
      </c>
      <c r="G119" s="201"/>
      <c r="H119" s="204">
        <v>14</v>
      </c>
      <c r="I119" s="205"/>
      <c r="J119" s="201"/>
      <c r="K119" s="201"/>
      <c r="L119" s="206"/>
      <c r="M119" s="207"/>
      <c r="N119" s="208"/>
      <c r="O119" s="208"/>
      <c r="P119" s="208"/>
      <c r="Q119" s="208"/>
      <c r="R119" s="208"/>
      <c r="S119" s="208"/>
      <c r="T119" s="209"/>
      <c r="AT119" s="210" t="s">
        <v>233</v>
      </c>
      <c r="AU119" s="210" t="s">
        <v>237</v>
      </c>
      <c r="AV119" s="13" t="s">
        <v>85</v>
      </c>
      <c r="AW119" s="13" t="s">
        <v>37</v>
      </c>
      <c r="AX119" s="13" t="s">
        <v>76</v>
      </c>
      <c r="AY119" s="210" t="s">
        <v>223</v>
      </c>
    </row>
    <row r="120" spans="2:51" s="13" customFormat="1" ht="11.25">
      <c r="B120" s="200"/>
      <c r="C120" s="201"/>
      <c r="D120" s="195" t="s">
        <v>233</v>
      </c>
      <c r="E120" s="202" t="s">
        <v>74</v>
      </c>
      <c r="F120" s="203" t="s">
        <v>1866</v>
      </c>
      <c r="G120" s="201"/>
      <c r="H120" s="204">
        <v>16</v>
      </c>
      <c r="I120" s="205"/>
      <c r="J120" s="201"/>
      <c r="K120" s="201"/>
      <c r="L120" s="206"/>
      <c r="M120" s="207"/>
      <c r="N120" s="208"/>
      <c r="O120" s="208"/>
      <c r="P120" s="208"/>
      <c r="Q120" s="208"/>
      <c r="R120" s="208"/>
      <c r="S120" s="208"/>
      <c r="T120" s="209"/>
      <c r="AT120" s="210" t="s">
        <v>233</v>
      </c>
      <c r="AU120" s="210" t="s">
        <v>237</v>
      </c>
      <c r="AV120" s="13" t="s">
        <v>85</v>
      </c>
      <c r="AW120" s="13" t="s">
        <v>37</v>
      </c>
      <c r="AX120" s="13" t="s">
        <v>76</v>
      </c>
      <c r="AY120" s="210" t="s">
        <v>223</v>
      </c>
    </row>
    <row r="121" spans="2:51" s="15" customFormat="1" ht="11.25">
      <c r="B121" s="222"/>
      <c r="C121" s="223"/>
      <c r="D121" s="195" t="s">
        <v>233</v>
      </c>
      <c r="E121" s="224" t="s">
        <v>74</v>
      </c>
      <c r="F121" s="225" t="s">
        <v>238</v>
      </c>
      <c r="G121" s="223"/>
      <c r="H121" s="226">
        <v>30</v>
      </c>
      <c r="I121" s="227"/>
      <c r="J121" s="223"/>
      <c r="K121" s="223"/>
      <c r="L121" s="228"/>
      <c r="M121" s="229"/>
      <c r="N121" s="230"/>
      <c r="O121" s="230"/>
      <c r="P121" s="230"/>
      <c r="Q121" s="230"/>
      <c r="R121" s="230"/>
      <c r="S121" s="230"/>
      <c r="T121" s="231"/>
      <c r="AT121" s="232" t="s">
        <v>233</v>
      </c>
      <c r="AU121" s="232" t="s">
        <v>237</v>
      </c>
      <c r="AV121" s="15" t="s">
        <v>229</v>
      </c>
      <c r="AW121" s="15" t="s">
        <v>37</v>
      </c>
      <c r="AX121" s="15" t="s">
        <v>83</v>
      </c>
      <c r="AY121" s="232" t="s">
        <v>223</v>
      </c>
    </row>
    <row r="122" spans="1:65" s="2" customFormat="1" ht="24">
      <c r="A122" s="36"/>
      <c r="B122" s="37"/>
      <c r="C122" s="182" t="s">
        <v>237</v>
      </c>
      <c r="D122" s="182" t="s">
        <v>225</v>
      </c>
      <c r="E122" s="183" t="s">
        <v>1867</v>
      </c>
      <c r="F122" s="184" t="s">
        <v>1868</v>
      </c>
      <c r="G122" s="185" t="s">
        <v>123</v>
      </c>
      <c r="H122" s="186">
        <v>18</v>
      </c>
      <c r="I122" s="187"/>
      <c r="J122" s="188">
        <f>ROUND(I122*H122,2)</f>
        <v>0</v>
      </c>
      <c r="K122" s="184" t="s">
        <v>74</v>
      </c>
      <c r="L122" s="41"/>
      <c r="M122" s="189" t="s">
        <v>74</v>
      </c>
      <c r="N122" s="190" t="s">
        <v>46</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329</v>
      </c>
      <c r="AT122" s="193" t="s">
        <v>225</v>
      </c>
      <c r="AU122" s="193" t="s">
        <v>237</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329</v>
      </c>
      <c r="BM122" s="193" t="s">
        <v>159</v>
      </c>
    </row>
    <row r="123" spans="1:47" s="2" customFormat="1" ht="19.5">
      <c r="A123" s="36"/>
      <c r="B123" s="37"/>
      <c r="C123" s="38"/>
      <c r="D123" s="195" t="s">
        <v>231</v>
      </c>
      <c r="E123" s="38"/>
      <c r="F123" s="196" t="s">
        <v>1869</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237</v>
      </c>
    </row>
    <row r="124" spans="2:51" s="13" customFormat="1" ht="11.25">
      <c r="B124" s="200"/>
      <c r="C124" s="201"/>
      <c r="D124" s="195" t="s">
        <v>233</v>
      </c>
      <c r="E124" s="202" t="s">
        <v>74</v>
      </c>
      <c r="F124" s="203" t="s">
        <v>1870</v>
      </c>
      <c r="G124" s="201"/>
      <c r="H124" s="204">
        <v>2</v>
      </c>
      <c r="I124" s="205"/>
      <c r="J124" s="201"/>
      <c r="K124" s="201"/>
      <c r="L124" s="206"/>
      <c r="M124" s="207"/>
      <c r="N124" s="208"/>
      <c r="O124" s="208"/>
      <c r="P124" s="208"/>
      <c r="Q124" s="208"/>
      <c r="R124" s="208"/>
      <c r="S124" s="208"/>
      <c r="T124" s="209"/>
      <c r="AT124" s="210" t="s">
        <v>233</v>
      </c>
      <c r="AU124" s="210" t="s">
        <v>237</v>
      </c>
      <c r="AV124" s="13" t="s">
        <v>85</v>
      </c>
      <c r="AW124" s="13" t="s">
        <v>37</v>
      </c>
      <c r="AX124" s="13" t="s">
        <v>76</v>
      </c>
      <c r="AY124" s="210" t="s">
        <v>223</v>
      </c>
    </row>
    <row r="125" spans="2:51" s="13" customFormat="1" ht="11.25">
      <c r="B125" s="200"/>
      <c r="C125" s="201"/>
      <c r="D125" s="195" t="s">
        <v>233</v>
      </c>
      <c r="E125" s="202" t="s">
        <v>74</v>
      </c>
      <c r="F125" s="203" t="s">
        <v>1866</v>
      </c>
      <c r="G125" s="201"/>
      <c r="H125" s="204">
        <v>16</v>
      </c>
      <c r="I125" s="205"/>
      <c r="J125" s="201"/>
      <c r="K125" s="201"/>
      <c r="L125" s="206"/>
      <c r="M125" s="207"/>
      <c r="N125" s="208"/>
      <c r="O125" s="208"/>
      <c r="P125" s="208"/>
      <c r="Q125" s="208"/>
      <c r="R125" s="208"/>
      <c r="S125" s="208"/>
      <c r="T125" s="209"/>
      <c r="AT125" s="210" t="s">
        <v>233</v>
      </c>
      <c r="AU125" s="210" t="s">
        <v>237</v>
      </c>
      <c r="AV125" s="13" t="s">
        <v>85</v>
      </c>
      <c r="AW125" s="13" t="s">
        <v>37</v>
      </c>
      <c r="AX125" s="13" t="s">
        <v>76</v>
      </c>
      <c r="AY125" s="210" t="s">
        <v>223</v>
      </c>
    </row>
    <row r="126" spans="2:51" s="15" customFormat="1" ht="11.25">
      <c r="B126" s="222"/>
      <c r="C126" s="223"/>
      <c r="D126" s="195" t="s">
        <v>233</v>
      </c>
      <c r="E126" s="224" t="s">
        <v>74</v>
      </c>
      <c r="F126" s="225" t="s">
        <v>238</v>
      </c>
      <c r="G126" s="223"/>
      <c r="H126" s="226">
        <v>18</v>
      </c>
      <c r="I126" s="227"/>
      <c r="J126" s="223"/>
      <c r="K126" s="223"/>
      <c r="L126" s="228"/>
      <c r="M126" s="229"/>
      <c r="N126" s="230"/>
      <c r="O126" s="230"/>
      <c r="P126" s="230"/>
      <c r="Q126" s="230"/>
      <c r="R126" s="230"/>
      <c r="S126" s="230"/>
      <c r="T126" s="231"/>
      <c r="AT126" s="232" t="s">
        <v>233</v>
      </c>
      <c r="AU126" s="232" t="s">
        <v>237</v>
      </c>
      <c r="AV126" s="15" t="s">
        <v>229</v>
      </c>
      <c r="AW126" s="15" t="s">
        <v>37</v>
      </c>
      <c r="AX126" s="15" t="s">
        <v>83</v>
      </c>
      <c r="AY126" s="232" t="s">
        <v>223</v>
      </c>
    </row>
    <row r="127" spans="1:65" s="2" customFormat="1" ht="24">
      <c r="A127" s="36"/>
      <c r="B127" s="37"/>
      <c r="C127" s="182" t="s">
        <v>229</v>
      </c>
      <c r="D127" s="182" t="s">
        <v>225</v>
      </c>
      <c r="E127" s="183" t="s">
        <v>1871</v>
      </c>
      <c r="F127" s="184" t="s">
        <v>1872</v>
      </c>
      <c r="G127" s="185" t="s">
        <v>123</v>
      </c>
      <c r="H127" s="186">
        <v>14</v>
      </c>
      <c r="I127" s="187"/>
      <c r="J127" s="188">
        <f>ROUND(I127*H127,2)</f>
        <v>0</v>
      </c>
      <c r="K127" s="184" t="s">
        <v>74</v>
      </c>
      <c r="L127" s="41"/>
      <c r="M127" s="189" t="s">
        <v>74</v>
      </c>
      <c r="N127" s="190" t="s">
        <v>46</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329</v>
      </c>
      <c r="AT127" s="193" t="s">
        <v>225</v>
      </c>
      <c r="AU127" s="193" t="s">
        <v>237</v>
      </c>
      <c r="AY127" s="19" t="s">
        <v>223</v>
      </c>
      <c r="BE127" s="194">
        <f>IF(N127="základní",J127,0)</f>
        <v>0</v>
      </c>
      <c r="BF127" s="194">
        <f>IF(N127="snížená",J127,0)</f>
        <v>0</v>
      </c>
      <c r="BG127" s="194">
        <f>IF(N127="zákl. přenesená",J127,0)</f>
        <v>0</v>
      </c>
      <c r="BH127" s="194">
        <f>IF(N127="sníž. přenesená",J127,0)</f>
        <v>0</v>
      </c>
      <c r="BI127" s="194">
        <f>IF(N127="nulová",J127,0)</f>
        <v>0</v>
      </c>
      <c r="BJ127" s="19" t="s">
        <v>83</v>
      </c>
      <c r="BK127" s="194">
        <f>ROUND(I127*H127,2)</f>
        <v>0</v>
      </c>
      <c r="BL127" s="19" t="s">
        <v>329</v>
      </c>
      <c r="BM127" s="193" t="s">
        <v>150</v>
      </c>
    </row>
    <row r="128" spans="1:47" s="2" customFormat="1" ht="11.25">
      <c r="A128" s="36"/>
      <c r="B128" s="37"/>
      <c r="C128" s="38"/>
      <c r="D128" s="195" t="s">
        <v>231</v>
      </c>
      <c r="E128" s="38"/>
      <c r="F128" s="196" t="s">
        <v>1872</v>
      </c>
      <c r="G128" s="38"/>
      <c r="H128" s="38"/>
      <c r="I128" s="197"/>
      <c r="J128" s="38"/>
      <c r="K128" s="38"/>
      <c r="L128" s="41"/>
      <c r="M128" s="198"/>
      <c r="N128" s="199"/>
      <c r="O128" s="66"/>
      <c r="P128" s="66"/>
      <c r="Q128" s="66"/>
      <c r="R128" s="66"/>
      <c r="S128" s="66"/>
      <c r="T128" s="67"/>
      <c r="U128" s="36"/>
      <c r="V128" s="36"/>
      <c r="W128" s="36"/>
      <c r="X128" s="36"/>
      <c r="Y128" s="36"/>
      <c r="Z128" s="36"/>
      <c r="AA128" s="36"/>
      <c r="AB128" s="36"/>
      <c r="AC128" s="36"/>
      <c r="AD128" s="36"/>
      <c r="AE128" s="36"/>
      <c r="AT128" s="19" t="s">
        <v>231</v>
      </c>
      <c r="AU128" s="19" t="s">
        <v>237</v>
      </c>
    </row>
    <row r="129" spans="2:51" s="13" customFormat="1" ht="11.25">
      <c r="B129" s="200"/>
      <c r="C129" s="201"/>
      <c r="D129" s="195" t="s">
        <v>233</v>
      </c>
      <c r="E129" s="202" t="s">
        <v>74</v>
      </c>
      <c r="F129" s="203" t="s">
        <v>1873</v>
      </c>
      <c r="G129" s="201"/>
      <c r="H129" s="204">
        <v>0</v>
      </c>
      <c r="I129" s="205"/>
      <c r="J129" s="201"/>
      <c r="K129" s="201"/>
      <c r="L129" s="206"/>
      <c r="M129" s="207"/>
      <c r="N129" s="208"/>
      <c r="O129" s="208"/>
      <c r="P129" s="208"/>
      <c r="Q129" s="208"/>
      <c r="R129" s="208"/>
      <c r="S129" s="208"/>
      <c r="T129" s="209"/>
      <c r="AT129" s="210" t="s">
        <v>233</v>
      </c>
      <c r="AU129" s="210" t="s">
        <v>237</v>
      </c>
      <c r="AV129" s="13" t="s">
        <v>85</v>
      </c>
      <c r="AW129" s="13" t="s">
        <v>37</v>
      </c>
      <c r="AX129" s="13" t="s">
        <v>76</v>
      </c>
      <c r="AY129" s="210" t="s">
        <v>223</v>
      </c>
    </row>
    <row r="130" spans="2:51" s="13" customFormat="1" ht="11.25">
      <c r="B130" s="200"/>
      <c r="C130" s="201"/>
      <c r="D130" s="195" t="s">
        <v>233</v>
      </c>
      <c r="E130" s="202" t="s">
        <v>74</v>
      </c>
      <c r="F130" s="203" t="s">
        <v>1874</v>
      </c>
      <c r="G130" s="201"/>
      <c r="H130" s="204">
        <v>14</v>
      </c>
      <c r="I130" s="205"/>
      <c r="J130" s="201"/>
      <c r="K130" s="201"/>
      <c r="L130" s="206"/>
      <c r="M130" s="207"/>
      <c r="N130" s="208"/>
      <c r="O130" s="208"/>
      <c r="P130" s="208"/>
      <c r="Q130" s="208"/>
      <c r="R130" s="208"/>
      <c r="S130" s="208"/>
      <c r="T130" s="209"/>
      <c r="AT130" s="210" t="s">
        <v>233</v>
      </c>
      <c r="AU130" s="210" t="s">
        <v>237</v>
      </c>
      <c r="AV130" s="13" t="s">
        <v>85</v>
      </c>
      <c r="AW130" s="13" t="s">
        <v>37</v>
      </c>
      <c r="AX130" s="13" t="s">
        <v>76</v>
      </c>
      <c r="AY130" s="210" t="s">
        <v>223</v>
      </c>
    </row>
    <row r="131" spans="2:51" s="15" customFormat="1" ht="11.25">
      <c r="B131" s="222"/>
      <c r="C131" s="223"/>
      <c r="D131" s="195" t="s">
        <v>233</v>
      </c>
      <c r="E131" s="224" t="s">
        <v>74</v>
      </c>
      <c r="F131" s="225" t="s">
        <v>238</v>
      </c>
      <c r="G131" s="223"/>
      <c r="H131" s="226">
        <v>14</v>
      </c>
      <c r="I131" s="227"/>
      <c r="J131" s="223"/>
      <c r="K131" s="223"/>
      <c r="L131" s="228"/>
      <c r="M131" s="229"/>
      <c r="N131" s="230"/>
      <c r="O131" s="230"/>
      <c r="P131" s="230"/>
      <c r="Q131" s="230"/>
      <c r="R131" s="230"/>
      <c r="S131" s="230"/>
      <c r="T131" s="231"/>
      <c r="AT131" s="232" t="s">
        <v>233</v>
      </c>
      <c r="AU131" s="232" t="s">
        <v>237</v>
      </c>
      <c r="AV131" s="15" t="s">
        <v>229</v>
      </c>
      <c r="AW131" s="15" t="s">
        <v>37</v>
      </c>
      <c r="AX131" s="15" t="s">
        <v>83</v>
      </c>
      <c r="AY131" s="232" t="s">
        <v>223</v>
      </c>
    </row>
    <row r="132" spans="1:65" s="2" customFormat="1" ht="24">
      <c r="A132" s="36"/>
      <c r="B132" s="37"/>
      <c r="C132" s="182" t="s">
        <v>129</v>
      </c>
      <c r="D132" s="182" t="s">
        <v>225</v>
      </c>
      <c r="E132" s="183" t="s">
        <v>1875</v>
      </c>
      <c r="F132" s="184" t="s">
        <v>1876</v>
      </c>
      <c r="G132" s="185" t="s">
        <v>123</v>
      </c>
      <c r="H132" s="186">
        <v>1</v>
      </c>
      <c r="I132" s="187"/>
      <c r="J132" s="188">
        <f>ROUND(I132*H132,2)</f>
        <v>0</v>
      </c>
      <c r="K132" s="184" t="s">
        <v>74</v>
      </c>
      <c r="L132" s="41"/>
      <c r="M132" s="189" t="s">
        <v>74</v>
      </c>
      <c r="N132" s="190" t="s">
        <v>46</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329</v>
      </c>
      <c r="AT132" s="193" t="s">
        <v>225</v>
      </c>
      <c r="AU132" s="193" t="s">
        <v>237</v>
      </c>
      <c r="AY132" s="19" t="s">
        <v>223</v>
      </c>
      <c r="BE132" s="194">
        <f>IF(N132="základní",J132,0)</f>
        <v>0</v>
      </c>
      <c r="BF132" s="194">
        <f>IF(N132="snížená",J132,0)</f>
        <v>0</v>
      </c>
      <c r="BG132" s="194">
        <f>IF(N132="zákl. přenesená",J132,0)</f>
        <v>0</v>
      </c>
      <c r="BH132" s="194">
        <f>IF(N132="sníž. přenesená",J132,0)</f>
        <v>0</v>
      </c>
      <c r="BI132" s="194">
        <f>IF(N132="nulová",J132,0)</f>
        <v>0</v>
      </c>
      <c r="BJ132" s="19" t="s">
        <v>83</v>
      </c>
      <c r="BK132" s="194">
        <f>ROUND(I132*H132,2)</f>
        <v>0</v>
      </c>
      <c r="BL132" s="19" t="s">
        <v>329</v>
      </c>
      <c r="BM132" s="193" t="s">
        <v>290</v>
      </c>
    </row>
    <row r="133" spans="1:47" s="2" customFormat="1" ht="11.25">
      <c r="A133" s="36"/>
      <c r="B133" s="37"/>
      <c r="C133" s="38"/>
      <c r="D133" s="195" t="s">
        <v>231</v>
      </c>
      <c r="E133" s="38"/>
      <c r="F133" s="196" t="s">
        <v>1876</v>
      </c>
      <c r="G133" s="38"/>
      <c r="H133" s="38"/>
      <c r="I133" s="197"/>
      <c r="J133" s="38"/>
      <c r="K133" s="38"/>
      <c r="L133" s="41"/>
      <c r="M133" s="198"/>
      <c r="N133" s="199"/>
      <c r="O133" s="66"/>
      <c r="P133" s="66"/>
      <c r="Q133" s="66"/>
      <c r="R133" s="66"/>
      <c r="S133" s="66"/>
      <c r="T133" s="67"/>
      <c r="U133" s="36"/>
      <c r="V133" s="36"/>
      <c r="W133" s="36"/>
      <c r="X133" s="36"/>
      <c r="Y133" s="36"/>
      <c r="Z133" s="36"/>
      <c r="AA133" s="36"/>
      <c r="AB133" s="36"/>
      <c r="AC133" s="36"/>
      <c r="AD133" s="36"/>
      <c r="AE133" s="36"/>
      <c r="AT133" s="19" t="s">
        <v>231</v>
      </c>
      <c r="AU133" s="19" t="s">
        <v>237</v>
      </c>
    </row>
    <row r="134" spans="2:51" s="13" customFormat="1" ht="11.25">
      <c r="B134" s="200"/>
      <c r="C134" s="201"/>
      <c r="D134" s="195" t="s">
        <v>233</v>
      </c>
      <c r="E134" s="202" t="s">
        <v>74</v>
      </c>
      <c r="F134" s="203" t="s">
        <v>1873</v>
      </c>
      <c r="G134" s="201"/>
      <c r="H134" s="204">
        <v>0</v>
      </c>
      <c r="I134" s="205"/>
      <c r="J134" s="201"/>
      <c r="K134" s="201"/>
      <c r="L134" s="206"/>
      <c r="M134" s="207"/>
      <c r="N134" s="208"/>
      <c r="O134" s="208"/>
      <c r="P134" s="208"/>
      <c r="Q134" s="208"/>
      <c r="R134" s="208"/>
      <c r="S134" s="208"/>
      <c r="T134" s="209"/>
      <c r="AT134" s="210" t="s">
        <v>233</v>
      </c>
      <c r="AU134" s="210" t="s">
        <v>237</v>
      </c>
      <c r="AV134" s="13" t="s">
        <v>85</v>
      </c>
      <c r="AW134" s="13" t="s">
        <v>37</v>
      </c>
      <c r="AX134" s="13" t="s">
        <v>76</v>
      </c>
      <c r="AY134" s="210" t="s">
        <v>223</v>
      </c>
    </row>
    <row r="135" spans="2:51" s="13" customFormat="1" ht="11.25">
      <c r="B135" s="200"/>
      <c r="C135" s="201"/>
      <c r="D135" s="195" t="s">
        <v>233</v>
      </c>
      <c r="E135" s="202" t="s">
        <v>74</v>
      </c>
      <c r="F135" s="203" t="s">
        <v>1877</v>
      </c>
      <c r="G135" s="201"/>
      <c r="H135" s="204">
        <v>1</v>
      </c>
      <c r="I135" s="205"/>
      <c r="J135" s="201"/>
      <c r="K135" s="201"/>
      <c r="L135" s="206"/>
      <c r="M135" s="207"/>
      <c r="N135" s="208"/>
      <c r="O135" s="208"/>
      <c r="P135" s="208"/>
      <c r="Q135" s="208"/>
      <c r="R135" s="208"/>
      <c r="S135" s="208"/>
      <c r="T135" s="209"/>
      <c r="AT135" s="210" t="s">
        <v>233</v>
      </c>
      <c r="AU135" s="210" t="s">
        <v>237</v>
      </c>
      <c r="AV135" s="13" t="s">
        <v>85</v>
      </c>
      <c r="AW135" s="13" t="s">
        <v>37</v>
      </c>
      <c r="AX135" s="13" t="s">
        <v>76</v>
      </c>
      <c r="AY135" s="210" t="s">
        <v>223</v>
      </c>
    </row>
    <row r="136" spans="2:51" s="15" customFormat="1" ht="11.25">
      <c r="B136" s="222"/>
      <c r="C136" s="223"/>
      <c r="D136" s="195" t="s">
        <v>233</v>
      </c>
      <c r="E136" s="224" t="s">
        <v>74</v>
      </c>
      <c r="F136" s="225" t="s">
        <v>238</v>
      </c>
      <c r="G136" s="223"/>
      <c r="H136" s="226">
        <v>1</v>
      </c>
      <c r="I136" s="227"/>
      <c r="J136" s="223"/>
      <c r="K136" s="223"/>
      <c r="L136" s="228"/>
      <c r="M136" s="229"/>
      <c r="N136" s="230"/>
      <c r="O136" s="230"/>
      <c r="P136" s="230"/>
      <c r="Q136" s="230"/>
      <c r="R136" s="230"/>
      <c r="S136" s="230"/>
      <c r="T136" s="231"/>
      <c r="AT136" s="232" t="s">
        <v>233</v>
      </c>
      <c r="AU136" s="232" t="s">
        <v>237</v>
      </c>
      <c r="AV136" s="15" t="s">
        <v>229</v>
      </c>
      <c r="AW136" s="15" t="s">
        <v>37</v>
      </c>
      <c r="AX136" s="15" t="s">
        <v>83</v>
      </c>
      <c r="AY136" s="232" t="s">
        <v>223</v>
      </c>
    </row>
    <row r="137" spans="1:65" s="2" customFormat="1" ht="24">
      <c r="A137" s="36"/>
      <c r="B137" s="37"/>
      <c r="C137" s="182" t="s">
        <v>159</v>
      </c>
      <c r="D137" s="182" t="s">
        <v>225</v>
      </c>
      <c r="E137" s="183" t="s">
        <v>1878</v>
      </c>
      <c r="F137" s="184" t="s">
        <v>1879</v>
      </c>
      <c r="G137" s="185" t="s">
        <v>123</v>
      </c>
      <c r="H137" s="186">
        <v>3</v>
      </c>
      <c r="I137" s="187"/>
      <c r="J137" s="188">
        <f>ROUND(I137*H137,2)</f>
        <v>0</v>
      </c>
      <c r="K137" s="184" t="s">
        <v>74</v>
      </c>
      <c r="L137" s="41"/>
      <c r="M137" s="189" t="s">
        <v>74</v>
      </c>
      <c r="N137" s="190" t="s">
        <v>46</v>
      </c>
      <c r="O137" s="66"/>
      <c r="P137" s="191">
        <f>O137*H137</f>
        <v>0</v>
      </c>
      <c r="Q137" s="191">
        <v>0</v>
      </c>
      <c r="R137" s="191">
        <f>Q137*H137</f>
        <v>0</v>
      </c>
      <c r="S137" s="191">
        <v>0</v>
      </c>
      <c r="T137" s="192">
        <f>S137*H137</f>
        <v>0</v>
      </c>
      <c r="U137" s="36"/>
      <c r="V137" s="36"/>
      <c r="W137" s="36"/>
      <c r="X137" s="36"/>
      <c r="Y137" s="36"/>
      <c r="Z137" s="36"/>
      <c r="AA137" s="36"/>
      <c r="AB137" s="36"/>
      <c r="AC137" s="36"/>
      <c r="AD137" s="36"/>
      <c r="AE137" s="36"/>
      <c r="AR137" s="193" t="s">
        <v>329</v>
      </c>
      <c r="AT137" s="193" t="s">
        <v>225</v>
      </c>
      <c r="AU137" s="193" t="s">
        <v>237</v>
      </c>
      <c r="AY137" s="19" t="s">
        <v>223</v>
      </c>
      <c r="BE137" s="194">
        <f>IF(N137="základní",J137,0)</f>
        <v>0</v>
      </c>
      <c r="BF137" s="194">
        <f>IF(N137="snížená",J137,0)</f>
        <v>0</v>
      </c>
      <c r="BG137" s="194">
        <f>IF(N137="zákl. přenesená",J137,0)</f>
        <v>0</v>
      </c>
      <c r="BH137" s="194">
        <f>IF(N137="sníž. přenesená",J137,0)</f>
        <v>0</v>
      </c>
      <c r="BI137" s="194">
        <f>IF(N137="nulová",J137,0)</f>
        <v>0</v>
      </c>
      <c r="BJ137" s="19" t="s">
        <v>83</v>
      </c>
      <c r="BK137" s="194">
        <f>ROUND(I137*H137,2)</f>
        <v>0</v>
      </c>
      <c r="BL137" s="19" t="s">
        <v>329</v>
      </c>
      <c r="BM137" s="193" t="s">
        <v>303</v>
      </c>
    </row>
    <row r="138" spans="1:47" s="2" customFormat="1" ht="11.25">
      <c r="A138" s="36"/>
      <c r="B138" s="37"/>
      <c r="C138" s="38"/>
      <c r="D138" s="195" t="s">
        <v>231</v>
      </c>
      <c r="E138" s="38"/>
      <c r="F138" s="196" t="s">
        <v>1879</v>
      </c>
      <c r="G138" s="38"/>
      <c r="H138" s="38"/>
      <c r="I138" s="197"/>
      <c r="J138" s="38"/>
      <c r="K138" s="38"/>
      <c r="L138" s="41"/>
      <c r="M138" s="198"/>
      <c r="N138" s="199"/>
      <c r="O138" s="66"/>
      <c r="P138" s="66"/>
      <c r="Q138" s="66"/>
      <c r="R138" s="66"/>
      <c r="S138" s="66"/>
      <c r="T138" s="67"/>
      <c r="U138" s="36"/>
      <c r="V138" s="36"/>
      <c r="W138" s="36"/>
      <c r="X138" s="36"/>
      <c r="Y138" s="36"/>
      <c r="Z138" s="36"/>
      <c r="AA138" s="36"/>
      <c r="AB138" s="36"/>
      <c r="AC138" s="36"/>
      <c r="AD138" s="36"/>
      <c r="AE138" s="36"/>
      <c r="AT138" s="19" t="s">
        <v>231</v>
      </c>
      <c r="AU138" s="19" t="s">
        <v>237</v>
      </c>
    </row>
    <row r="139" spans="2:51" s="13" customFormat="1" ht="11.25">
      <c r="B139" s="200"/>
      <c r="C139" s="201"/>
      <c r="D139" s="195" t="s">
        <v>233</v>
      </c>
      <c r="E139" s="202" t="s">
        <v>74</v>
      </c>
      <c r="F139" s="203" t="s">
        <v>1873</v>
      </c>
      <c r="G139" s="201"/>
      <c r="H139" s="204">
        <v>0</v>
      </c>
      <c r="I139" s="205"/>
      <c r="J139" s="201"/>
      <c r="K139" s="201"/>
      <c r="L139" s="206"/>
      <c r="M139" s="207"/>
      <c r="N139" s="208"/>
      <c r="O139" s="208"/>
      <c r="P139" s="208"/>
      <c r="Q139" s="208"/>
      <c r="R139" s="208"/>
      <c r="S139" s="208"/>
      <c r="T139" s="209"/>
      <c r="AT139" s="210" t="s">
        <v>233</v>
      </c>
      <c r="AU139" s="210" t="s">
        <v>237</v>
      </c>
      <c r="AV139" s="13" t="s">
        <v>85</v>
      </c>
      <c r="AW139" s="13" t="s">
        <v>37</v>
      </c>
      <c r="AX139" s="13" t="s">
        <v>76</v>
      </c>
      <c r="AY139" s="210" t="s">
        <v>223</v>
      </c>
    </row>
    <row r="140" spans="2:51" s="13" customFormat="1" ht="11.25">
      <c r="B140" s="200"/>
      <c r="C140" s="201"/>
      <c r="D140" s="195" t="s">
        <v>233</v>
      </c>
      <c r="E140" s="202" t="s">
        <v>74</v>
      </c>
      <c r="F140" s="203" t="s">
        <v>1880</v>
      </c>
      <c r="G140" s="201"/>
      <c r="H140" s="204">
        <v>3</v>
      </c>
      <c r="I140" s="205"/>
      <c r="J140" s="201"/>
      <c r="K140" s="201"/>
      <c r="L140" s="206"/>
      <c r="M140" s="207"/>
      <c r="N140" s="208"/>
      <c r="O140" s="208"/>
      <c r="P140" s="208"/>
      <c r="Q140" s="208"/>
      <c r="R140" s="208"/>
      <c r="S140" s="208"/>
      <c r="T140" s="209"/>
      <c r="AT140" s="210" t="s">
        <v>233</v>
      </c>
      <c r="AU140" s="210" t="s">
        <v>237</v>
      </c>
      <c r="AV140" s="13" t="s">
        <v>85</v>
      </c>
      <c r="AW140" s="13" t="s">
        <v>37</v>
      </c>
      <c r="AX140" s="13" t="s">
        <v>76</v>
      </c>
      <c r="AY140" s="210" t="s">
        <v>223</v>
      </c>
    </row>
    <row r="141" spans="2:51" s="15" customFormat="1" ht="11.25">
      <c r="B141" s="222"/>
      <c r="C141" s="223"/>
      <c r="D141" s="195" t="s">
        <v>233</v>
      </c>
      <c r="E141" s="224" t="s">
        <v>74</v>
      </c>
      <c r="F141" s="225" t="s">
        <v>238</v>
      </c>
      <c r="G141" s="223"/>
      <c r="H141" s="226">
        <v>3</v>
      </c>
      <c r="I141" s="227"/>
      <c r="J141" s="223"/>
      <c r="K141" s="223"/>
      <c r="L141" s="228"/>
      <c r="M141" s="229"/>
      <c r="N141" s="230"/>
      <c r="O141" s="230"/>
      <c r="P141" s="230"/>
      <c r="Q141" s="230"/>
      <c r="R141" s="230"/>
      <c r="S141" s="230"/>
      <c r="T141" s="231"/>
      <c r="AT141" s="232" t="s">
        <v>233</v>
      </c>
      <c r="AU141" s="232" t="s">
        <v>237</v>
      </c>
      <c r="AV141" s="15" t="s">
        <v>229</v>
      </c>
      <c r="AW141" s="15" t="s">
        <v>37</v>
      </c>
      <c r="AX141" s="15" t="s">
        <v>83</v>
      </c>
      <c r="AY141" s="232" t="s">
        <v>223</v>
      </c>
    </row>
    <row r="142" spans="2:63" s="12" customFormat="1" ht="20.85" customHeight="1">
      <c r="B142" s="166"/>
      <c r="C142" s="167"/>
      <c r="D142" s="168" t="s">
        <v>75</v>
      </c>
      <c r="E142" s="180" t="s">
        <v>1881</v>
      </c>
      <c r="F142" s="180" t="s">
        <v>1882</v>
      </c>
      <c r="G142" s="167"/>
      <c r="H142" s="167"/>
      <c r="I142" s="170"/>
      <c r="J142" s="181">
        <f>BK142</f>
        <v>0</v>
      </c>
      <c r="K142" s="167"/>
      <c r="L142" s="172"/>
      <c r="M142" s="173"/>
      <c r="N142" s="174"/>
      <c r="O142" s="174"/>
      <c r="P142" s="175">
        <f>SUM(P143:P157)</f>
        <v>0</v>
      </c>
      <c r="Q142" s="174"/>
      <c r="R142" s="175">
        <f>SUM(R143:R157)</f>
        <v>0</v>
      </c>
      <c r="S142" s="174"/>
      <c r="T142" s="176">
        <f>SUM(T143:T157)</f>
        <v>0</v>
      </c>
      <c r="AR142" s="177" t="s">
        <v>83</v>
      </c>
      <c r="AT142" s="178" t="s">
        <v>75</v>
      </c>
      <c r="AU142" s="178" t="s">
        <v>85</v>
      </c>
      <c r="AY142" s="177" t="s">
        <v>223</v>
      </c>
      <c r="BK142" s="179">
        <f>SUM(BK143:BK157)</f>
        <v>0</v>
      </c>
    </row>
    <row r="143" spans="1:65" s="2" customFormat="1" ht="16.5" customHeight="1">
      <c r="A143" s="36"/>
      <c r="B143" s="37"/>
      <c r="C143" s="182" t="s">
        <v>161</v>
      </c>
      <c r="D143" s="182" t="s">
        <v>225</v>
      </c>
      <c r="E143" s="183" t="s">
        <v>1883</v>
      </c>
      <c r="F143" s="184" t="s">
        <v>1884</v>
      </c>
      <c r="G143" s="185" t="s">
        <v>878</v>
      </c>
      <c r="H143" s="186">
        <v>11</v>
      </c>
      <c r="I143" s="187"/>
      <c r="J143" s="188">
        <f>ROUND(I143*H143,2)</f>
        <v>0</v>
      </c>
      <c r="K143" s="184" t="s">
        <v>74</v>
      </c>
      <c r="L143" s="41"/>
      <c r="M143" s="189" t="s">
        <v>74</v>
      </c>
      <c r="N143" s="190" t="s">
        <v>46</v>
      </c>
      <c r="O143" s="66"/>
      <c r="P143" s="191">
        <f>O143*H143</f>
        <v>0</v>
      </c>
      <c r="Q143" s="191">
        <v>0</v>
      </c>
      <c r="R143" s="191">
        <f>Q143*H143</f>
        <v>0</v>
      </c>
      <c r="S143" s="191">
        <v>0</v>
      </c>
      <c r="T143" s="192">
        <f>S143*H143</f>
        <v>0</v>
      </c>
      <c r="U143" s="36"/>
      <c r="V143" s="36"/>
      <c r="W143" s="36"/>
      <c r="X143" s="36"/>
      <c r="Y143" s="36"/>
      <c r="Z143" s="36"/>
      <c r="AA143" s="36"/>
      <c r="AB143" s="36"/>
      <c r="AC143" s="36"/>
      <c r="AD143" s="36"/>
      <c r="AE143" s="36"/>
      <c r="AR143" s="193" t="s">
        <v>329</v>
      </c>
      <c r="AT143" s="193" t="s">
        <v>225</v>
      </c>
      <c r="AU143" s="193" t="s">
        <v>237</v>
      </c>
      <c r="AY143" s="19" t="s">
        <v>223</v>
      </c>
      <c r="BE143" s="194">
        <f>IF(N143="základní",J143,0)</f>
        <v>0</v>
      </c>
      <c r="BF143" s="194">
        <f>IF(N143="snížená",J143,0)</f>
        <v>0</v>
      </c>
      <c r="BG143" s="194">
        <f>IF(N143="zákl. přenesená",J143,0)</f>
        <v>0</v>
      </c>
      <c r="BH143" s="194">
        <f>IF(N143="sníž. přenesená",J143,0)</f>
        <v>0</v>
      </c>
      <c r="BI143" s="194">
        <f>IF(N143="nulová",J143,0)</f>
        <v>0</v>
      </c>
      <c r="BJ143" s="19" t="s">
        <v>83</v>
      </c>
      <c r="BK143" s="194">
        <f>ROUND(I143*H143,2)</f>
        <v>0</v>
      </c>
      <c r="BL143" s="19" t="s">
        <v>329</v>
      </c>
      <c r="BM143" s="193" t="s">
        <v>315</v>
      </c>
    </row>
    <row r="144" spans="1:47" s="2" customFormat="1" ht="11.25">
      <c r="A144" s="36"/>
      <c r="B144" s="37"/>
      <c r="C144" s="38"/>
      <c r="D144" s="195" t="s">
        <v>231</v>
      </c>
      <c r="E144" s="38"/>
      <c r="F144" s="196" t="s">
        <v>1884</v>
      </c>
      <c r="G144" s="38"/>
      <c r="H144" s="38"/>
      <c r="I144" s="197"/>
      <c r="J144" s="38"/>
      <c r="K144" s="38"/>
      <c r="L144" s="41"/>
      <c r="M144" s="198"/>
      <c r="N144" s="199"/>
      <c r="O144" s="66"/>
      <c r="P144" s="66"/>
      <c r="Q144" s="66"/>
      <c r="R144" s="66"/>
      <c r="S144" s="66"/>
      <c r="T144" s="67"/>
      <c r="U144" s="36"/>
      <c r="V144" s="36"/>
      <c r="W144" s="36"/>
      <c r="X144" s="36"/>
      <c r="Y144" s="36"/>
      <c r="Z144" s="36"/>
      <c r="AA144" s="36"/>
      <c r="AB144" s="36"/>
      <c r="AC144" s="36"/>
      <c r="AD144" s="36"/>
      <c r="AE144" s="36"/>
      <c r="AT144" s="19" t="s">
        <v>231</v>
      </c>
      <c r="AU144" s="19" t="s">
        <v>237</v>
      </c>
    </row>
    <row r="145" spans="2:51" s="13" customFormat="1" ht="11.25">
      <c r="B145" s="200"/>
      <c r="C145" s="201"/>
      <c r="D145" s="195" t="s">
        <v>233</v>
      </c>
      <c r="E145" s="202" t="s">
        <v>74</v>
      </c>
      <c r="F145" s="203" t="s">
        <v>1873</v>
      </c>
      <c r="G145" s="201"/>
      <c r="H145" s="204">
        <v>0</v>
      </c>
      <c r="I145" s="205"/>
      <c r="J145" s="201"/>
      <c r="K145" s="201"/>
      <c r="L145" s="206"/>
      <c r="M145" s="207"/>
      <c r="N145" s="208"/>
      <c r="O145" s="208"/>
      <c r="P145" s="208"/>
      <c r="Q145" s="208"/>
      <c r="R145" s="208"/>
      <c r="S145" s="208"/>
      <c r="T145" s="209"/>
      <c r="AT145" s="210" t="s">
        <v>233</v>
      </c>
      <c r="AU145" s="210" t="s">
        <v>237</v>
      </c>
      <c r="AV145" s="13" t="s">
        <v>85</v>
      </c>
      <c r="AW145" s="13" t="s">
        <v>37</v>
      </c>
      <c r="AX145" s="13" t="s">
        <v>76</v>
      </c>
      <c r="AY145" s="210" t="s">
        <v>223</v>
      </c>
    </row>
    <row r="146" spans="2:51" s="13" customFormat="1" ht="11.25">
      <c r="B146" s="200"/>
      <c r="C146" s="201"/>
      <c r="D146" s="195" t="s">
        <v>233</v>
      </c>
      <c r="E146" s="202" t="s">
        <v>74</v>
      </c>
      <c r="F146" s="203" t="s">
        <v>1885</v>
      </c>
      <c r="G146" s="201"/>
      <c r="H146" s="204">
        <v>11</v>
      </c>
      <c r="I146" s="205"/>
      <c r="J146" s="201"/>
      <c r="K146" s="201"/>
      <c r="L146" s="206"/>
      <c r="M146" s="207"/>
      <c r="N146" s="208"/>
      <c r="O146" s="208"/>
      <c r="P146" s="208"/>
      <c r="Q146" s="208"/>
      <c r="R146" s="208"/>
      <c r="S146" s="208"/>
      <c r="T146" s="209"/>
      <c r="AT146" s="210" t="s">
        <v>233</v>
      </c>
      <c r="AU146" s="210" t="s">
        <v>237</v>
      </c>
      <c r="AV146" s="13" t="s">
        <v>85</v>
      </c>
      <c r="AW146" s="13" t="s">
        <v>37</v>
      </c>
      <c r="AX146" s="13" t="s">
        <v>76</v>
      </c>
      <c r="AY146" s="210" t="s">
        <v>223</v>
      </c>
    </row>
    <row r="147" spans="2:51" s="15" customFormat="1" ht="11.25">
      <c r="B147" s="222"/>
      <c r="C147" s="223"/>
      <c r="D147" s="195" t="s">
        <v>233</v>
      </c>
      <c r="E147" s="224" t="s">
        <v>74</v>
      </c>
      <c r="F147" s="225" t="s">
        <v>238</v>
      </c>
      <c r="G147" s="223"/>
      <c r="H147" s="226">
        <v>11</v>
      </c>
      <c r="I147" s="227"/>
      <c r="J147" s="223"/>
      <c r="K147" s="223"/>
      <c r="L147" s="228"/>
      <c r="M147" s="229"/>
      <c r="N147" s="230"/>
      <c r="O147" s="230"/>
      <c r="P147" s="230"/>
      <c r="Q147" s="230"/>
      <c r="R147" s="230"/>
      <c r="S147" s="230"/>
      <c r="T147" s="231"/>
      <c r="AT147" s="232" t="s">
        <v>233</v>
      </c>
      <c r="AU147" s="232" t="s">
        <v>237</v>
      </c>
      <c r="AV147" s="15" t="s">
        <v>229</v>
      </c>
      <c r="AW147" s="15" t="s">
        <v>37</v>
      </c>
      <c r="AX147" s="15" t="s">
        <v>83</v>
      </c>
      <c r="AY147" s="232" t="s">
        <v>223</v>
      </c>
    </row>
    <row r="148" spans="1:65" s="2" customFormat="1" ht="16.5" customHeight="1">
      <c r="A148" s="36"/>
      <c r="B148" s="37"/>
      <c r="C148" s="182" t="s">
        <v>150</v>
      </c>
      <c r="D148" s="182" t="s">
        <v>225</v>
      </c>
      <c r="E148" s="183" t="s">
        <v>1886</v>
      </c>
      <c r="F148" s="184" t="s">
        <v>1887</v>
      </c>
      <c r="G148" s="185" t="s">
        <v>878</v>
      </c>
      <c r="H148" s="186">
        <v>5</v>
      </c>
      <c r="I148" s="187"/>
      <c r="J148" s="188">
        <f>ROUND(I148*H148,2)</f>
        <v>0</v>
      </c>
      <c r="K148" s="184" t="s">
        <v>74</v>
      </c>
      <c r="L148" s="41"/>
      <c r="M148" s="189" t="s">
        <v>74</v>
      </c>
      <c r="N148" s="190" t="s">
        <v>46</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329</v>
      </c>
      <c r="AT148" s="193" t="s">
        <v>225</v>
      </c>
      <c r="AU148" s="193" t="s">
        <v>237</v>
      </c>
      <c r="AY148" s="19" t="s">
        <v>223</v>
      </c>
      <c r="BE148" s="194">
        <f>IF(N148="základní",J148,0)</f>
        <v>0</v>
      </c>
      <c r="BF148" s="194">
        <f>IF(N148="snížená",J148,0)</f>
        <v>0</v>
      </c>
      <c r="BG148" s="194">
        <f>IF(N148="zákl. přenesená",J148,0)</f>
        <v>0</v>
      </c>
      <c r="BH148" s="194">
        <f>IF(N148="sníž. přenesená",J148,0)</f>
        <v>0</v>
      </c>
      <c r="BI148" s="194">
        <f>IF(N148="nulová",J148,0)</f>
        <v>0</v>
      </c>
      <c r="BJ148" s="19" t="s">
        <v>83</v>
      </c>
      <c r="BK148" s="194">
        <f>ROUND(I148*H148,2)</f>
        <v>0</v>
      </c>
      <c r="BL148" s="19" t="s">
        <v>329</v>
      </c>
      <c r="BM148" s="193" t="s">
        <v>329</v>
      </c>
    </row>
    <row r="149" spans="1:47" s="2" customFormat="1" ht="11.25">
      <c r="A149" s="36"/>
      <c r="B149" s="37"/>
      <c r="C149" s="38"/>
      <c r="D149" s="195" t="s">
        <v>231</v>
      </c>
      <c r="E149" s="38"/>
      <c r="F149" s="196" t="s">
        <v>1887</v>
      </c>
      <c r="G149" s="38"/>
      <c r="H149" s="38"/>
      <c r="I149" s="197"/>
      <c r="J149" s="38"/>
      <c r="K149" s="38"/>
      <c r="L149" s="41"/>
      <c r="M149" s="198"/>
      <c r="N149" s="199"/>
      <c r="O149" s="66"/>
      <c r="P149" s="66"/>
      <c r="Q149" s="66"/>
      <c r="R149" s="66"/>
      <c r="S149" s="66"/>
      <c r="T149" s="67"/>
      <c r="U149" s="36"/>
      <c r="V149" s="36"/>
      <c r="W149" s="36"/>
      <c r="X149" s="36"/>
      <c r="Y149" s="36"/>
      <c r="Z149" s="36"/>
      <c r="AA149" s="36"/>
      <c r="AB149" s="36"/>
      <c r="AC149" s="36"/>
      <c r="AD149" s="36"/>
      <c r="AE149" s="36"/>
      <c r="AT149" s="19" t="s">
        <v>231</v>
      </c>
      <c r="AU149" s="19" t="s">
        <v>237</v>
      </c>
    </row>
    <row r="150" spans="2:51" s="13" customFormat="1" ht="11.25">
      <c r="B150" s="200"/>
      <c r="C150" s="201"/>
      <c r="D150" s="195" t="s">
        <v>233</v>
      </c>
      <c r="E150" s="202" t="s">
        <v>74</v>
      </c>
      <c r="F150" s="203" t="s">
        <v>1873</v>
      </c>
      <c r="G150" s="201"/>
      <c r="H150" s="204">
        <v>0</v>
      </c>
      <c r="I150" s="205"/>
      <c r="J150" s="201"/>
      <c r="K150" s="201"/>
      <c r="L150" s="206"/>
      <c r="M150" s="207"/>
      <c r="N150" s="208"/>
      <c r="O150" s="208"/>
      <c r="P150" s="208"/>
      <c r="Q150" s="208"/>
      <c r="R150" s="208"/>
      <c r="S150" s="208"/>
      <c r="T150" s="209"/>
      <c r="AT150" s="210" t="s">
        <v>233</v>
      </c>
      <c r="AU150" s="210" t="s">
        <v>237</v>
      </c>
      <c r="AV150" s="13" t="s">
        <v>85</v>
      </c>
      <c r="AW150" s="13" t="s">
        <v>37</v>
      </c>
      <c r="AX150" s="13" t="s">
        <v>76</v>
      </c>
      <c r="AY150" s="210" t="s">
        <v>223</v>
      </c>
    </row>
    <row r="151" spans="2:51" s="13" customFormat="1" ht="11.25">
      <c r="B151" s="200"/>
      <c r="C151" s="201"/>
      <c r="D151" s="195" t="s">
        <v>233</v>
      </c>
      <c r="E151" s="202" t="s">
        <v>74</v>
      </c>
      <c r="F151" s="203" t="s">
        <v>1888</v>
      </c>
      <c r="G151" s="201"/>
      <c r="H151" s="204">
        <v>5</v>
      </c>
      <c r="I151" s="205"/>
      <c r="J151" s="201"/>
      <c r="K151" s="201"/>
      <c r="L151" s="206"/>
      <c r="M151" s="207"/>
      <c r="N151" s="208"/>
      <c r="O151" s="208"/>
      <c r="P151" s="208"/>
      <c r="Q151" s="208"/>
      <c r="R151" s="208"/>
      <c r="S151" s="208"/>
      <c r="T151" s="209"/>
      <c r="AT151" s="210" t="s">
        <v>233</v>
      </c>
      <c r="AU151" s="210" t="s">
        <v>237</v>
      </c>
      <c r="AV151" s="13" t="s">
        <v>85</v>
      </c>
      <c r="AW151" s="13" t="s">
        <v>37</v>
      </c>
      <c r="AX151" s="13" t="s">
        <v>76</v>
      </c>
      <c r="AY151" s="210" t="s">
        <v>223</v>
      </c>
    </row>
    <row r="152" spans="2:51" s="15" customFormat="1" ht="11.25">
      <c r="B152" s="222"/>
      <c r="C152" s="223"/>
      <c r="D152" s="195" t="s">
        <v>233</v>
      </c>
      <c r="E152" s="224" t="s">
        <v>74</v>
      </c>
      <c r="F152" s="225" t="s">
        <v>238</v>
      </c>
      <c r="G152" s="223"/>
      <c r="H152" s="226">
        <v>5</v>
      </c>
      <c r="I152" s="227"/>
      <c r="J152" s="223"/>
      <c r="K152" s="223"/>
      <c r="L152" s="228"/>
      <c r="M152" s="229"/>
      <c r="N152" s="230"/>
      <c r="O152" s="230"/>
      <c r="P152" s="230"/>
      <c r="Q152" s="230"/>
      <c r="R152" s="230"/>
      <c r="S152" s="230"/>
      <c r="T152" s="231"/>
      <c r="AT152" s="232" t="s">
        <v>233</v>
      </c>
      <c r="AU152" s="232" t="s">
        <v>237</v>
      </c>
      <c r="AV152" s="15" t="s">
        <v>229</v>
      </c>
      <c r="AW152" s="15" t="s">
        <v>37</v>
      </c>
      <c r="AX152" s="15" t="s">
        <v>83</v>
      </c>
      <c r="AY152" s="232" t="s">
        <v>223</v>
      </c>
    </row>
    <row r="153" spans="1:65" s="2" customFormat="1" ht="24">
      <c r="A153" s="36"/>
      <c r="B153" s="37"/>
      <c r="C153" s="182" t="s">
        <v>174</v>
      </c>
      <c r="D153" s="182" t="s">
        <v>225</v>
      </c>
      <c r="E153" s="183" t="s">
        <v>1889</v>
      </c>
      <c r="F153" s="184" t="s">
        <v>1890</v>
      </c>
      <c r="G153" s="185" t="s">
        <v>1891</v>
      </c>
      <c r="H153" s="186">
        <v>2</v>
      </c>
      <c r="I153" s="187"/>
      <c r="J153" s="188">
        <f>ROUND(I153*H153,2)</f>
        <v>0</v>
      </c>
      <c r="K153" s="184" t="s">
        <v>74</v>
      </c>
      <c r="L153" s="41"/>
      <c r="M153" s="189" t="s">
        <v>74</v>
      </c>
      <c r="N153" s="190" t="s">
        <v>46</v>
      </c>
      <c r="O153" s="66"/>
      <c r="P153" s="191">
        <f>O153*H153</f>
        <v>0</v>
      </c>
      <c r="Q153" s="191">
        <v>0</v>
      </c>
      <c r="R153" s="191">
        <f>Q153*H153</f>
        <v>0</v>
      </c>
      <c r="S153" s="191">
        <v>0</v>
      </c>
      <c r="T153" s="192">
        <f>S153*H153</f>
        <v>0</v>
      </c>
      <c r="U153" s="36"/>
      <c r="V153" s="36"/>
      <c r="W153" s="36"/>
      <c r="X153" s="36"/>
      <c r="Y153" s="36"/>
      <c r="Z153" s="36"/>
      <c r="AA153" s="36"/>
      <c r="AB153" s="36"/>
      <c r="AC153" s="36"/>
      <c r="AD153" s="36"/>
      <c r="AE153" s="36"/>
      <c r="AR153" s="193" t="s">
        <v>329</v>
      </c>
      <c r="AT153" s="193" t="s">
        <v>225</v>
      </c>
      <c r="AU153" s="193" t="s">
        <v>237</v>
      </c>
      <c r="AY153" s="19" t="s">
        <v>223</v>
      </c>
      <c r="BE153" s="194">
        <f>IF(N153="základní",J153,0)</f>
        <v>0</v>
      </c>
      <c r="BF153" s="194">
        <f>IF(N153="snížená",J153,0)</f>
        <v>0</v>
      </c>
      <c r="BG153" s="194">
        <f>IF(N153="zákl. přenesená",J153,0)</f>
        <v>0</v>
      </c>
      <c r="BH153" s="194">
        <f>IF(N153="sníž. přenesená",J153,0)</f>
        <v>0</v>
      </c>
      <c r="BI153" s="194">
        <f>IF(N153="nulová",J153,0)</f>
        <v>0</v>
      </c>
      <c r="BJ153" s="19" t="s">
        <v>83</v>
      </c>
      <c r="BK153" s="194">
        <f>ROUND(I153*H153,2)</f>
        <v>0</v>
      </c>
      <c r="BL153" s="19" t="s">
        <v>329</v>
      </c>
      <c r="BM153" s="193" t="s">
        <v>352</v>
      </c>
    </row>
    <row r="154" spans="1:47" s="2" customFormat="1" ht="19.5">
      <c r="A154" s="36"/>
      <c r="B154" s="37"/>
      <c r="C154" s="38"/>
      <c r="D154" s="195" t="s">
        <v>231</v>
      </c>
      <c r="E154" s="38"/>
      <c r="F154" s="196" t="s">
        <v>1890</v>
      </c>
      <c r="G154" s="38"/>
      <c r="H154" s="38"/>
      <c r="I154" s="197"/>
      <c r="J154" s="38"/>
      <c r="K154" s="38"/>
      <c r="L154" s="41"/>
      <c r="M154" s="198"/>
      <c r="N154" s="199"/>
      <c r="O154" s="66"/>
      <c r="P154" s="66"/>
      <c r="Q154" s="66"/>
      <c r="R154" s="66"/>
      <c r="S154" s="66"/>
      <c r="T154" s="67"/>
      <c r="U154" s="36"/>
      <c r="V154" s="36"/>
      <c r="W154" s="36"/>
      <c r="X154" s="36"/>
      <c r="Y154" s="36"/>
      <c r="Z154" s="36"/>
      <c r="AA154" s="36"/>
      <c r="AB154" s="36"/>
      <c r="AC154" s="36"/>
      <c r="AD154" s="36"/>
      <c r="AE154" s="36"/>
      <c r="AT154" s="19" t="s">
        <v>231</v>
      </c>
      <c r="AU154" s="19" t="s">
        <v>237</v>
      </c>
    </row>
    <row r="155" spans="2:51" s="13" customFormat="1" ht="11.25">
      <c r="B155" s="200"/>
      <c r="C155" s="201"/>
      <c r="D155" s="195" t="s">
        <v>233</v>
      </c>
      <c r="E155" s="202" t="s">
        <v>74</v>
      </c>
      <c r="F155" s="203" t="s">
        <v>1873</v>
      </c>
      <c r="G155" s="201"/>
      <c r="H155" s="204">
        <v>0</v>
      </c>
      <c r="I155" s="205"/>
      <c r="J155" s="201"/>
      <c r="K155" s="201"/>
      <c r="L155" s="206"/>
      <c r="M155" s="207"/>
      <c r="N155" s="208"/>
      <c r="O155" s="208"/>
      <c r="P155" s="208"/>
      <c r="Q155" s="208"/>
      <c r="R155" s="208"/>
      <c r="S155" s="208"/>
      <c r="T155" s="209"/>
      <c r="AT155" s="210" t="s">
        <v>233</v>
      </c>
      <c r="AU155" s="210" t="s">
        <v>237</v>
      </c>
      <c r="AV155" s="13" t="s">
        <v>85</v>
      </c>
      <c r="AW155" s="13" t="s">
        <v>37</v>
      </c>
      <c r="AX155" s="13" t="s">
        <v>76</v>
      </c>
      <c r="AY155" s="210" t="s">
        <v>223</v>
      </c>
    </row>
    <row r="156" spans="2:51" s="13" customFormat="1" ht="11.25">
      <c r="B156" s="200"/>
      <c r="C156" s="201"/>
      <c r="D156" s="195" t="s">
        <v>233</v>
      </c>
      <c r="E156" s="202" t="s">
        <v>74</v>
      </c>
      <c r="F156" s="203" t="s">
        <v>1862</v>
      </c>
      <c r="G156" s="201"/>
      <c r="H156" s="204">
        <v>2</v>
      </c>
      <c r="I156" s="205"/>
      <c r="J156" s="201"/>
      <c r="K156" s="201"/>
      <c r="L156" s="206"/>
      <c r="M156" s="207"/>
      <c r="N156" s="208"/>
      <c r="O156" s="208"/>
      <c r="P156" s="208"/>
      <c r="Q156" s="208"/>
      <c r="R156" s="208"/>
      <c r="S156" s="208"/>
      <c r="T156" s="209"/>
      <c r="AT156" s="210" t="s">
        <v>233</v>
      </c>
      <c r="AU156" s="210" t="s">
        <v>237</v>
      </c>
      <c r="AV156" s="13" t="s">
        <v>85</v>
      </c>
      <c r="AW156" s="13" t="s">
        <v>37</v>
      </c>
      <c r="AX156" s="13" t="s">
        <v>76</v>
      </c>
      <c r="AY156" s="210" t="s">
        <v>223</v>
      </c>
    </row>
    <row r="157" spans="2:51" s="15" customFormat="1" ht="11.25">
      <c r="B157" s="222"/>
      <c r="C157" s="223"/>
      <c r="D157" s="195" t="s">
        <v>233</v>
      </c>
      <c r="E157" s="224" t="s">
        <v>74</v>
      </c>
      <c r="F157" s="225" t="s">
        <v>238</v>
      </c>
      <c r="G157" s="223"/>
      <c r="H157" s="226">
        <v>2</v>
      </c>
      <c r="I157" s="227"/>
      <c r="J157" s="223"/>
      <c r="K157" s="223"/>
      <c r="L157" s="228"/>
      <c r="M157" s="229"/>
      <c r="N157" s="230"/>
      <c r="O157" s="230"/>
      <c r="P157" s="230"/>
      <c r="Q157" s="230"/>
      <c r="R157" s="230"/>
      <c r="S157" s="230"/>
      <c r="T157" s="231"/>
      <c r="AT157" s="232" t="s">
        <v>233</v>
      </c>
      <c r="AU157" s="232" t="s">
        <v>237</v>
      </c>
      <c r="AV157" s="15" t="s">
        <v>229</v>
      </c>
      <c r="AW157" s="15" t="s">
        <v>37</v>
      </c>
      <c r="AX157" s="15" t="s">
        <v>83</v>
      </c>
      <c r="AY157" s="232" t="s">
        <v>223</v>
      </c>
    </row>
    <row r="158" spans="2:63" s="12" customFormat="1" ht="20.85" customHeight="1">
      <c r="B158" s="166"/>
      <c r="C158" s="167"/>
      <c r="D158" s="168" t="s">
        <v>75</v>
      </c>
      <c r="E158" s="180" t="s">
        <v>1892</v>
      </c>
      <c r="F158" s="180" t="s">
        <v>1893</v>
      </c>
      <c r="G158" s="167"/>
      <c r="H158" s="167"/>
      <c r="I158" s="170"/>
      <c r="J158" s="181">
        <f>BK158</f>
        <v>0</v>
      </c>
      <c r="K158" s="167"/>
      <c r="L158" s="172"/>
      <c r="M158" s="173"/>
      <c r="N158" s="174"/>
      <c r="O158" s="174"/>
      <c r="P158" s="175">
        <f>SUM(P159:P168)</f>
        <v>0</v>
      </c>
      <c r="Q158" s="174"/>
      <c r="R158" s="175">
        <f>SUM(R159:R168)</f>
        <v>0</v>
      </c>
      <c r="S158" s="174"/>
      <c r="T158" s="176">
        <f>SUM(T159:T168)</f>
        <v>0</v>
      </c>
      <c r="AR158" s="177" t="s">
        <v>83</v>
      </c>
      <c r="AT158" s="178" t="s">
        <v>75</v>
      </c>
      <c r="AU158" s="178" t="s">
        <v>85</v>
      </c>
      <c r="AY158" s="177" t="s">
        <v>223</v>
      </c>
      <c r="BK158" s="179">
        <f>SUM(BK159:BK168)</f>
        <v>0</v>
      </c>
    </row>
    <row r="159" spans="1:65" s="2" customFormat="1" ht="16.5" customHeight="1">
      <c r="A159" s="36"/>
      <c r="B159" s="37"/>
      <c r="C159" s="182" t="s">
        <v>290</v>
      </c>
      <c r="D159" s="182" t="s">
        <v>225</v>
      </c>
      <c r="E159" s="183" t="s">
        <v>1894</v>
      </c>
      <c r="F159" s="184" t="s">
        <v>1895</v>
      </c>
      <c r="G159" s="185" t="s">
        <v>878</v>
      </c>
      <c r="H159" s="186">
        <v>15</v>
      </c>
      <c r="I159" s="187"/>
      <c r="J159" s="188">
        <f>ROUND(I159*H159,2)</f>
        <v>0</v>
      </c>
      <c r="K159" s="184" t="s">
        <v>74</v>
      </c>
      <c r="L159" s="41"/>
      <c r="M159" s="189" t="s">
        <v>74</v>
      </c>
      <c r="N159" s="190" t="s">
        <v>46</v>
      </c>
      <c r="O159" s="66"/>
      <c r="P159" s="191">
        <f>O159*H159</f>
        <v>0</v>
      </c>
      <c r="Q159" s="191">
        <v>0</v>
      </c>
      <c r="R159" s="191">
        <f>Q159*H159</f>
        <v>0</v>
      </c>
      <c r="S159" s="191">
        <v>0</v>
      </c>
      <c r="T159" s="192">
        <f>S159*H159</f>
        <v>0</v>
      </c>
      <c r="U159" s="36"/>
      <c r="V159" s="36"/>
      <c r="W159" s="36"/>
      <c r="X159" s="36"/>
      <c r="Y159" s="36"/>
      <c r="Z159" s="36"/>
      <c r="AA159" s="36"/>
      <c r="AB159" s="36"/>
      <c r="AC159" s="36"/>
      <c r="AD159" s="36"/>
      <c r="AE159" s="36"/>
      <c r="AR159" s="193" t="s">
        <v>329</v>
      </c>
      <c r="AT159" s="193" t="s">
        <v>225</v>
      </c>
      <c r="AU159" s="193" t="s">
        <v>237</v>
      </c>
      <c r="AY159" s="19" t="s">
        <v>223</v>
      </c>
      <c r="BE159" s="194">
        <f>IF(N159="základní",J159,0)</f>
        <v>0</v>
      </c>
      <c r="BF159" s="194">
        <f>IF(N159="snížená",J159,0)</f>
        <v>0</v>
      </c>
      <c r="BG159" s="194">
        <f>IF(N159="zákl. přenesená",J159,0)</f>
        <v>0</v>
      </c>
      <c r="BH159" s="194">
        <f>IF(N159="sníž. přenesená",J159,0)</f>
        <v>0</v>
      </c>
      <c r="BI159" s="194">
        <f>IF(N159="nulová",J159,0)</f>
        <v>0</v>
      </c>
      <c r="BJ159" s="19" t="s">
        <v>83</v>
      </c>
      <c r="BK159" s="194">
        <f>ROUND(I159*H159,2)</f>
        <v>0</v>
      </c>
      <c r="BL159" s="19" t="s">
        <v>329</v>
      </c>
      <c r="BM159" s="193" t="s">
        <v>363</v>
      </c>
    </row>
    <row r="160" spans="1:47" s="2" customFormat="1" ht="11.25">
      <c r="A160" s="36"/>
      <c r="B160" s="37"/>
      <c r="C160" s="38"/>
      <c r="D160" s="195" t="s">
        <v>231</v>
      </c>
      <c r="E160" s="38"/>
      <c r="F160" s="196" t="s">
        <v>1895</v>
      </c>
      <c r="G160" s="38"/>
      <c r="H160" s="38"/>
      <c r="I160" s="197"/>
      <c r="J160" s="38"/>
      <c r="K160" s="38"/>
      <c r="L160" s="41"/>
      <c r="M160" s="198"/>
      <c r="N160" s="199"/>
      <c r="O160" s="66"/>
      <c r="P160" s="66"/>
      <c r="Q160" s="66"/>
      <c r="R160" s="66"/>
      <c r="S160" s="66"/>
      <c r="T160" s="67"/>
      <c r="U160" s="36"/>
      <c r="V160" s="36"/>
      <c r="W160" s="36"/>
      <c r="X160" s="36"/>
      <c r="Y160" s="36"/>
      <c r="Z160" s="36"/>
      <c r="AA160" s="36"/>
      <c r="AB160" s="36"/>
      <c r="AC160" s="36"/>
      <c r="AD160" s="36"/>
      <c r="AE160" s="36"/>
      <c r="AT160" s="19" t="s">
        <v>231</v>
      </c>
      <c r="AU160" s="19" t="s">
        <v>237</v>
      </c>
    </row>
    <row r="161" spans="2:51" s="13" customFormat="1" ht="11.25">
      <c r="B161" s="200"/>
      <c r="C161" s="201"/>
      <c r="D161" s="195" t="s">
        <v>233</v>
      </c>
      <c r="E161" s="202" t="s">
        <v>74</v>
      </c>
      <c r="F161" s="203" t="s">
        <v>1896</v>
      </c>
      <c r="G161" s="201"/>
      <c r="H161" s="204">
        <v>12</v>
      </c>
      <c r="I161" s="205"/>
      <c r="J161" s="201"/>
      <c r="K161" s="201"/>
      <c r="L161" s="206"/>
      <c r="M161" s="207"/>
      <c r="N161" s="208"/>
      <c r="O161" s="208"/>
      <c r="P161" s="208"/>
      <c r="Q161" s="208"/>
      <c r="R161" s="208"/>
      <c r="S161" s="208"/>
      <c r="T161" s="209"/>
      <c r="AT161" s="210" t="s">
        <v>233</v>
      </c>
      <c r="AU161" s="210" t="s">
        <v>237</v>
      </c>
      <c r="AV161" s="13" t="s">
        <v>85</v>
      </c>
      <c r="AW161" s="13" t="s">
        <v>37</v>
      </c>
      <c r="AX161" s="13" t="s">
        <v>76</v>
      </c>
      <c r="AY161" s="210" t="s">
        <v>223</v>
      </c>
    </row>
    <row r="162" spans="2:51" s="13" customFormat="1" ht="11.25">
      <c r="B162" s="200"/>
      <c r="C162" s="201"/>
      <c r="D162" s="195" t="s">
        <v>233</v>
      </c>
      <c r="E162" s="202" t="s">
        <v>74</v>
      </c>
      <c r="F162" s="203" t="s">
        <v>1880</v>
      </c>
      <c r="G162" s="201"/>
      <c r="H162" s="204">
        <v>3</v>
      </c>
      <c r="I162" s="205"/>
      <c r="J162" s="201"/>
      <c r="K162" s="201"/>
      <c r="L162" s="206"/>
      <c r="M162" s="207"/>
      <c r="N162" s="208"/>
      <c r="O162" s="208"/>
      <c r="P162" s="208"/>
      <c r="Q162" s="208"/>
      <c r="R162" s="208"/>
      <c r="S162" s="208"/>
      <c r="T162" s="209"/>
      <c r="AT162" s="210" t="s">
        <v>233</v>
      </c>
      <c r="AU162" s="210" t="s">
        <v>237</v>
      </c>
      <c r="AV162" s="13" t="s">
        <v>85</v>
      </c>
      <c r="AW162" s="13" t="s">
        <v>37</v>
      </c>
      <c r="AX162" s="13" t="s">
        <v>76</v>
      </c>
      <c r="AY162" s="210" t="s">
        <v>223</v>
      </c>
    </row>
    <row r="163" spans="2:51" s="15" customFormat="1" ht="11.25">
      <c r="B163" s="222"/>
      <c r="C163" s="223"/>
      <c r="D163" s="195" t="s">
        <v>233</v>
      </c>
      <c r="E163" s="224" t="s">
        <v>74</v>
      </c>
      <c r="F163" s="225" t="s">
        <v>238</v>
      </c>
      <c r="G163" s="223"/>
      <c r="H163" s="226">
        <v>15</v>
      </c>
      <c r="I163" s="227"/>
      <c r="J163" s="223"/>
      <c r="K163" s="223"/>
      <c r="L163" s="228"/>
      <c r="M163" s="229"/>
      <c r="N163" s="230"/>
      <c r="O163" s="230"/>
      <c r="P163" s="230"/>
      <c r="Q163" s="230"/>
      <c r="R163" s="230"/>
      <c r="S163" s="230"/>
      <c r="T163" s="231"/>
      <c r="AT163" s="232" t="s">
        <v>233</v>
      </c>
      <c r="AU163" s="232" t="s">
        <v>237</v>
      </c>
      <c r="AV163" s="15" t="s">
        <v>229</v>
      </c>
      <c r="AW163" s="15" t="s">
        <v>37</v>
      </c>
      <c r="AX163" s="15" t="s">
        <v>83</v>
      </c>
      <c r="AY163" s="232" t="s">
        <v>223</v>
      </c>
    </row>
    <row r="164" spans="1:65" s="2" customFormat="1" ht="16.5" customHeight="1">
      <c r="A164" s="36"/>
      <c r="B164" s="37"/>
      <c r="C164" s="182" t="s">
        <v>296</v>
      </c>
      <c r="D164" s="182" t="s">
        <v>225</v>
      </c>
      <c r="E164" s="183" t="s">
        <v>1897</v>
      </c>
      <c r="F164" s="184" t="s">
        <v>1898</v>
      </c>
      <c r="G164" s="185" t="s">
        <v>878</v>
      </c>
      <c r="H164" s="186">
        <v>18</v>
      </c>
      <c r="I164" s="187"/>
      <c r="J164" s="188">
        <f>ROUND(I164*H164,2)</f>
        <v>0</v>
      </c>
      <c r="K164" s="184" t="s">
        <v>74</v>
      </c>
      <c r="L164" s="41"/>
      <c r="M164" s="189" t="s">
        <v>74</v>
      </c>
      <c r="N164" s="190" t="s">
        <v>46</v>
      </c>
      <c r="O164" s="66"/>
      <c r="P164" s="191">
        <f>O164*H164</f>
        <v>0</v>
      </c>
      <c r="Q164" s="191">
        <v>0</v>
      </c>
      <c r="R164" s="191">
        <f>Q164*H164</f>
        <v>0</v>
      </c>
      <c r="S164" s="191">
        <v>0</v>
      </c>
      <c r="T164" s="192">
        <f>S164*H164</f>
        <v>0</v>
      </c>
      <c r="U164" s="36"/>
      <c r="V164" s="36"/>
      <c r="W164" s="36"/>
      <c r="X164" s="36"/>
      <c r="Y164" s="36"/>
      <c r="Z164" s="36"/>
      <c r="AA164" s="36"/>
      <c r="AB164" s="36"/>
      <c r="AC164" s="36"/>
      <c r="AD164" s="36"/>
      <c r="AE164" s="36"/>
      <c r="AR164" s="193" t="s">
        <v>329</v>
      </c>
      <c r="AT164" s="193" t="s">
        <v>225</v>
      </c>
      <c r="AU164" s="193" t="s">
        <v>237</v>
      </c>
      <c r="AY164" s="19" t="s">
        <v>223</v>
      </c>
      <c r="BE164" s="194">
        <f>IF(N164="základní",J164,0)</f>
        <v>0</v>
      </c>
      <c r="BF164" s="194">
        <f>IF(N164="snížená",J164,0)</f>
        <v>0</v>
      </c>
      <c r="BG164" s="194">
        <f>IF(N164="zákl. přenesená",J164,0)</f>
        <v>0</v>
      </c>
      <c r="BH164" s="194">
        <f>IF(N164="sníž. přenesená",J164,0)</f>
        <v>0</v>
      </c>
      <c r="BI164" s="194">
        <f>IF(N164="nulová",J164,0)</f>
        <v>0</v>
      </c>
      <c r="BJ164" s="19" t="s">
        <v>83</v>
      </c>
      <c r="BK164" s="194">
        <f>ROUND(I164*H164,2)</f>
        <v>0</v>
      </c>
      <c r="BL164" s="19" t="s">
        <v>329</v>
      </c>
      <c r="BM164" s="193" t="s">
        <v>384</v>
      </c>
    </row>
    <row r="165" spans="1:47" s="2" customFormat="1" ht="11.25">
      <c r="A165" s="36"/>
      <c r="B165" s="37"/>
      <c r="C165" s="38"/>
      <c r="D165" s="195" t="s">
        <v>231</v>
      </c>
      <c r="E165" s="38"/>
      <c r="F165" s="196" t="s">
        <v>1898</v>
      </c>
      <c r="G165" s="38"/>
      <c r="H165" s="38"/>
      <c r="I165" s="197"/>
      <c r="J165" s="38"/>
      <c r="K165" s="38"/>
      <c r="L165" s="41"/>
      <c r="M165" s="198"/>
      <c r="N165" s="199"/>
      <c r="O165" s="66"/>
      <c r="P165" s="66"/>
      <c r="Q165" s="66"/>
      <c r="R165" s="66"/>
      <c r="S165" s="66"/>
      <c r="T165" s="67"/>
      <c r="U165" s="36"/>
      <c r="V165" s="36"/>
      <c r="W165" s="36"/>
      <c r="X165" s="36"/>
      <c r="Y165" s="36"/>
      <c r="Z165" s="36"/>
      <c r="AA165" s="36"/>
      <c r="AB165" s="36"/>
      <c r="AC165" s="36"/>
      <c r="AD165" s="36"/>
      <c r="AE165" s="36"/>
      <c r="AT165" s="19" t="s">
        <v>231</v>
      </c>
      <c r="AU165" s="19" t="s">
        <v>237</v>
      </c>
    </row>
    <row r="166" spans="2:51" s="13" customFormat="1" ht="11.25">
      <c r="B166" s="200"/>
      <c r="C166" s="201"/>
      <c r="D166" s="195" t="s">
        <v>233</v>
      </c>
      <c r="E166" s="202" t="s">
        <v>74</v>
      </c>
      <c r="F166" s="203" t="s">
        <v>1896</v>
      </c>
      <c r="G166" s="201"/>
      <c r="H166" s="204">
        <v>12</v>
      </c>
      <c r="I166" s="205"/>
      <c r="J166" s="201"/>
      <c r="K166" s="201"/>
      <c r="L166" s="206"/>
      <c r="M166" s="207"/>
      <c r="N166" s="208"/>
      <c r="O166" s="208"/>
      <c r="P166" s="208"/>
      <c r="Q166" s="208"/>
      <c r="R166" s="208"/>
      <c r="S166" s="208"/>
      <c r="T166" s="209"/>
      <c r="AT166" s="210" t="s">
        <v>233</v>
      </c>
      <c r="AU166" s="210" t="s">
        <v>237</v>
      </c>
      <c r="AV166" s="13" t="s">
        <v>85</v>
      </c>
      <c r="AW166" s="13" t="s">
        <v>37</v>
      </c>
      <c r="AX166" s="13" t="s">
        <v>76</v>
      </c>
      <c r="AY166" s="210" t="s">
        <v>223</v>
      </c>
    </row>
    <row r="167" spans="2:51" s="13" customFormat="1" ht="11.25">
      <c r="B167" s="200"/>
      <c r="C167" s="201"/>
      <c r="D167" s="195" t="s">
        <v>233</v>
      </c>
      <c r="E167" s="202" t="s">
        <v>74</v>
      </c>
      <c r="F167" s="203" t="s">
        <v>1899</v>
      </c>
      <c r="G167" s="201"/>
      <c r="H167" s="204">
        <v>6</v>
      </c>
      <c r="I167" s="205"/>
      <c r="J167" s="201"/>
      <c r="K167" s="201"/>
      <c r="L167" s="206"/>
      <c r="M167" s="207"/>
      <c r="N167" s="208"/>
      <c r="O167" s="208"/>
      <c r="P167" s="208"/>
      <c r="Q167" s="208"/>
      <c r="R167" s="208"/>
      <c r="S167" s="208"/>
      <c r="T167" s="209"/>
      <c r="AT167" s="210" t="s">
        <v>233</v>
      </c>
      <c r="AU167" s="210" t="s">
        <v>237</v>
      </c>
      <c r="AV167" s="13" t="s">
        <v>85</v>
      </c>
      <c r="AW167" s="13" t="s">
        <v>37</v>
      </c>
      <c r="AX167" s="13" t="s">
        <v>76</v>
      </c>
      <c r="AY167" s="210" t="s">
        <v>223</v>
      </c>
    </row>
    <row r="168" spans="2:51" s="15" customFormat="1" ht="11.25">
      <c r="B168" s="222"/>
      <c r="C168" s="223"/>
      <c r="D168" s="195" t="s">
        <v>233</v>
      </c>
      <c r="E168" s="224" t="s">
        <v>74</v>
      </c>
      <c r="F168" s="225" t="s">
        <v>238</v>
      </c>
      <c r="G168" s="223"/>
      <c r="H168" s="226">
        <v>18</v>
      </c>
      <c r="I168" s="227"/>
      <c r="J168" s="223"/>
      <c r="K168" s="223"/>
      <c r="L168" s="228"/>
      <c r="M168" s="229"/>
      <c r="N168" s="230"/>
      <c r="O168" s="230"/>
      <c r="P168" s="230"/>
      <c r="Q168" s="230"/>
      <c r="R168" s="230"/>
      <c r="S168" s="230"/>
      <c r="T168" s="231"/>
      <c r="AT168" s="232" t="s">
        <v>233</v>
      </c>
      <c r="AU168" s="232" t="s">
        <v>237</v>
      </c>
      <c r="AV168" s="15" t="s">
        <v>229</v>
      </c>
      <c r="AW168" s="15" t="s">
        <v>37</v>
      </c>
      <c r="AX168" s="15" t="s">
        <v>83</v>
      </c>
      <c r="AY168" s="232" t="s">
        <v>223</v>
      </c>
    </row>
    <row r="169" spans="2:63" s="12" customFormat="1" ht="20.85" customHeight="1">
      <c r="B169" s="166"/>
      <c r="C169" s="167"/>
      <c r="D169" s="168" t="s">
        <v>75</v>
      </c>
      <c r="E169" s="180" t="s">
        <v>1900</v>
      </c>
      <c r="F169" s="180" t="s">
        <v>1901</v>
      </c>
      <c r="G169" s="167"/>
      <c r="H169" s="167"/>
      <c r="I169" s="170"/>
      <c r="J169" s="181">
        <f>BK169</f>
        <v>0</v>
      </c>
      <c r="K169" s="167"/>
      <c r="L169" s="172"/>
      <c r="M169" s="173"/>
      <c r="N169" s="174"/>
      <c r="O169" s="174"/>
      <c r="P169" s="175">
        <f>SUM(P170:P187)</f>
        <v>0</v>
      </c>
      <c r="Q169" s="174"/>
      <c r="R169" s="175">
        <f>SUM(R170:R187)</f>
        <v>0</v>
      </c>
      <c r="S169" s="174"/>
      <c r="T169" s="176">
        <f>SUM(T170:T187)</f>
        <v>0</v>
      </c>
      <c r="AR169" s="177" t="s">
        <v>83</v>
      </c>
      <c r="AT169" s="178" t="s">
        <v>75</v>
      </c>
      <c r="AU169" s="178" t="s">
        <v>85</v>
      </c>
      <c r="AY169" s="177" t="s">
        <v>223</v>
      </c>
      <c r="BK169" s="179">
        <f>SUM(BK170:BK187)</f>
        <v>0</v>
      </c>
    </row>
    <row r="170" spans="1:65" s="2" customFormat="1" ht="21.75" customHeight="1">
      <c r="A170" s="36"/>
      <c r="B170" s="37"/>
      <c r="C170" s="182" t="s">
        <v>303</v>
      </c>
      <c r="D170" s="182" t="s">
        <v>225</v>
      </c>
      <c r="E170" s="183" t="s">
        <v>1902</v>
      </c>
      <c r="F170" s="184" t="s">
        <v>1903</v>
      </c>
      <c r="G170" s="185" t="s">
        <v>123</v>
      </c>
      <c r="H170" s="186">
        <v>72</v>
      </c>
      <c r="I170" s="187"/>
      <c r="J170" s="188">
        <f>ROUND(I170*H170,2)</f>
        <v>0</v>
      </c>
      <c r="K170" s="184" t="s">
        <v>74</v>
      </c>
      <c r="L170" s="41"/>
      <c r="M170" s="189" t="s">
        <v>74</v>
      </c>
      <c r="N170" s="190" t="s">
        <v>46</v>
      </c>
      <c r="O170" s="66"/>
      <c r="P170" s="191">
        <f>O170*H170</f>
        <v>0</v>
      </c>
      <c r="Q170" s="191">
        <v>0</v>
      </c>
      <c r="R170" s="191">
        <f>Q170*H170</f>
        <v>0</v>
      </c>
      <c r="S170" s="191">
        <v>0</v>
      </c>
      <c r="T170" s="192">
        <f>S170*H170</f>
        <v>0</v>
      </c>
      <c r="U170" s="36"/>
      <c r="V170" s="36"/>
      <c r="W170" s="36"/>
      <c r="X170" s="36"/>
      <c r="Y170" s="36"/>
      <c r="Z170" s="36"/>
      <c r="AA170" s="36"/>
      <c r="AB170" s="36"/>
      <c r="AC170" s="36"/>
      <c r="AD170" s="36"/>
      <c r="AE170" s="36"/>
      <c r="AR170" s="193" t="s">
        <v>329</v>
      </c>
      <c r="AT170" s="193" t="s">
        <v>225</v>
      </c>
      <c r="AU170" s="193" t="s">
        <v>237</v>
      </c>
      <c r="AY170" s="19" t="s">
        <v>223</v>
      </c>
      <c r="BE170" s="194">
        <f>IF(N170="základní",J170,0)</f>
        <v>0</v>
      </c>
      <c r="BF170" s="194">
        <f>IF(N170="snížená",J170,0)</f>
        <v>0</v>
      </c>
      <c r="BG170" s="194">
        <f>IF(N170="zákl. přenesená",J170,0)</f>
        <v>0</v>
      </c>
      <c r="BH170" s="194">
        <f>IF(N170="sníž. přenesená",J170,0)</f>
        <v>0</v>
      </c>
      <c r="BI170" s="194">
        <f>IF(N170="nulová",J170,0)</f>
        <v>0</v>
      </c>
      <c r="BJ170" s="19" t="s">
        <v>83</v>
      </c>
      <c r="BK170" s="194">
        <f>ROUND(I170*H170,2)</f>
        <v>0</v>
      </c>
      <c r="BL170" s="19" t="s">
        <v>329</v>
      </c>
      <c r="BM170" s="193" t="s">
        <v>397</v>
      </c>
    </row>
    <row r="171" spans="1:47" s="2" customFormat="1" ht="11.25">
      <c r="A171" s="36"/>
      <c r="B171" s="37"/>
      <c r="C171" s="38"/>
      <c r="D171" s="195" t="s">
        <v>231</v>
      </c>
      <c r="E171" s="38"/>
      <c r="F171" s="196" t="s">
        <v>1903</v>
      </c>
      <c r="G171" s="38"/>
      <c r="H171" s="38"/>
      <c r="I171" s="197"/>
      <c r="J171" s="38"/>
      <c r="K171" s="38"/>
      <c r="L171" s="41"/>
      <c r="M171" s="198"/>
      <c r="N171" s="199"/>
      <c r="O171" s="66"/>
      <c r="P171" s="66"/>
      <c r="Q171" s="66"/>
      <c r="R171" s="66"/>
      <c r="S171" s="66"/>
      <c r="T171" s="67"/>
      <c r="U171" s="36"/>
      <c r="V171" s="36"/>
      <c r="W171" s="36"/>
      <c r="X171" s="36"/>
      <c r="Y171" s="36"/>
      <c r="Z171" s="36"/>
      <c r="AA171" s="36"/>
      <c r="AB171" s="36"/>
      <c r="AC171" s="36"/>
      <c r="AD171" s="36"/>
      <c r="AE171" s="36"/>
      <c r="AT171" s="19" t="s">
        <v>231</v>
      </c>
      <c r="AU171" s="19" t="s">
        <v>237</v>
      </c>
    </row>
    <row r="172" spans="1:65" s="2" customFormat="1" ht="16.5" customHeight="1">
      <c r="A172" s="36"/>
      <c r="B172" s="37"/>
      <c r="C172" s="182" t="s">
        <v>309</v>
      </c>
      <c r="D172" s="182" t="s">
        <v>225</v>
      </c>
      <c r="E172" s="183" t="s">
        <v>1904</v>
      </c>
      <c r="F172" s="184" t="s">
        <v>1905</v>
      </c>
      <c r="G172" s="185" t="s">
        <v>123</v>
      </c>
      <c r="H172" s="186">
        <v>72</v>
      </c>
      <c r="I172" s="187"/>
      <c r="J172" s="188">
        <f>ROUND(I172*H172,2)</f>
        <v>0</v>
      </c>
      <c r="K172" s="184" t="s">
        <v>74</v>
      </c>
      <c r="L172" s="41"/>
      <c r="M172" s="189" t="s">
        <v>74</v>
      </c>
      <c r="N172" s="190" t="s">
        <v>46</v>
      </c>
      <c r="O172" s="66"/>
      <c r="P172" s="191">
        <f>O172*H172</f>
        <v>0</v>
      </c>
      <c r="Q172" s="191">
        <v>0</v>
      </c>
      <c r="R172" s="191">
        <f>Q172*H172</f>
        <v>0</v>
      </c>
      <c r="S172" s="191">
        <v>0</v>
      </c>
      <c r="T172" s="192">
        <f>S172*H172</f>
        <v>0</v>
      </c>
      <c r="U172" s="36"/>
      <c r="V172" s="36"/>
      <c r="W172" s="36"/>
      <c r="X172" s="36"/>
      <c r="Y172" s="36"/>
      <c r="Z172" s="36"/>
      <c r="AA172" s="36"/>
      <c r="AB172" s="36"/>
      <c r="AC172" s="36"/>
      <c r="AD172" s="36"/>
      <c r="AE172" s="36"/>
      <c r="AR172" s="193" t="s">
        <v>329</v>
      </c>
      <c r="AT172" s="193" t="s">
        <v>225</v>
      </c>
      <c r="AU172" s="193" t="s">
        <v>237</v>
      </c>
      <c r="AY172" s="19" t="s">
        <v>223</v>
      </c>
      <c r="BE172" s="194">
        <f>IF(N172="základní",J172,0)</f>
        <v>0</v>
      </c>
      <c r="BF172" s="194">
        <f>IF(N172="snížená",J172,0)</f>
        <v>0</v>
      </c>
      <c r="BG172" s="194">
        <f>IF(N172="zákl. přenesená",J172,0)</f>
        <v>0</v>
      </c>
      <c r="BH172" s="194">
        <f>IF(N172="sníž. přenesená",J172,0)</f>
        <v>0</v>
      </c>
      <c r="BI172" s="194">
        <f>IF(N172="nulová",J172,0)</f>
        <v>0</v>
      </c>
      <c r="BJ172" s="19" t="s">
        <v>83</v>
      </c>
      <c r="BK172" s="194">
        <f>ROUND(I172*H172,2)</f>
        <v>0</v>
      </c>
      <c r="BL172" s="19" t="s">
        <v>329</v>
      </c>
      <c r="BM172" s="193" t="s">
        <v>413</v>
      </c>
    </row>
    <row r="173" spans="1:47" s="2" customFormat="1" ht="11.25">
      <c r="A173" s="36"/>
      <c r="B173" s="37"/>
      <c r="C173" s="38"/>
      <c r="D173" s="195" t="s">
        <v>231</v>
      </c>
      <c r="E173" s="38"/>
      <c r="F173" s="196" t="s">
        <v>1905</v>
      </c>
      <c r="G173" s="38"/>
      <c r="H173" s="38"/>
      <c r="I173" s="197"/>
      <c r="J173" s="38"/>
      <c r="K173" s="38"/>
      <c r="L173" s="41"/>
      <c r="M173" s="198"/>
      <c r="N173" s="199"/>
      <c r="O173" s="66"/>
      <c r="P173" s="66"/>
      <c r="Q173" s="66"/>
      <c r="R173" s="66"/>
      <c r="S173" s="66"/>
      <c r="T173" s="67"/>
      <c r="U173" s="36"/>
      <c r="V173" s="36"/>
      <c r="W173" s="36"/>
      <c r="X173" s="36"/>
      <c r="Y173" s="36"/>
      <c r="Z173" s="36"/>
      <c r="AA173" s="36"/>
      <c r="AB173" s="36"/>
      <c r="AC173" s="36"/>
      <c r="AD173" s="36"/>
      <c r="AE173" s="36"/>
      <c r="AT173" s="19" t="s">
        <v>231</v>
      </c>
      <c r="AU173" s="19" t="s">
        <v>237</v>
      </c>
    </row>
    <row r="174" spans="1:65" s="2" customFormat="1" ht="16.5" customHeight="1">
      <c r="A174" s="36"/>
      <c r="B174" s="37"/>
      <c r="C174" s="182" t="s">
        <v>315</v>
      </c>
      <c r="D174" s="182" t="s">
        <v>225</v>
      </c>
      <c r="E174" s="183" t="s">
        <v>1906</v>
      </c>
      <c r="F174" s="184" t="s">
        <v>1907</v>
      </c>
      <c r="G174" s="185" t="s">
        <v>878</v>
      </c>
      <c r="H174" s="186">
        <v>6</v>
      </c>
      <c r="I174" s="187"/>
      <c r="J174" s="188">
        <f>ROUND(I174*H174,2)</f>
        <v>0</v>
      </c>
      <c r="K174" s="184" t="s">
        <v>74</v>
      </c>
      <c r="L174" s="41"/>
      <c r="M174" s="189" t="s">
        <v>74</v>
      </c>
      <c r="N174" s="190" t="s">
        <v>46</v>
      </c>
      <c r="O174" s="66"/>
      <c r="P174" s="191">
        <f>O174*H174</f>
        <v>0</v>
      </c>
      <c r="Q174" s="191">
        <v>0</v>
      </c>
      <c r="R174" s="191">
        <f>Q174*H174</f>
        <v>0</v>
      </c>
      <c r="S174" s="191">
        <v>0</v>
      </c>
      <c r="T174" s="192">
        <f>S174*H174</f>
        <v>0</v>
      </c>
      <c r="U174" s="36"/>
      <c r="V174" s="36"/>
      <c r="W174" s="36"/>
      <c r="X174" s="36"/>
      <c r="Y174" s="36"/>
      <c r="Z174" s="36"/>
      <c r="AA174" s="36"/>
      <c r="AB174" s="36"/>
      <c r="AC174" s="36"/>
      <c r="AD174" s="36"/>
      <c r="AE174" s="36"/>
      <c r="AR174" s="193" t="s">
        <v>329</v>
      </c>
      <c r="AT174" s="193" t="s">
        <v>225</v>
      </c>
      <c r="AU174" s="193" t="s">
        <v>237</v>
      </c>
      <c r="AY174" s="19" t="s">
        <v>223</v>
      </c>
      <c r="BE174" s="194">
        <f>IF(N174="základní",J174,0)</f>
        <v>0</v>
      </c>
      <c r="BF174" s="194">
        <f>IF(N174="snížená",J174,0)</f>
        <v>0</v>
      </c>
      <c r="BG174" s="194">
        <f>IF(N174="zákl. přenesená",J174,0)</f>
        <v>0</v>
      </c>
      <c r="BH174" s="194">
        <f>IF(N174="sníž. přenesená",J174,0)</f>
        <v>0</v>
      </c>
      <c r="BI174" s="194">
        <f>IF(N174="nulová",J174,0)</f>
        <v>0</v>
      </c>
      <c r="BJ174" s="19" t="s">
        <v>83</v>
      </c>
      <c r="BK174" s="194">
        <f>ROUND(I174*H174,2)</f>
        <v>0</v>
      </c>
      <c r="BL174" s="19" t="s">
        <v>329</v>
      </c>
      <c r="BM174" s="193" t="s">
        <v>427</v>
      </c>
    </row>
    <row r="175" spans="1:47" s="2" customFormat="1" ht="11.25">
      <c r="A175" s="36"/>
      <c r="B175" s="37"/>
      <c r="C175" s="38"/>
      <c r="D175" s="195" t="s">
        <v>231</v>
      </c>
      <c r="E175" s="38"/>
      <c r="F175" s="196" t="s">
        <v>1907</v>
      </c>
      <c r="G175" s="38"/>
      <c r="H175" s="38"/>
      <c r="I175" s="197"/>
      <c r="J175" s="38"/>
      <c r="K175" s="38"/>
      <c r="L175" s="41"/>
      <c r="M175" s="198"/>
      <c r="N175" s="199"/>
      <c r="O175" s="66"/>
      <c r="P175" s="66"/>
      <c r="Q175" s="66"/>
      <c r="R175" s="66"/>
      <c r="S175" s="66"/>
      <c r="T175" s="67"/>
      <c r="U175" s="36"/>
      <c r="V175" s="36"/>
      <c r="W175" s="36"/>
      <c r="X175" s="36"/>
      <c r="Y175" s="36"/>
      <c r="Z175" s="36"/>
      <c r="AA175" s="36"/>
      <c r="AB175" s="36"/>
      <c r="AC175" s="36"/>
      <c r="AD175" s="36"/>
      <c r="AE175" s="36"/>
      <c r="AT175" s="19" t="s">
        <v>231</v>
      </c>
      <c r="AU175" s="19" t="s">
        <v>237</v>
      </c>
    </row>
    <row r="176" spans="2:51" s="13" customFormat="1" ht="11.25">
      <c r="B176" s="200"/>
      <c r="C176" s="201"/>
      <c r="D176" s="195" t="s">
        <v>233</v>
      </c>
      <c r="E176" s="202" t="s">
        <v>74</v>
      </c>
      <c r="F176" s="203" t="s">
        <v>1908</v>
      </c>
      <c r="G176" s="201"/>
      <c r="H176" s="204">
        <v>6</v>
      </c>
      <c r="I176" s="205"/>
      <c r="J176" s="201"/>
      <c r="K176" s="201"/>
      <c r="L176" s="206"/>
      <c r="M176" s="207"/>
      <c r="N176" s="208"/>
      <c r="O176" s="208"/>
      <c r="P176" s="208"/>
      <c r="Q176" s="208"/>
      <c r="R176" s="208"/>
      <c r="S176" s="208"/>
      <c r="T176" s="209"/>
      <c r="AT176" s="210" t="s">
        <v>233</v>
      </c>
      <c r="AU176" s="210" t="s">
        <v>237</v>
      </c>
      <c r="AV176" s="13" t="s">
        <v>85</v>
      </c>
      <c r="AW176" s="13" t="s">
        <v>37</v>
      </c>
      <c r="AX176" s="13" t="s">
        <v>76</v>
      </c>
      <c r="AY176" s="210" t="s">
        <v>223</v>
      </c>
    </row>
    <row r="177" spans="2:51" s="13" customFormat="1" ht="11.25">
      <c r="B177" s="200"/>
      <c r="C177" s="201"/>
      <c r="D177" s="195" t="s">
        <v>233</v>
      </c>
      <c r="E177" s="202" t="s">
        <v>74</v>
      </c>
      <c r="F177" s="203" t="s">
        <v>1909</v>
      </c>
      <c r="G177" s="201"/>
      <c r="H177" s="204">
        <v>0</v>
      </c>
      <c r="I177" s="205"/>
      <c r="J177" s="201"/>
      <c r="K177" s="201"/>
      <c r="L177" s="206"/>
      <c r="M177" s="207"/>
      <c r="N177" s="208"/>
      <c r="O177" s="208"/>
      <c r="P177" s="208"/>
      <c r="Q177" s="208"/>
      <c r="R177" s="208"/>
      <c r="S177" s="208"/>
      <c r="T177" s="209"/>
      <c r="AT177" s="210" t="s">
        <v>233</v>
      </c>
      <c r="AU177" s="210" t="s">
        <v>237</v>
      </c>
      <c r="AV177" s="13" t="s">
        <v>85</v>
      </c>
      <c r="AW177" s="13" t="s">
        <v>37</v>
      </c>
      <c r="AX177" s="13" t="s">
        <v>76</v>
      </c>
      <c r="AY177" s="210" t="s">
        <v>223</v>
      </c>
    </row>
    <row r="178" spans="2:51" s="15" customFormat="1" ht="11.25">
      <c r="B178" s="222"/>
      <c r="C178" s="223"/>
      <c r="D178" s="195" t="s">
        <v>233</v>
      </c>
      <c r="E178" s="224" t="s">
        <v>74</v>
      </c>
      <c r="F178" s="225" t="s">
        <v>238</v>
      </c>
      <c r="G178" s="223"/>
      <c r="H178" s="226">
        <v>6</v>
      </c>
      <c r="I178" s="227"/>
      <c r="J178" s="223"/>
      <c r="K178" s="223"/>
      <c r="L178" s="228"/>
      <c r="M178" s="229"/>
      <c r="N178" s="230"/>
      <c r="O178" s="230"/>
      <c r="P178" s="230"/>
      <c r="Q178" s="230"/>
      <c r="R178" s="230"/>
      <c r="S178" s="230"/>
      <c r="T178" s="231"/>
      <c r="AT178" s="232" t="s">
        <v>233</v>
      </c>
      <c r="AU178" s="232" t="s">
        <v>237</v>
      </c>
      <c r="AV178" s="15" t="s">
        <v>229</v>
      </c>
      <c r="AW178" s="15" t="s">
        <v>37</v>
      </c>
      <c r="AX178" s="15" t="s">
        <v>83</v>
      </c>
      <c r="AY178" s="232" t="s">
        <v>223</v>
      </c>
    </row>
    <row r="179" spans="1:65" s="2" customFormat="1" ht="16.5" customHeight="1">
      <c r="A179" s="36"/>
      <c r="B179" s="37"/>
      <c r="C179" s="182" t="s">
        <v>8</v>
      </c>
      <c r="D179" s="182" t="s">
        <v>225</v>
      </c>
      <c r="E179" s="183" t="s">
        <v>1910</v>
      </c>
      <c r="F179" s="184" t="s">
        <v>1911</v>
      </c>
      <c r="G179" s="185" t="s">
        <v>878</v>
      </c>
      <c r="H179" s="186">
        <v>10</v>
      </c>
      <c r="I179" s="187"/>
      <c r="J179" s="188">
        <f>ROUND(I179*H179,2)</f>
        <v>0</v>
      </c>
      <c r="K179" s="184" t="s">
        <v>74</v>
      </c>
      <c r="L179" s="41"/>
      <c r="M179" s="189" t="s">
        <v>74</v>
      </c>
      <c r="N179" s="190" t="s">
        <v>46</v>
      </c>
      <c r="O179" s="66"/>
      <c r="P179" s="191">
        <f>O179*H179</f>
        <v>0</v>
      </c>
      <c r="Q179" s="191">
        <v>0</v>
      </c>
      <c r="R179" s="191">
        <f>Q179*H179</f>
        <v>0</v>
      </c>
      <c r="S179" s="191">
        <v>0</v>
      </c>
      <c r="T179" s="192">
        <f>S179*H179</f>
        <v>0</v>
      </c>
      <c r="U179" s="36"/>
      <c r="V179" s="36"/>
      <c r="W179" s="36"/>
      <c r="X179" s="36"/>
      <c r="Y179" s="36"/>
      <c r="Z179" s="36"/>
      <c r="AA179" s="36"/>
      <c r="AB179" s="36"/>
      <c r="AC179" s="36"/>
      <c r="AD179" s="36"/>
      <c r="AE179" s="36"/>
      <c r="AR179" s="193" t="s">
        <v>329</v>
      </c>
      <c r="AT179" s="193" t="s">
        <v>225</v>
      </c>
      <c r="AU179" s="193" t="s">
        <v>237</v>
      </c>
      <c r="AY179" s="19" t="s">
        <v>223</v>
      </c>
      <c r="BE179" s="194">
        <f>IF(N179="základní",J179,0)</f>
        <v>0</v>
      </c>
      <c r="BF179" s="194">
        <f>IF(N179="snížená",J179,0)</f>
        <v>0</v>
      </c>
      <c r="BG179" s="194">
        <f>IF(N179="zákl. přenesená",J179,0)</f>
        <v>0</v>
      </c>
      <c r="BH179" s="194">
        <f>IF(N179="sníž. přenesená",J179,0)</f>
        <v>0</v>
      </c>
      <c r="BI179" s="194">
        <f>IF(N179="nulová",J179,0)</f>
        <v>0</v>
      </c>
      <c r="BJ179" s="19" t="s">
        <v>83</v>
      </c>
      <c r="BK179" s="194">
        <f>ROUND(I179*H179,2)</f>
        <v>0</v>
      </c>
      <c r="BL179" s="19" t="s">
        <v>329</v>
      </c>
      <c r="BM179" s="193" t="s">
        <v>438</v>
      </c>
    </row>
    <row r="180" spans="1:47" s="2" customFormat="1" ht="11.25">
      <c r="A180" s="36"/>
      <c r="B180" s="37"/>
      <c r="C180" s="38"/>
      <c r="D180" s="195" t="s">
        <v>231</v>
      </c>
      <c r="E180" s="38"/>
      <c r="F180" s="196" t="s">
        <v>1911</v>
      </c>
      <c r="G180" s="38"/>
      <c r="H180" s="38"/>
      <c r="I180" s="197"/>
      <c r="J180" s="38"/>
      <c r="K180" s="38"/>
      <c r="L180" s="41"/>
      <c r="M180" s="198"/>
      <c r="N180" s="199"/>
      <c r="O180" s="66"/>
      <c r="P180" s="66"/>
      <c r="Q180" s="66"/>
      <c r="R180" s="66"/>
      <c r="S180" s="66"/>
      <c r="T180" s="67"/>
      <c r="U180" s="36"/>
      <c r="V180" s="36"/>
      <c r="W180" s="36"/>
      <c r="X180" s="36"/>
      <c r="Y180" s="36"/>
      <c r="Z180" s="36"/>
      <c r="AA180" s="36"/>
      <c r="AB180" s="36"/>
      <c r="AC180" s="36"/>
      <c r="AD180" s="36"/>
      <c r="AE180" s="36"/>
      <c r="AT180" s="19" t="s">
        <v>231</v>
      </c>
      <c r="AU180" s="19" t="s">
        <v>237</v>
      </c>
    </row>
    <row r="181" spans="2:51" s="13" customFormat="1" ht="11.25">
      <c r="B181" s="200"/>
      <c r="C181" s="201"/>
      <c r="D181" s="195" t="s">
        <v>233</v>
      </c>
      <c r="E181" s="202" t="s">
        <v>74</v>
      </c>
      <c r="F181" s="203" t="s">
        <v>1873</v>
      </c>
      <c r="G181" s="201"/>
      <c r="H181" s="204">
        <v>0</v>
      </c>
      <c r="I181" s="205"/>
      <c r="J181" s="201"/>
      <c r="K181" s="201"/>
      <c r="L181" s="206"/>
      <c r="M181" s="207"/>
      <c r="N181" s="208"/>
      <c r="O181" s="208"/>
      <c r="P181" s="208"/>
      <c r="Q181" s="208"/>
      <c r="R181" s="208"/>
      <c r="S181" s="208"/>
      <c r="T181" s="209"/>
      <c r="AT181" s="210" t="s">
        <v>233</v>
      </c>
      <c r="AU181" s="210" t="s">
        <v>237</v>
      </c>
      <c r="AV181" s="13" t="s">
        <v>85</v>
      </c>
      <c r="AW181" s="13" t="s">
        <v>37</v>
      </c>
      <c r="AX181" s="13" t="s">
        <v>76</v>
      </c>
      <c r="AY181" s="210" t="s">
        <v>223</v>
      </c>
    </row>
    <row r="182" spans="2:51" s="13" customFormat="1" ht="11.25">
      <c r="B182" s="200"/>
      <c r="C182" s="201"/>
      <c r="D182" s="195" t="s">
        <v>233</v>
      </c>
      <c r="E182" s="202" t="s">
        <v>74</v>
      </c>
      <c r="F182" s="203" t="s">
        <v>1912</v>
      </c>
      <c r="G182" s="201"/>
      <c r="H182" s="204">
        <v>10</v>
      </c>
      <c r="I182" s="205"/>
      <c r="J182" s="201"/>
      <c r="K182" s="201"/>
      <c r="L182" s="206"/>
      <c r="M182" s="207"/>
      <c r="N182" s="208"/>
      <c r="O182" s="208"/>
      <c r="P182" s="208"/>
      <c r="Q182" s="208"/>
      <c r="R182" s="208"/>
      <c r="S182" s="208"/>
      <c r="T182" s="209"/>
      <c r="AT182" s="210" t="s">
        <v>233</v>
      </c>
      <c r="AU182" s="210" t="s">
        <v>237</v>
      </c>
      <c r="AV182" s="13" t="s">
        <v>85</v>
      </c>
      <c r="AW182" s="13" t="s">
        <v>37</v>
      </c>
      <c r="AX182" s="13" t="s">
        <v>76</v>
      </c>
      <c r="AY182" s="210" t="s">
        <v>223</v>
      </c>
    </row>
    <row r="183" spans="2:51" s="15" customFormat="1" ht="11.25">
      <c r="B183" s="222"/>
      <c r="C183" s="223"/>
      <c r="D183" s="195" t="s">
        <v>233</v>
      </c>
      <c r="E183" s="224" t="s">
        <v>74</v>
      </c>
      <c r="F183" s="225" t="s">
        <v>238</v>
      </c>
      <c r="G183" s="223"/>
      <c r="H183" s="226">
        <v>10</v>
      </c>
      <c r="I183" s="227"/>
      <c r="J183" s="223"/>
      <c r="K183" s="223"/>
      <c r="L183" s="228"/>
      <c r="M183" s="229"/>
      <c r="N183" s="230"/>
      <c r="O183" s="230"/>
      <c r="P183" s="230"/>
      <c r="Q183" s="230"/>
      <c r="R183" s="230"/>
      <c r="S183" s="230"/>
      <c r="T183" s="231"/>
      <c r="AT183" s="232" t="s">
        <v>233</v>
      </c>
      <c r="AU183" s="232" t="s">
        <v>237</v>
      </c>
      <c r="AV183" s="15" t="s">
        <v>229</v>
      </c>
      <c r="AW183" s="15" t="s">
        <v>37</v>
      </c>
      <c r="AX183" s="15" t="s">
        <v>83</v>
      </c>
      <c r="AY183" s="232" t="s">
        <v>223</v>
      </c>
    </row>
    <row r="184" spans="1:65" s="2" customFormat="1" ht="16.5" customHeight="1">
      <c r="A184" s="36"/>
      <c r="B184" s="37"/>
      <c r="C184" s="182" t="s">
        <v>329</v>
      </c>
      <c r="D184" s="182" t="s">
        <v>225</v>
      </c>
      <c r="E184" s="183" t="s">
        <v>1913</v>
      </c>
      <c r="F184" s="184" t="s">
        <v>1914</v>
      </c>
      <c r="G184" s="185" t="s">
        <v>1891</v>
      </c>
      <c r="H184" s="186">
        <v>1</v>
      </c>
      <c r="I184" s="187"/>
      <c r="J184" s="188">
        <f>ROUND(I184*H184,2)</f>
        <v>0</v>
      </c>
      <c r="K184" s="184" t="s">
        <v>74</v>
      </c>
      <c r="L184" s="41"/>
      <c r="M184" s="189" t="s">
        <v>74</v>
      </c>
      <c r="N184" s="190" t="s">
        <v>46</v>
      </c>
      <c r="O184" s="66"/>
      <c r="P184" s="191">
        <f>O184*H184</f>
        <v>0</v>
      </c>
      <c r="Q184" s="191">
        <v>0</v>
      </c>
      <c r="R184" s="191">
        <f>Q184*H184</f>
        <v>0</v>
      </c>
      <c r="S184" s="191">
        <v>0</v>
      </c>
      <c r="T184" s="192">
        <f>S184*H184</f>
        <v>0</v>
      </c>
      <c r="U184" s="36"/>
      <c r="V184" s="36"/>
      <c r="W184" s="36"/>
      <c r="X184" s="36"/>
      <c r="Y184" s="36"/>
      <c r="Z184" s="36"/>
      <c r="AA184" s="36"/>
      <c r="AB184" s="36"/>
      <c r="AC184" s="36"/>
      <c r="AD184" s="36"/>
      <c r="AE184" s="36"/>
      <c r="AR184" s="193" t="s">
        <v>329</v>
      </c>
      <c r="AT184" s="193" t="s">
        <v>225</v>
      </c>
      <c r="AU184" s="193" t="s">
        <v>237</v>
      </c>
      <c r="AY184" s="19" t="s">
        <v>223</v>
      </c>
      <c r="BE184" s="194">
        <f>IF(N184="základní",J184,0)</f>
        <v>0</v>
      </c>
      <c r="BF184" s="194">
        <f>IF(N184="snížená",J184,0)</f>
        <v>0</v>
      </c>
      <c r="BG184" s="194">
        <f>IF(N184="zákl. přenesená",J184,0)</f>
        <v>0</v>
      </c>
      <c r="BH184" s="194">
        <f>IF(N184="sníž. přenesená",J184,0)</f>
        <v>0</v>
      </c>
      <c r="BI184" s="194">
        <f>IF(N184="nulová",J184,0)</f>
        <v>0</v>
      </c>
      <c r="BJ184" s="19" t="s">
        <v>83</v>
      </c>
      <c r="BK184" s="194">
        <f>ROUND(I184*H184,2)</f>
        <v>0</v>
      </c>
      <c r="BL184" s="19" t="s">
        <v>329</v>
      </c>
      <c r="BM184" s="193" t="s">
        <v>450</v>
      </c>
    </row>
    <row r="185" spans="1:47" s="2" customFormat="1" ht="11.25">
      <c r="A185" s="36"/>
      <c r="B185" s="37"/>
      <c r="C185" s="38"/>
      <c r="D185" s="195" t="s">
        <v>231</v>
      </c>
      <c r="E185" s="38"/>
      <c r="F185" s="196" t="s">
        <v>1914</v>
      </c>
      <c r="G185" s="38"/>
      <c r="H185" s="38"/>
      <c r="I185" s="197"/>
      <c r="J185" s="38"/>
      <c r="K185" s="38"/>
      <c r="L185" s="41"/>
      <c r="M185" s="198"/>
      <c r="N185" s="199"/>
      <c r="O185" s="66"/>
      <c r="P185" s="66"/>
      <c r="Q185" s="66"/>
      <c r="R185" s="66"/>
      <c r="S185" s="66"/>
      <c r="T185" s="67"/>
      <c r="U185" s="36"/>
      <c r="V185" s="36"/>
      <c r="W185" s="36"/>
      <c r="X185" s="36"/>
      <c r="Y185" s="36"/>
      <c r="Z185" s="36"/>
      <c r="AA185" s="36"/>
      <c r="AB185" s="36"/>
      <c r="AC185" s="36"/>
      <c r="AD185" s="36"/>
      <c r="AE185" s="36"/>
      <c r="AT185" s="19" t="s">
        <v>231</v>
      </c>
      <c r="AU185" s="19" t="s">
        <v>237</v>
      </c>
    </row>
    <row r="186" spans="1:65" s="2" customFormat="1" ht="16.5" customHeight="1">
      <c r="A186" s="36"/>
      <c r="B186" s="37"/>
      <c r="C186" s="182" t="s">
        <v>346</v>
      </c>
      <c r="D186" s="182" t="s">
        <v>225</v>
      </c>
      <c r="E186" s="183" t="s">
        <v>1915</v>
      </c>
      <c r="F186" s="184" t="s">
        <v>1916</v>
      </c>
      <c r="G186" s="185" t="s">
        <v>1917</v>
      </c>
      <c r="H186" s="261"/>
      <c r="I186" s="187"/>
      <c r="J186" s="188">
        <f>ROUND(I186*H186,2)</f>
        <v>0</v>
      </c>
      <c r="K186" s="184" t="s">
        <v>74</v>
      </c>
      <c r="L186" s="41"/>
      <c r="M186" s="189" t="s">
        <v>74</v>
      </c>
      <c r="N186" s="190" t="s">
        <v>46</v>
      </c>
      <c r="O186" s="66"/>
      <c r="P186" s="191">
        <f>O186*H186</f>
        <v>0</v>
      </c>
      <c r="Q186" s="191">
        <v>0</v>
      </c>
      <c r="R186" s="191">
        <f>Q186*H186</f>
        <v>0</v>
      </c>
      <c r="S186" s="191">
        <v>0</v>
      </c>
      <c r="T186" s="192">
        <f>S186*H186</f>
        <v>0</v>
      </c>
      <c r="U186" s="36"/>
      <c r="V186" s="36"/>
      <c r="W186" s="36"/>
      <c r="X186" s="36"/>
      <c r="Y186" s="36"/>
      <c r="Z186" s="36"/>
      <c r="AA186" s="36"/>
      <c r="AB186" s="36"/>
      <c r="AC186" s="36"/>
      <c r="AD186" s="36"/>
      <c r="AE186" s="36"/>
      <c r="AR186" s="193" t="s">
        <v>1918</v>
      </c>
      <c r="AT186" s="193" t="s">
        <v>225</v>
      </c>
      <c r="AU186" s="193" t="s">
        <v>237</v>
      </c>
      <c r="AY186" s="19" t="s">
        <v>223</v>
      </c>
      <c r="BE186" s="194">
        <f>IF(N186="základní",J186,0)</f>
        <v>0</v>
      </c>
      <c r="BF186" s="194">
        <f>IF(N186="snížená",J186,0)</f>
        <v>0</v>
      </c>
      <c r="BG186" s="194">
        <f>IF(N186="zákl. přenesená",J186,0)</f>
        <v>0</v>
      </c>
      <c r="BH186" s="194">
        <f>IF(N186="sníž. přenesená",J186,0)</f>
        <v>0</v>
      </c>
      <c r="BI186" s="194">
        <f>IF(N186="nulová",J186,0)</f>
        <v>0</v>
      </c>
      <c r="BJ186" s="19" t="s">
        <v>83</v>
      </c>
      <c r="BK186" s="194">
        <f>ROUND(I186*H186,2)</f>
        <v>0</v>
      </c>
      <c r="BL186" s="19" t="s">
        <v>1918</v>
      </c>
      <c r="BM186" s="193" t="s">
        <v>463</v>
      </c>
    </row>
    <row r="187" spans="1:47" s="2" customFormat="1" ht="11.25">
      <c r="A187" s="36"/>
      <c r="B187" s="37"/>
      <c r="C187" s="38"/>
      <c r="D187" s="195" t="s">
        <v>231</v>
      </c>
      <c r="E187" s="38"/>
      <c r="F187" s="196" t="s">
        <v>1916</v>
      </c>
      <c r="G187" s="38"/>
      <c r="H187" s="38"/>
      <c r="I187" s="197"/>
      <c r="J187" s="38"/>
      <c r="K187" s="38"/>
      <c r="L187" s="41"/>
      <c r="M187" s="198"/>
      <c r="N187" s="199"/>
      <c r="O187" s="66"/>
      <c r="P187" s="66"/>
      <c r="Q187" s="66"/>
      <c r="R187" s="66"/>
      <c r="S187" s="66"/>
      <c r="T187" s="67"/>
      <c r="U187" s="36"/>
      <c r="V187" s="36"/>
      <c r="W187" s="36"/>
      <c r="X187" s="36"/>
      <c r="Y187" s="36"/>
      <c r="Z187" s="36"/>
      <c r="AA187" s="36"/>
      <c r="AB187" s="36"/>
      <c r="AC187" s="36"/>
      <c r="AD187" s="36"/>
      <c r="AE187" s="36"/>
      <c r="AT187" s="19" t="s">
        <v>231</v>
      </c>
      <c r="AU187" s="19" t="s">
        <v>237</v>
      </c>
    </row>
    <row r="188" spans="2:63" s="12" customFormat="1" ht="22.9" customHeight="1">
      <c r="B188" s="166"/>
      <c r="C188" s="167"/>
      <c r="D188" s="168" t="s">
        <v>75</v>
      </c>
      <c r="E188" s="180" t="s">
        <v>1919</v>
      </c>
      <c r="F188" s="180" t="s">
        <v>1920</v>
      </c>
      <c r="G188" s="167"/>
      <c r="H188" s="167"/>
      <c r="I188" s="170"/>
      <c r="J188" s="181">
        <f>BK188</f>
        <v>0</v>
      </c>
      <c r="K188" s="167"/>
      <c r="L188" s="172"/>
      <c r="M188" s="173"/>
      <c r="N188" s="174"/>
      <c r="O188" s="174"/>
      <c r="P188" s="175">
        <f>P189+P298+P329+P340</f>
        <v>0</v>
      </c>
      <c r="Q188" s="174"/>
      <c r="R188" s="175">
        <f>R189+R298+R329+R340</f>
        <v>0</v>
      </c>
      <c r="S188" s="174"/>
      <c r="T188" s="176">
        <f>T189+T298+T329+T340</f>
        <v>0</v>
      </c>
      <c r="AR188" s="177" t="s">
        <v>83</v>
      </c>
      <c r="AT188" s="178" t="s">
        <v>75</v>
      </c>
      <c r="AU188" s="178" t="s">
        <v>83</v>
      </c>
      <c r="AY188" s="177" t="s">
        <v>223</v>
      </c>
      <c r="BK188" s="179">
        <f>BK189+BK298+BK329+BK340</f>
        <v>0</v>
      </c>
    </row>
    <row r="189" spans="2:63" s="12" customFormat="1" ht="20.85" customHeight="1">
      <c r="B189" s="166"/>
      <c r="C189" s="167"/>
      <c r="D189" s="168" t="s">
        <v>75</v>
      </c>
      <c r="E189" s="180" t="s">
        <v>1921</v>
      </c>
      <c r="F189" s="180" t="s">
        <v>1858</v>
      </c>
      <c r="G189" s="167"/>
      <c r="H189" s="167"/>
      <c r="I189" s="170"/>
      <c r="J189" s="181">
        <f>BK189</f>
        <v>0</v>
      </c>
      <c r="K189" s="167"/>
      <c r="L189" s="172"/>
      <c r="M189" s="173"/>
      <c r="N189" s="174"/>
      <c r="O189" s="174"/>
      <c r="P189" s="175">
        <f>SUM(P190:P297)</f>
        <v>0</v>
      </c>
      <c r="Q189" s="174"/>
      <c r="R189" s="175">
        <f>SUM(R190:R297)</f>
        <v>0</v>
      </c>
      <c r="S189" s="174"/>
      <c r="T189" s="176">
        <f>SUM(T190:T297)</f>
        <v>0</v>
      </c>
      <c r="AR189" s="177" t="s">
        <v>83</v>
      </c>
      <c r="AT189" s="178" t="s">
        <v>75</v>
      </c>
      <c r="AU189" s="178" t="s">
        <v>85</v>
      </c>
      <c r="AY189" s="177" t="s">
        <v>223</v>
      </c>
      <c r="BK189" s="179">
        <f>SUM(BK190:BK297)</f>
        <v>0</v>
      </c>
    </row>
    <row r="190" spans="1:65" s="2" customFormat="1" ht="24">
      <c r="A190" s="36"/>
      <c r="B190" s="37"/>
      <c r="C190" s="182" t="s">
        <v>352</v>
      </c>
      <c r="D190" s="182" t="s">
        <v>225</v>
      </c>
      <c r="E190" s="183" t="s">
        <v>1922</v>
      </c>
      <c r="F190" s="184" t="s">
        <v>1923</v>
      </c>
      <c r="G190" s="185" t="s">
        <v>123</v>
      </c>
      <c r="H190" s="186">
        <v>12</v>
      </c>
      <c r="I190" s="187"/>
      <c r="J190" s="188">
        <f>ROUND(I190*H190,2)</f>
        <v>0</v>
      </c>
      <c r="K190" s="184" t="s">
        <v>74</v>
      </c>
      <c r="L190" s="41"/>
      <c r="M190" s="189" t="s">
        <v>74</v>
      </c>
      <c r="N190" s="190" t="s">
        <v>46</v>
      </c>
      <c r="O190" s="66"/>
      <c r="P190" s="191">
        <f>O190*H190</f>
        <v>0</v>
      </c>
      <c r="Q190" s="191">
        <v>0</v>
      </c>
      <c r="R190" s="191">
        <f>Q190*H190</f>
        <v>0</v>
      </c>
      <c r="S190" s="191">
        <v>0</v>
      </c>
      <c r="T190" s="192">
        <f>S190*H190</f>
        <v>0</v>
      </c>
      <c r="U190" s="36"/>
      <c r="V190" s="36"/>
      <c r="W190" s="36"/>
      <c r="X190" s="36"/>
      <c r="Y190" s="36"/>
      <c r="Z190" s="36"/>
      <c r="AA190" s="36"/>
      <c r="AB190" s="36"/>
      <c r="AC190" s="36"/>
      <c r="AD190" s="36"/>
      <c r="AE190" s="36"/>
      <c r="AR190" s="193" t="s">
        <v>329</v>
      </c>
      <c r="AT190" s="193" t="s">
        <v>225</v>
      </c>
      <c r="AU190" s="193" t="s">
        <v>237</v>
      </c>
      <c r="AY190" s="19" t="s">
        <v>223</v>
      </c>
      <c r="BE190" s="194">
        <f>IF(N190="základní",J190,0)</f>
        <v>0</v>
      </c>
      <c r="BF190" s="194">
        <f>IF(N190="snížená",J190,0)</f>
        <v>0</v>
      </c>
      <c r="BG190" s="194">
        <f>IF(N190="zákl. přenesená",J190,0)</f>
        <v>0</v>
      </c>
      <c r="BH190" s="194">
        <f>IF(N190="sníž. přenesená",J190,0)</f>
        <v>0</v>
      </c>
      <c r="BI190" s="194">
        <f>IF(N190="nulová",J190,0)</f>
        <v>0</v>
      </c>
      <c r="BJ190" s="19" t="s">
        <v>83</v>
      </c>
      <c r="BK190" s="194">
        <f>ROUND(I190*H190,2)</f>
        <v>0</v>
      </c>
      <c r="BL190" s="19" t="s">
        <v>329</v>
      </c>
      <c r="BM190" s="193" t="s">
        <v>478</v>
      </c>
    </row>
    <row r="191" spans="1:47" s="2" customFormat="1" ht="19.5">
      <c r="A191" s="36"/>
      <c r="B191" s="37"/>
      <c r="C191" s="38"/>
      <c r="D191" s="195" t="s">
        <v>231</v>
      </c>
      <c r="E191" s="38"/>
      <c r="F191" s="196" t="s">
        <v>1923</v>
      </c>
      <c r="G191" s="38"/>
      <c r="H191" s="38"/>
      <c r="I191" s="197"/>
      <c r="J191" s="38"/>
      <c r="K191" s="38"/>
      <c r="L191" s="41"/>
      <c r="M191" s="198"/>
      <c r="N191" s="199"/>
      <c r="O191" s="66"/>
      <c r="P191" s="66"/>
      <c r="Q191" s="66"/>
      <c r="R191" s="66"/>
      <c r="S191" s="66"/>
      <c r="T191" s="67"/>
      <c r="U191" s="36"/>
      <c r="V191" s="36"/>
      <c r="W191" s="36"/>
      <c r="X191" s="36"/>
      <c r="Y191" s="36"/>
      <c r="Z191" s="36"/>
      <c r="AA191" s="36"/>
      <c r="AB191" s="36"/>
      <c r="AC191" s="36"/>
      <c r="AD191" s="36"/>
      <c r="AE191" s="36"/>
      <c r="AT191" s="19" t="s">
        <v>231</v>
      </c>
      <c r="AU191" s="19" t="s">
        <v>237</v>
      </c>
    </row>
    <row r="192" spans="2:51" s="13" customFormat="1" ht="11.25">
      <c r="B192" s="200"/>
      <c r="C192" s="201"/>
      <c r="D192" s="195" t="s">
        <v>233</v>
      </c>
      <c r="E192" s="202" t="s">
        <v>74</v>
      </c>
      <c r="F192" s="203" t="s">
        <v>1870</v>
      </c>
      <c r="G192" s="201"/>
      <c r="H192" s="204">
        <v>2</v>
      </c>
      <c r="I192" s="205"/>
      <c r="J192" s="201"/>
      <c r="K192" s="201"/>
      <c r="L192" s="206"/>
      <c r="M192" s="207"/>
      <c r="N192" s="208"/>
      <c r="O192" s="208"/>
      <c r="P192" s="208"/>
      <c r="Q192" s="208"/>
      <c r="R192" s="208"/>
      <c r="S192" s="208"/>
      <c r="T192" s="209"/>
      <c r="AT192" s="210" t="s">
        <v>233</v>
      </c>
      <c r="AU192" s="210" t="s">
        <v>237</v>
      </c>
      <c r="AV192" s="13" t="s">
        <v>85</v>
      </c>
      <c r="AW192" s="13" t="s">
        <v>37</v>
      </c>
      <c r="AX192" s="13" t="s">
        <v>76</v>
      </c>
      <c r="AY192" s="210" t="s">
        <v>223</v>
      </c>
    </row>
    <row r="193" spans="2:51" s="13" customFormat="1" ht="11.25">
      <c r="B193" s="200"/>
      <c r="C193" s="201"/>
      <c r="D193" s="195" t="s">
        <v>233</v>
      </c>
      <c r="E193" s="202" t="s">
        <v>74</v>
      </c>
      <c r="F193" s="203" t="s">
        <v>1912</v>
      </c>
      <c r="G193" s="201"/>
      <c r="H193" s="204">
        <v>10</v>
      </c>
      <c r="I193" s="205"/>
      <c r="J193" s="201"/>
      <c r="K193" s="201"/>
      <c r="L193" s="206"/>
      <c r="M193" s="207"/>
      <c r="N193" s="208"/>
      <c r="O193" s="208"/>
      <c r="P193" s="208"/>
      <c r="Q193" s="208"/>
      <c r="R193" s="208"/>
      <c r="S193" s="208"/>
      <c r="T193" s="209"/>
      <c r="AT193" s="210" t="s">
        <v>233</v>
      </c>
      <c r="AU193" s="210" t="s">
        <v>237</v>
      </c>
      <c r="AV193" s="13" t="s">
        <v>85</v>
      </c>
      <c r="AW193" s="13" t="s">
        <v>37</v>
      </c>
      <c r="AX193" s="13" t="s">
        <v>76</v>
      </c>
      <c r="AY193" s="210" t="s">
        <v>223</v>
      </c>
    </row>
    <row r="194" spans="2:51" s="15" customFormat="1" ht="11.25">
      <c r="B194" s="222"/>
      <c r="C194" s="223"/>
      <c r="D194" s="195" t="s">
        <v>233</v>
      </c>
      <c r="E194" s="224" t="s">
        <v>74</v>
      </c>
      <c r="F194" s="225" t="s">
        <v>238</v>
      </c>
      <c r="G194" s="223"/>
      <c r="H194" s="226">
        <v>12</v>
      </c>
      <c r="I194" s="227"/>
      <c r="J194" s="223"/>
      <c r="K194" s="223"/>
      <c r="L194" s="228"/>
      <c r="M194" s="229"/>
      <c r="N194" s="230"/>
      <c r="O194" s="230"/>
      <c r="P194" s="230"/>
      <c r="Q194" s="230"/>
      <c r="R194" s="230"/>
      <c r="S194" s="230"/>
      <c r="T194" s="231"/>
      <c r="AT194" s="232" t="s">
        <v>233</v>
      </c>
      <c r="AU194" s="232" t="s">
        <v>237</v>
      </c>
      <c r="AV194" s="15" t="s">
        <v>229</v>
      </c>
      <c r="AW194" s="15" t="s">
        <v>37</v>
      </c>
      <c r="AX194" s="15" t="s">
        <v>83</v>
      </c>
      <c r="AY194" s="232" t="s">
        <v>223</v>
      </c>
    </row>
    <row r="195" spans="1:65" s="2" customFormat="1" ht="24">
      <c r="A195" s="36"/>
      <c r="B195" s="37"/>
      <c r="C195" s="182" t="s">
        <v>357</v>
      </c>
      <c r="D195" s="182" t="s">
        <v>225</v>
      </c>
      <c r="E195" s="183" t="s">
        <v>1924</v>
      </c>
      <c r="F195" s="184" t="s">
        <v>1925</v>
      </c>
      <c r="G195" s="185" t="s">
        <v>123</v>
      </c>
      <c r="H195" s="186">
        <v>3</v>
      </c>
      <c r="I195" s="187"/>
      <c r="J195" s="188">
        <f>ROUND(I195*H195,2)</f>
        <v>0</v>
      </c>
      <c r="K195" s="184" t="s">
        <v>74</v>
      </c>
      <c r="L195" s="41"/>
      <c r="M195" s="189" t="s">
        <v>74</v>
      </c>
      <c r="N195" s="190" t="s">
        <v>46</v>
      </c>
      <c r="O195" s="66"/>
      <c r="P195" s="191">
        <f>O195*H195</f>
        <v>0</v>
      </c>
      <c r="Q195" s="191">
        <v>0</v>
      </c>
      <c r="R195" s="191">
        <f>Q195*H195</f>
        <v>0</v>
      </c>
      <c r="S195" s="191">
        <v>0</v>
      </c>
      <c r="T195" s="192">
        <f>S195*H195</f>
        <v>0</v>
      </c>
      <c r="U195" s="36"/>
      <c r="V195" s="36"/>
      <c r="W195" s="36"/>
      <c r="X195" s="36"/>
      <c r="Y195" s="36"/>
      <c r="Z195" s="36"/>
      <c r="AA195" s="36"/>
      <c r="AB195" s="36"/>
      <c r="AC195" s="36"/>
      <c r="AD195" s="36"/>
      <c r="AE195" s="36"/>
      <c r="AR195" s="193" t="s">
        <v>329</v>
      </c>
      <c r="AT195" s="193" t="s">
        <v>225</v>
      </c>
      <c r="AU195" s="193" t="s">
        <v>237</v>
      </c>
      <c r="AY195" s="19" t="s">
        <v>223</v>
      </c>
      <c r="BE195" s="194">
        <f>IF(N195="základní",J195,0)</f>
        <v>0</v>
      </c>
      <c r="BF195" s="194">
        <f>IF(N195="snížená",J195,0)</f>
        <v>0</v>
      </c>
      <c r="BG195" s="194">
        <f>IF(N195="zákl. přenesená",J195,0)</f>
        <v>0</v>
      </c>
      <c r="BH195" s="194">
        <f>IF(N195="sníž. přenesená",J195,0)</f>
        <v>0</v>
      </c>
      <c r="BI195" s="194">
        <f>IF(N195="nulová",J195,0)</f>
        <v>0</v>
      </c>
      <c r="BJ195" s="19" t="s">
        <v>83</v>
      </c>
      <c r="BK195" s="194">
        <f>ROUND(I195*H195,2)</f>
        <v>0</v>
      </c>
      <c r="BL195" s="19" t="s">
        <v>329</v>
      </c>
      <c r="BM195" s="193" t="s">
        <v>496</v>
      </c>
    </row>
    <row r="196" spans="1:47" s="2" customFormat="1" ht="19.5">
      <c r="A196" s="36"/>
      <c r="B196" s="37"/>
      <c r="C196" s="38"/>
      <c r="D196" s="195" t="s">
        <v>231</v>
      </c>
      <c r="E196" s="38"/>
      <c r="F196" s="196" t="s">
        <v>1925</v>
      </c>
      <c r="G196" s="38"/>
      <c r="H196" s="38"/>
      <c r="I196" s="197"/>
      <c r="J196" s="38"/>
      <c r="K196" s="38"/>
      <c r="L196" s="41"/>
      <c r="M196" s="198"/>
      <c r="N196" s="199"/>
      <c r="O196" s="66"/>
      <c r="P196" s="66"/>
      <c r="Q196" s="66"/>
      <c r="R196" s="66"/>
      <c r="S196" s="66"/>
      <c r="T196" s="67"/>
      <c r="U196" s="36"/>
      <c r="V196" s="36"/>
      <c r="W196" s="36"/>
      <c r="X196" s="36"/>
      <c r="Y196" s="36"/>
      <c r="Z196" s="36"/>
      <c r="AA196" s="36"/>
      <c r="AB196" s="36"/>
      <c r="AC196" s="36"/>
      <c r="AD196" s="36"/>
      <c r="AE196" s="36"/>
      <c r="AT196" s="19" t="s">
        <v>231</v>
      </c>
      <c r="AU196" s="19" t="s">
        <v>237</v>
      </c>
    </row>
    <row r="197" spans="2:51" s="13" customFormat="1" ht="11.25">
      <c r="B197" s="200"/>
      <c r="C197" s="201"/>
      <c r="D197" s="195" t="s">
        <v>233</v>
      </c>
      <c r="E197" s="202" t="s">
        <v>74</v>
      </c>
      <c r="F197" s="203" t="s">
        <v>1926</v>
      </c>
      <c r="G197" s="201"/>
      <c r="H197" s="204">
        <v>1</v>
      </c>
      <c r="I197" s="205"/>
      <c r="J197" s="201"/>
      <c r="K197" s="201"/>
      <c r="L197" s="206"/>
      <c r="M197" s="207"/>
      <c r="N197" s="208"/>
      <c r="O197" s="208"/>
      <c r="P197" s="208"/>
      <c r="Q197" s="208"/>
      <c r="R197" s="208"/>
      <c r="S197" s="208"/>
      <c r="T197" s="209"/>
      <c r="AT197" s="210" t="s">
        <v>233</v>
      </c>
      <c r="AU197" s="210" t="s">
        <v>237</v>
      </c>
      <c r="AV197" s="13" t="s">
        <v>85</v>
      </c>
      <c r="AW197" s="13" t="s">
        <v>37</v>
      </c>
      <c r="AX197" s="13" t="s">
        <v>76</v>
      </c>
      <c r="AY197" s="210" t="s">
        <v>223</v>
      </c>
    </row>
    <row r="198" spans="2:51" s="13" customFormat="1" ht="11.25">
      <c r="B198" s="200"/>
      <c r="C198" s="201"/>
      <c r="D198" s="195" t="s">
        <v>233</v>
      </c>
      <c r="E198" s="202" t="s">
        <v>74</v>
      </c>
      <c r="F198" s="203" t="s">
        <v>1862</v>
      </c>
      <c r="G198" s="201"/>
      <c r="H198" s="204">
        <v>2</v>
      </c>
      <c r="I198" s="205"/>
      <c r="J198" s="201"/>
      <c r="K198" s="201"/>
      <c r="L198" s="206"/>
      <c r="M198" s="207"/>
      <c r="N198" s="208"/>
      <c r="O198" s="208"/>
      <c r="P198" s="208"/>
      <c r="Q198" s="208"/>
      <c r="R198" s="208"/>
      <c r="S198" s="208"/>
      <c r="T198" s="209"/>
      <c r="AT198" s="210" t="s">
        <v>233</v>
      </c>
      <c r="AU198" s="210" t="s">
        <v>237</v>
      </c>
      <c r="AV198" s="13" t="s">
        <v>85</v>
      </c>
      <c r="AW198" s="13" t="s">
        <v>37</v>
      </c>
      <c r="AX198" s="13" t="s">
        <v>76</v>
      </c>
      <c r="AY198" s="210" t="s">
        <v>223</v>
      </c>
    </row>
    <row r="199" spans="2:51" s="15" customFormat="1" ht="11.25">
      <c r="B199" s="222"/>
      <c r="C199" s="223"/>
      <c r="D199" s="195" t="s">
        <v>233</v>
      </c>
      <c r="E199" s="224" t="s">
        <v>74</v>
      </c>
      <c r="F199" s="225" t="s">
        <v>238</v>
      </c>
      <c r="G199" s="223"/>
      <c r="H199" s="226">
        <v>3</v>
      </c>
      <c r="I199" s="227"/>
      <c r="J199" s="223"/>
      <c r="K199" s="223"/>
      <c r="L199" s="228"/>
      <c r="M199" s="229"/>
      <c r="N199" s="230"/>
      <c r="O199" s="230"/>
      <c r="P199" s="230"/>
      <c r="Q199" s="230"/>
      <c r="R199" s="230"/>
      <c r="S199" s="230"/>
      <c r="T199" s="231"/>
      <c r="AT199" s="232" t="s">
        <v>233</v>
      </c>
      <c r="AU199" s="232" t="s">
        <v>237</v>
      </c>
      <c r="AV199" s="15" t="s">
        <v>229</v>
      </c>
      <c r="AW199" s="15" t="s">
        <v>37</v>
      </c>
      <c r="AX199" s="15" t="s">
        <v>83</v>
      </c>
      <c r="AY199" s="232" t="s">
        <v>223</v>
      </c>
    </row>
    <row r="200" spans="1:65" s="2" customFormat="1" ht="24">
      <c r="A200" s="36"/>
      <c r="B200" s="37"/>
      <c r="C200" s="182" t="s">
        <v>363</v>
      </c>
      <c r="D200" s="182" t="s">
        <v>225</v>
      </c>
      <c r="E200" s="183" t="s">
        <v>1927</v>
      </c>
      <c r="F200" s="184" t="s">
        <v>1928</v>
      </c>
      <c r="G200" s="185" t="s">
        <v>123</v>
      </c>
      <c r="H200" s="186">
        <v>5</v>
      </c>
      <c r="I200" s="187"/>
      <c r="J200" s="188">
        <f>ROUND(I200*H200,2)</f>
        <v>0</v>
      </c>
      <c r="K200" s="184" t="s">
        <v>74</v>
      </c>
      <c r="L200" s="41"/>
      <c r="M200" s="189" t="s">
        <v>74</v>
      </c>
      <c r="N200" s="190" t="s">
        <v>46</v>
      </c>
      <c r="O200" s="66"/>
      <c r="P200" s="191">
        <f>O200*H200</f>
        <v>0</v>
      </c>
      <c r="Q200" s="191">
        <v>0</v>
      </c>
      <c r="R200" s="191">
        <f>Q200*H200</f>
        <v>0</v>
      </c>
      <c r="S200" s="191">
        <v>0</v>
      </c>
      <c r="T200" s="192">
        <f>S200*H200</f>
        <v>0</v>
      </c>
      <c r="U200" s="36"/>
      <c r="V200" s="36"/>
      <c r="W200" s="36"/>
      <c r="X200" s="36"/>
      <c r="Y200" s="36"/>
      <c r="Z200" s="36"/>
      <c r="AA200" s="36"/>
      <c r="AB200" s="36"/>
      <c r="AC200" s="36"/>
      <c r="AD200" s="36"/>
      <c r="AE200" s="36"/>
      <c r="AR200" s="193" t="s">
        <v>329</v>
      </c>
      <c r="AT200" s="193" t="s">
        <v>225</v>
      </c>
      <c r="AU200" s="193" t="s">
        <v>237</v>
      </c>
      <c r="AY200" s="19" t="s">
        <v>223</v>
      </c>
      <c r="BE200" s="194">
        <f>IF(N200="základní",J200,0)</f>
        <v>0</v>
      </c>
      <c r="BF200" s="194">
        <f>IF(N200="snížená",J200,0)</f>
        <v>0</v>
      </c>
      <c r="BG200" s="194">
        <f>IF(N200="zákl. přenesená",J200,0)</f>
        <v>0</v>
      </c>
      <c r="BH200" s="194">
        <f>IF(N200="sníž. přenesená",J200,0)</f>
        <v>0</v>
      </c>
      <c r="BI200" s="194">
        <f>IF(N200="nulová",J200,0)</f>
        <v>0</v>
      </c>
      <c r="BJ200" s="19" t="s">
        <v>83</v>
      </c>
      <c r="BK200" s="194">
        <f>ROUND(I200*H200,2)</f>
        <v>0</v>
      </c>
      <c r="BL200" s="19" t="s">
        <v>329</v>
      </c>
      <c r="BM200" s="193" t="s">
        <v>509</v>
      </c>
    </row>
    <row r="201" spans="1:47" s="2" customFormat="1" ht="19.5">
      <c r="A201" s="36"/>
      <c r="B201" s="37"/>
      <c r="C201" s="38"/>
      <c r="D201" s="195" t="s">
        <v>231</v>
      </c>
      <c r="E201" s="38"/>
      <c r="F201" s="196" t="s">
        <v>1928</v>
      </c>
      <c r="G201" s="38"/>
      <c r="H201" s="38"/>
      <c r="I201" s="197"/>
      <c r="J201" s="38"/>
      <c r="K201" s="38"/>
      <c r="L201" s="41"/>
      <c r="M201" s="198"/>
      <c r="N201" s="199"/>
      <c r="O201" s="66"/>
      <c r="P201" s="66"/>
      <c r="Q201" s="66"/>
      <c r="R201" s="66"/>
      <c r="S201" s="66"/>
      <c r="T201" s="67"/>
      <c r="U201" s="36"/>
      <c r="V201" s="36"/>
      <c r="W201" s="36"/>
      <c r="X201" s="36"/>
      <c r="Y201" s="36"/>
      <c r="Z201" s="36"/>
      <c r="AA201" s="36"/>
      <c r="AB201" s="36"/>
      <c r="AC201" s="36"/>
      <c r="AD201" s="36"/>
      <c r="AE201" s="36"/>
      <c r="AT201" s="19" t="s">
        <v>231</v>
      </c>
      <c r="AU201" s="19" t="s">
        <v>237</v>
      </c>
    </row>
    <row r="202" spans="2:51" s="13" customFormat="1" ht="11.25">
      <c r="B202" s="200"/>
      <c r="C202" s="201"/>
      <c r="D202" s="195" t="s">
        <v>233</v>
      </c>
      <c r="E202" s="202" t="s">
        <v>74</v>
      </c>
      <c r="F202" s="203" t="s">
        <v>1926</v>
      </c>
      <c r="G202" s="201"/>
      <c r="H202" s="204">
        <v>1</v>
      </c>
      <c r="I202" s="205"/>
      <c r="J202" s="201"/>
      <c r="K202" s="201"/>
      <c r="L202" s="206"/>
      <c r="M202" s="207"/>
      <c r="N202" s="208"/>
      <c r="O202" s="208"/>
      <c r="P202" s="208"/>
      <c r="Q202" s="208"/>
      <c r="R202" s="208"/>
      <c r="S202" s="208"/>
      <c r="T202" s="209"/>
      <c r="AT202" s="210" t="s">
        <v>233</v>
      </c>
      <c r="AU202" s="210" t="s">
        <v>237</v>
      </c>
      <c r="AV202" s="13" t="s">
        <v>85</v>
      </c>
      <c r="AW202" s="13" t="s">
        <v>37</v>
      </c>
      <c r="AX202" s="13" t="s">
        <v>76</v>
      </c>
      <c r="AY202" s="210" t="s">
        <v>223</v>
      </c>
    </row>
    <row r="203" spans="2:51" s="13" customFormat="1" ht="11.25">
      <c r="B203" s="200"/>
      <c r="C203" s="201"/>
      <c r="D203" s="195" t="s">
        <v>233</v>
      </c>
      <c r="E203" s="202" t="s">
        <v>74</v>
      </c>
      <c r="F203" s="203" t="s">
        <v>1929</v>
      </c>
      <c r="G203" s="201"/>
      <c r="H203" s="204">
        <v>4</v>
      </c>
      <c r="I203" s="205"/>
      <c r="J203" s="201"/>
      <c r="K203" s="201"/>
      <c r="L203" s="206"/>
      <c r="M203" s="207"/>
      <c r="N203" s="208"/>
      <c r="O203" s="208"/>
      <c r="P203" s="208"/>
      <c r="Q203" s="208"/>
      <c r="R203" s="208"/>
      <c r="S203" s="208"/>
      <c r="T203" s="209"/>
      <c r="AT203" s="210" t="s">
        <v>233</v>
      </c>
      <c r="AU203" s="210" t="s">
        <v>237</v>
      </c>
      <c r="AV203" s="13" t="s">
        <v>85</v>
      </c>
      <c r="AW203" s="13" t="s">
        <v>37</v>
      </c>
      <c r="AX203" s="13" t="s">
        <v>76</v>
      </c>
      <c r="AY203" s="210" t="s">
        <v>223</v>
      </c>
    </row>
    <row r="204" spans="2:51" s="15" customFormat="1" ht="11.25">
      <c r="B204" s="222"/>
      <c r="C204" s="223"/>
      <c r="D204" s="195" t="s">
        <v>233</v>
      </c>
      <c r="E204" s="224" t="s">
        <v>74</v>
      </c>
      <c r="F204" s="225" t="s">
        <v>238</v>
      </c>
      <c r="G204" s="223"/>
      <c r="H204" s="226">
        <v>5</v>
      </c>
      <c r="I204" s="227"/>
      <c r="J204" s="223"/>
      <c r="K204" s="223"/>
      <c r="L204" s="228"/>
      <c r="M204" s="229"/>
      <c r="N204" s="230"/>
      <c r="O204" s="230"/>
      <c r="P204" s="230"/>
      <c r="Q204" s="230"/>
      <c r="R204" s="230"/>
      <c r="S204" s="230"/>
      <c r="T204" s="231"/>
      <c r="AT204" s="232" t="s">
        <v>233</v>
      </c>
      <c r="AU204" s="232" t="s">
        <v>237</v>
      </c>
      <c r="AV204" s="15" t="s">
        <v>229</v>
      </c>
      <c r="AW204" s="15" t="s">
        <v>37</v>
      </c>
      <c r="AX204" s="15" t="s">
        <v>83</v>
      </c>
      <c r="AY204" s="232" t="s">
        <v>223</v>
      </c>
    </row>
    <row r="205" spans="1:65" s="2" customFormat="1" ht="24">
      <c r="A205" s="36"/>
      <c r="B205" s="37"/>
      <c r="C205" s="182" t="s">
        <v>7</v>
      </c>
      <c r="D205" s="182" t="s">
        <v>225</v>
      </c>
      <c r="E205" s="183" t="s">
        <v>1930</v>
      </c>
      <c r="F205" s="184" t="s">
        <v>1931</v>
      </c>
      <c r="G205" s="185" t="s">
        <v>123</v>
      </c>
      <c r="H205" s="186">
        <v>8</v>
      </c>
      <c r="I205" s="187"/>
      <c r="J205" s="188">
        <f>ROUND(I205*H205,2)</f>
        <v>0</v>
      </c>
      <c r="K205" s="184" t="s">
        <v>74</v>
      </c>
      <c r="L205" s="41"/>
      <c r="M205" s="189" t="s">
        <v>74</v>
      </c>
      <c r="N205" s="190" t="s">
        <v>46</v>
      </c>
      <c r="O205" s="66"/>
      <c r="P205" s="191">
        <f>O205*H205</f>
        <v>0</v>
      </c>
      <c r="Q205" s="191">
        <v>0</v>
      </c>
      <c r="R205" s="191">
        <f>Q205*H205</f>
        <v>0</v>
      </c>
      <c r="S205" s="191">
        <v>0</v>
      </c>
      <c r="T205" s="192">
        <f>S205*H205</f>
        <v>0</v>
      </c>
      <c r="U205" s="36"/>
      <c r="V205" s="36"/>
      <c r="W205" s="36"/>
      <c r="X205" s="36"/>
      <c r="Y205" s="36"/>
      <c r="Z205" s="36"/>
      <c r="AA205" s="36"/>
      <c r="AB205" s="36"/>
      <c r="AC205" s="36"/>
      <c r="AD205" s="36"/>
      <c r="AE205" s="36"/>
      <c r="AR205" s="193" t="s">
        <v>329</v>
      </c>
      <c r="AT205" s="193" t="s">
        <v>225</v>
      </c>
      <c r="AU205" s="193" t="s">
        <v>237</v>
      </c>
      <c r="AY205" s="19" t="s">
        <v>223</v>
      </c>
      <c r="BE205" s="194">
        <f>IF(N205="základní",J205,0)</f>
        <v>0</v>
      </c>
      <c r="BF205" s="194">
        <f>IF(N205="snížená",J205,0)</f>
        <v>0</v>
      </c>
      <c r="BG205" s="194">
        <f>IF(N205="zákl. přenesená",J205,0)</f>
        <v>0</v>
      </c>
      <c r="BH205" s="194">
        <f>IF(N205="sníž. přenesená",J205,0)</f>
        <v>0</v>
      </c>
      <c r="BI205" s="194">
        <f>IF(N205="nulová",J205,0)</f>
        <v>0</v>
      </c>
      <c r="BJ205" s="19" t="s">
        <v>83</v>
      </c>
      <c r="BK205" s="194">
        <f>ROUND(I205*H205,2)</f>
        <v>0</v>
      </c>
      <c r="BL205" s="19" t="s">
        <v>329</v>
      </c>
      <c r="BM205" s="193" t="s">
        <v>525</v>
      </c>
    </row>
    <row r="206" spans="1:47" s="2" customFormat="1" ht="19.5">
      <c r="A206" s="36"/>
      <c r="B206" s="37"/>
      <c r="C206" s="38"/>
      <c r="D206" s="195" t="s">
        <v>231</v>
      </c>
      <c r="E206" s="38"/>
      <c r="F206" s="196" t="s">
        <v>1931</v>
      </c>
      <c r="G206" s="38"/>
      <c r="H206" s="38"/>
      <c r="I206" s="197"/>
      <c r="J206" s="38"/>
      <c r="K206" s="38"/>
      <c r="L206" s="41"/>
      <c r="M206" s="198"/>
      <c r="N206" s="199"/>
      <c r="O206" s="66"/>
      <c r="P206" s="66"/>
      <c r="Q206" s="66"/>
      <c r="R206" s="66"/>
      <c r="S206" s="66"/>
      <c r="T206" s="67"/>
      <c r="U206" s="36"/>
      <c r="V206" s="36"/>
      <c r="W206" s="36"/>
      <c r="X206" s="36"/>
      <c r="Y206" s="36"/>
      <c r="Z206" s="36"/>
      <c r="AA206" s="36"/>
      <c r="AB206" s="36"/>
      <c r="AC206" s="36"/>
      <c r="AD206" s="36"/>
      <c r="AE206" s="36"/>
      <c r="AT206" s="19" t="s">
        <v>231</v>
      </c>
      <c r="AU206" s="19" t="s">
        <v>237</v>
      </c>
    </row>
    <row r="207" spans="2:51" s="13" customFormat="1" ht="11.25">
      <c r="B207" s="200"/>
      <c r="C207" s="201"/>
      <c r="D207" s="195" t="s">
        <v>233</v>
      </c>
      <c r="E207" s="202" t="s">
        <v>74</v>
      </c>
      <c r="F207" s="203" t="s">
        <v>1870</v>
      </c>
      <c r="G207" s="201"/>
      <c r="H207" s="204">
        <v>2</v>
      </c>
      <c r="I207" s="205"/>
      <c r="J207" s="201"/>
      <c r="K207" s="201"/>
      <c r="L207" s="206"/>
      <c r="M207" s="207"/>
      <c r="N207" s="208"/>
      <c r="O207" s="208"/>
      <c r="P207" s="208"/>
      <c r="Q207" s="208"/>
      <c r="R207" s="208"/>
      <c r="S207" s="208"/>
      <c r="T207" s="209"/>
      <c r="AT207" s="210" t="s">
        <v>233</v>
      </c>
      <c r="AU207" s="210" t="s">
        <v>237</v>
      </c>
      <c r="AV207" s="13" t="s">
        <v>85</v>
      </c>
      <c r="AW207" s="13" t="s">
        <v>37</v>
      </c>
      <c r="AX207" s="13" t="s">
        <v>76</v>
      </c>
      <c r="AY207" s="210" t="s">
        <v>223</v>
      </c>
    </row>
    <row r="208" spans="2:51" s="13" customFormat="1" ht="11.25">
      <c r="B208" s="200"/>
      <c r="C208" s="201"/>
      <c r="D208" s="195" t="s">
        <v>233</v>
      </c>
      <c r="E208" s="202" t="s">
        <v>74</v>
      </c>
      <c r="F208" s="203" t="s">
        <v>1899</v>
      </c>
      <c r="G208" s="201"/>
      <c r="H208" s="204">
        <v>6</v>
      </c>
      <c r="I208" s="205"/>
      <c r="J208" s="201"/>
      <c r="K208" s="201"/>
      <c r="L208" s="206"/>
      <c r="M208" s="207"/>
      <c r="N208" s="208"/>
      <c r="O208" s="208"/>
      <c r="P208" s="208"/>
      <c r="Q208" s="208"/>
      <c r="R208" s="208"/>
      <c r="S208" s="208"/>
      <c r="T208" s="209"/>
      <c r="AT208" s="210" t="s">
        <v>233</v>
      </c>
      <c r="AU208" s="210" t="s">
        <v>237</v>
      </c>
      <c r="AV208" s="13" t="s">
        <v>85</v>
      </c>
      <c r="AW208" s="13" t="s">
        <v>37</v>
      </c>
      <c r="AX208" s="13" t="s">
        <v>76</v>
      </c>
      <c r="AY208" s="210" t="s">
        <v>223</v>
      </c>
    </row>
    <row r="209" spans="2:51" s="15" customFormat="1" ht="11.25">
      <c r="B209" s="222"/>
      <c r="C209" s="223"/>
      <c r="D209" s="195" t="s">
        <v>233</v>
      </c>
      <c r="E209" s="224" t="s">
        <v>74</v>
      </c>
      <c r="F209" s="225" t="s">
        <v>238</v>
      </c>
      <c r="G209" s="223"/>
      <c r="H209" s="226">
        <v>8</v>
      </c>
      <c r="I209" s="227"/>
      <c r="J209" s="223"/>
      <c r="K209" s="223"/>
      <c r="L209" s="228"/>
      <c r="M209" s="229"/>
      <c r="N209" s="230"/>
      <c r="O209" s="230"/>
      <c r="P209" s="230"/>
      <c r="Q209" s="230"/>
      <c r="R209" s="230"/>
      <c r="S209" s="230"/>
      <c r="T209" s="231"/>
      <c r="AT209" s="232" t="s">
        <v>233</v>
      </c>
      <c r="AU209" s="232" t="s">
        <v>237</v>
      </c>
      <c r="AV209" s="15" t="s">
        <v>229</v>
      </c>
      <c r="AW209" s="15" t="s">
        <v>37</v>
      </c>
      <c r="AX209" s="15" t="s">
        <v>83</v>
      </c>
      <c r="AY209" s="232" t="s">
        <v>223</v>
      </c>
    </row>
    <row r="210" spans="1:65" s="2" customFormat="1" ht="24">
      <c r="A210" s="36"/>
      <c r="B210" s="37"/>
      <c r="C210" s="182" t="s">
        <v>384</v>
      </c>
      <c r="D210" s="182" t="s">
        <v>225</v>
      </c>
      <c r="E210" s="183" t="s">
        <v>1932</v>
      </c>
      <c r="F210" s="184" t="s">
        <v>1933</v>
      </c>
      <c r="G210" s="185" t="s">
        <v>123</v>
      </c>
      <c r="H210" s="186">
        <v>3</v>
      </c>
      <c r="I210" s="187"/>
      <c r="J210" s="188">
        <f>ROUND(I210*H210,2)</f>
        <v>0</v>
      </c>
      <c r="K210" s="184" t="s">
        <v>74</v>
      </c>
      <c r="L210" s="41"/>
      <c r="M210" s="189" t="s">
        <v>74</v>
      </c>
      <c r="N210" s="190" t="s">
        <v>46</v>
      </c>
      <c r="O210" s="66"/>
      <c r="P210" s="191">
        <f>O210*H210</f>
        <v>0</v>
      </c>
      <c r="Q210" s="191">
        <v>0</v>
      </c>
      <c r="R210" s="191">
        <f>Q210*H210</f>
        <v>0</v>
      </c>
      <c r="S210" s="191">
        <v>0</v>
      </c>
      <c r="T210" s="192">
        <f>S210*H210</f>
        <v>0</v>
      </c>
      <c r="U210" s="36"/>
      <c r="V210" s="36"/>
      <c r="W210" s="36"/>
      <c r="X210" s="36"/>
      <c r="Y210" s="36"/>
      <c r="Z210" s="36"/>
      <c r="AA210" s="36"/>
      <c r="AB210" s="36"/>
      <c r="AC210" s="36"/>
      <c r="AD210" s="36"/>
      <c r="AE210" s="36"/>
      <c r="AR210" s="193" t="s">
        <v>329</v>
      </c>
      <c r="AT210" s="193" t="s">
        <v>225</v>
      </c>
      <c r="AU210" s="193" t="s">
        <v>237</v>
      </c>
      <c r="AY210" s="19" t="s">
        <v>223</v>
      </c>
      <c r="BE210" s="194">
        <f>IF(N210="základní",J210,0)</f>
        <v>0</v>
      </c>
      <c r="BF210" s="194">
        <f>IF(N210="snížená",J210,0)</f>
        <v>0</v>
      </c>
      <c r="BG210" s="194">
        <f>IF(N210="zákl. přenesená",J210,0)</f>
        <v>0</v>
      </c>
      <c r="BH210" s="194">
        <f>IF(N210="sníž. přenesená",J210,0)</f>
        <v>0</v>
      </c>
      <c r="BI210" s="194">
        <f>IF(N210="nulová",J210,0)</f>
        <v>0</v>
      </c>
      <c r="BJ210" s="19" t="s">
        <v>83</v>
      </c>
      <c r="BK210" s="194">
        <f>ROUND(I210*H210,2)</f>
        <v>0</v>
      </c>
      <c r="BL210" s="19" t="s">
        <v>329</v>
      </c>
      <c r="BM210" s="193" t="s">
        <v>538</v>
      </c>
    </row>
    <row r="211" spans="1:47" s="2" customFormat="1" ht="19.5">
      <c r="A211" s="36"/>
      <c r="B211" s="37"/>
      <c r="C211" s="38"/>
      <c r="D211" s="195" t="s">
        <v>231</v>
      </c>
      <c r="E211" s="38"/>
      <c r="F211" s="196" t="s">
        <v>1933</v>
      </c>
      <c r="G211" s="38"/>
      <c r="H211" s="38"/>
      <c r="I211" s="197"/>
      <c r="J211" s="38"/>
      <c r="K211" s="38"/>
      <c r="L211" s="41"/>
      <c r="M211" s="198"/>
      <c r="N211" s="199"/>
      <c r="O211" s="66"/>
      <c r="P211" s="66"/>
      <c r="Q211" s="66"/>
      <c r="R211" s="66"/>
      <c r="S211" s="66"/>
      <c r="T211" s="67"/>
      <c r="U211" s="36"/>
      <c r="V211" s="36"/>
      <c r="W211" s="36"/>
      <c r="X211" s="36"/>
      <c r="Y211" s="36"/>
      <c r="Z211" s="36"/>
      <c r="AA211" s="36"/>
      <c r="AB211" s="36"/>
      <c r="AC211" s="36"/>
      <c r="AD211" s="36"/>
      <c r="AE211" s="36"/>
      <c r="AT211" s="19" t="s">
        <v>231</v>
      </c>
      <c r="AU211" s="19" t="s">
        <v>237</v>
      </c>
    </row>
    <row r="212" spans="2:51" s="13" customFormat="1" ht="11.25">
      <c r="B212" s="200"/>
      <c r="C212" s="201"/>
      <c r="D212" s="195" t="s">
        <v>233</v>
      </c>
      <c r="E212" s="202" t="s">
        <v>74</v>
      </c>
      <c r="F212" s="203" t="s">
        <v>1926</v>
      </c>
      <c r="G212" s="201"/>
      <c r="H212" s="204">
        <v>1</v>
      </c>
      <c r="I212" s="205"/>
      <c r="J212" s="201"/>
      <c r="K212" s="201"/>
      <c r="L212" s="206"/>
      <c r="M212" s="207"/>
      <c r="N212" s="208"/>
      <c r="O212" s="208"/>
      <c r="P212" s="208"/>
      <c r="Q212" s="208"/>
      <c r="R212" s="208"/>
      <c r="S212" s="208"/>
      <c r="T212" s="209"/>
      <c r="AT212" s="210" t="s">
        <v>233</v>
      </c>
      <c r="AU212" s="210" t="s">
        <v>237</v>
      </c>
      <c r="AV212" s="13" t="s">
        <v>85</v>
      </c>
      <c r="AW212" s="13" t="s">
        <v>37</v>
      </c>
      <c r="AX212" s="13" t="s">
        <v>76</v>
      </c>
      <c r="AY212" s="210" t="s">
        <v>223</v>
      </c>
    </row>
    <row r="213" spans="2:51" s="13" customFormat="1" ht="11.25">
      <c r="B213" s="200"/>
      <c r="C213" s="201"/>
      <c r="D213" s="195" t="s">
        <v>233</v>
      </c>
      <c r="E213" s="202" t="s">
        <v>74</v>
      </c>
      <c r="F213" s="203" t="s">
        <v>1862</v>
      </c>
      <c r="G213" s="201"/>
      <c r="H213" s="204">
        <v>2</v>
      </c>
      <c r="I213" s="205"/>
      <c r="J213" s="201"/>
      <c r="K213" s="201"/>
      <c r="L213" s="206"/>
      <c r="M213" s="207"/>
      <c r="N213" s="208"/>
      <c r="O213" s="208"/>
      <c r="P213" s="208"/>
      <c r="Q213" s="208"/>
      <c r="R213" s="208"/>
      <c r="S213" s="208"/>
      <c r="T213" s="209"/>
      <c r="AT213" s="210" t="s">
        <v>233</v>
      </c>
      <c r="AU213" s="210" t="s">
        <v>237</v>
      </c>
      <c r="AV213" s="13" t="s">
        <v>85</v>
      </c>
      <c r="AW213" s="13" t="s">
        <v>37</v>
      </c>
      <c r="AX213" s="13" t="s">
        <v>76</v>
      </c>
      <c r="AY213" s="210" t="s">
        <v>223</v>
      </c>
    </row>
    <row r="214" spans="2:51" s="15" customFormat="1" ht="11.25">
      <c r="B214" s="222"/>
      <c r="C214" s="223"/>
      <c r="D214" s="195" t="s">
        <v>233</v>
      </c>
      <c r="E214" s="224" t="s">
        <v>74</v>
      </c>
      <c r="F214" s="225" t="s">
        <v>238</v>
      </c>
      <c r="G214" s="223"/>
      <c r="H214" s="226">
        <v>3</v>
      </c>
      <c r="I214" s="227"/>
      <c r="J214" s="223"/>
      <c r="K214" s="223"/>
      <c r="L214" s="228"/>
      <c r="M214" s="229"/>
      <c r="N214" s="230"/>
      <c r="O214" s="230"/>
      <c r="P214" s="230"/>
      <c r="Q214" s="230"/>
      <c r="R214" s="230"/>
      <c r="S214" s="230"/>
      <c r="T214" s="231"/>
      <c r="AT214" s="232" t="s">
        <v>233</v>
      </c>
      <c r="AU214" s="232" t="s">
        <v>237</v>
      </c>
      <c r="AV214" s="15" t="s">
        <v>229</v>
      </c>
      <c r="AW214" s="15" t="s">
        <v>37</v>
      </c>
      <c r="AX214" s="15" t="s">
        <v>83</v>
      </c>
      <c r="AY214" s="232" t="s">
        <v>223</v>
      </c>
    </row>
    <row r="215" spans="1:65" s="2" customFormat="1" ht="24">
      <c r="A215" s="36"/>
      <c r="B215" s="37"/>
      <c r="C215" s="182" t="s">
        <v>390</v>
      </c>
      <c r="D215" s="182" t="s">
        <v>225</v>
      </c>
      <c r="E215" s="183" t="s">
        <v>1934</v>
      </c>
      <c r="F215" s="184" t="s">
        <v>1935</v>
      </c>
      <c r="G215" s="185" t="s">
        <v>123</v>
      </c>
      <c r="H215" s="186">
        <v>5</v>
      </c>
      <c r="I215" s="187"/>
      <c r="J215" s="188">
        <f>ROUND(I215*H215,2)</f>
        <v>0</v>
      </c>
      <c r="K215" s="184" t="s">
        <v>74</v>
      </c>
      <c r="L215" s="41"/>
      <c r="M215" s="189" t="s">
        <v>74</v>
      </c>
      <c r="N215" s="190" t="s">
        <v>46</v>
      </c>
      <c r="O215" s="66"/>
      <c r="P215" s="191">
        <f>O215*H215</f>
        <v>0</v>
      </c>
      <c r="Q215" s="191">
        <v>0</v>
      </c>
      <c r="R215" s="191">
        <f>Q215*H215</f>
        <v>0</v>
      </c>
      <c r="S215" s="191">
        <v>0</v>
      </c>
      <c r="T215" s="192">
        <f>S215*H215</f>
        <v>0</v>
      </c>
      <c r="U215" s="36"/>
      <c r="V215" s="36"/>
      <c r="W215" s="36"/>
      <c r="X215" s="36"/>
      <c r="Y215" s="36"/>
      <c r="Z215" s="36"/>
      <c r="AA215" s="36"/>
      <c r="AB215" s="36"/>
      <c r="AC215" s="36"/>
      <c r="AD215" s="36"/>
      <c r="AE215" s="36"/>
      <c r="AR215" s="193" t="s">
        <v>329</v>
      </c>
      <c r="AT215" s="193" t="s">
        <v>225</v>
      </c>
      <c r="AU215" s="193" t="s">
        <v>237</v>
      </c>
      <c r="AY215" s="19" t="s">
        <v>223</v>
      </c>
      <c r="BE215" s="194">
        <f>IF(N215="základní",J215,0)</f>
        <v>0</v>
      </c>
      <c r="BF215" s="194">
        <f>IF(N215="snížená",J215,0)</f>
        <v>0</v>
      </c>
      <c r="BG215" s="194">
        <f>IF(N215="zákl. přenesená",J215,0)</f>
        <v>0</v>
      </c>
      <c r="BH215" s="194">
        <f>IF(N215="sníž. přenesená",J215,0)</f>
        <v>0</v>
      </c>
      <c r="BI215" s="194">
        <f>IF(N215="nulová",J215,0)</f>
        <v>0</v>
      </c>
      <c r="BJ215" s="19" t="s">
        <v>83</v>
      </c>
      <c r="BK215" s="194">
        <f>ROUND(I215*H215,2)</f>
        <v>0</v>
      </c>
      <c r="BL215" s="19" t="s">
        <v>329</v>
      </c>
      <c r="BM215" s="193" t="s">
        <v>556</v>
      </c>
    </row>
    <row r="216" spans="1:47" s="2" customFormat="1" ht="19.5">
      <c r="A216" s="36"/>
      <c r="B216" s="37"/>
      <c r="C216" s="38"/>
      <c r="D216" s="195" t="s">
        <v>231</v>
      </c>
      <c r="E216" s="38"/>
      <c r="F216" s="196" t="s">
        <v>1935</v>
      </c>
      <c r="G216" s="38"/>
      <c r="H216" s="38"/>
      <c r="I216" s="197"/>
      <c r="J216" s="38"/>
      <c r="K216" s="38"/>
      <c r="L216" s="41"/>
      <c r="M216" s="198"/>
      <c r="N216" s="199"/>
      <c r="O216" s="66"/>
      <c r="P216" s="66"/>
      <c r="Q216" s="66"/>
      <c r="R216" s="66"/>
      <c r="S216" s="66"/>
      <c r="T216" s="67"/>
      <c r="U216" s="36"/>
      <c r="V216" s="36"/>
      <c r="W216" s="36"/>
      <c r="X216" s="36"/>
      <c r="Y216" s="36"/>
      <c r="Z216" s="36"/>
      <c r="AA216" s="36"/>
      <c r="AB216" s="36"/>
      <c r="AC216" s="36"/>
      <c r="AD216" s="36"/>
      <c r="AE216" s="36"/>
      <c r="AT216" s="19" t="s">
        <v>231</v>
      </c>
      <c r="AU216" s="19" t="s">
        <v>237</v>
      </c>
    </row>
    <row r="217" spans="2:51" s="13" customFormat="1" ht="11.25">
      <c r="B217" s="200"/>
      <c r="C217" s="201"/>
      <c r="D217" s="195" t="s">
        <v>233</v>
      </c>
      <c r="E217" s="202" t="s">
        <v>74</v>
      </c>
      <c r="F217" s="203" t="s">
        <v>1926</v>
      </c>
      <c r="G217" s="201"/>
      <c r="H217" s="204">
        <v>1</v>
      </c>
      <c r="I217" s="205"/>
      <c r="J217" s="201"/>
      <c r="K217" s="201"/>
      <c r="L217" s="206"/>
      <c r="M217" s="207"/>
      <c r="N217" s="208"/>
      <c r="O217" s="208"/>
      <c r="P217" s="208"/>
      <c r="Q217" s="208"/>
      <c r="R217" s="208"/>
      <c r="S217" s="208"/>
      <c r="T217" s="209"/>
      <c r="AT217" s="210" t="s">
        <v>233</v>
      </c>
      <c r="AU217" s="210" t="s">
        <v>237</v>
      </c>
      <c r="AV217" s="13" t="s">
        <v>85</v>
      </c>
      <c r="AW217" s="13" t="s">
        <v>37</v>
      </c>
      <c r="AX217" s="13" t="s">
        <v>76</v>
      </c>
      <c r="AY217" s="210" t="s">
        <v>223</v>
      </c>
    </row>
    <row r="218" spans="2:51" s="13" customFormat="1" ht="11.25">
      <c r="B218" s="200"/>
      <c r="C218" s="201"/>
      <c r="D218" s="195" t="s">
        <v>233</v>
      </c>
      <c r="E218" s="202" t="s">
        <v>74</v>
      </c>
      <c r="F218" s="203" t="s">
        <v>1929</v>
      </c>
      <c r="G218" s="201"/>
      <c r="H218" s="204">
        <v>4</v>
      </c>
      <c r="I218" s="205"/>
      <c r="J218" s="201"/>
      <c r="K218" s="201"/>
      <c r="L218" s="206"/>
      <c r="M218" s="207"/>
      <c r="N218" s="208"/>
      <c r="O218" s="208"/>
      <c r="P218" s="208"/>
      <c r="Q218" s="208"/>
      <c r="R218" s="208"/>
      <c r="S218" s="208"/>
      <c r="T218" s="209"/>
      <c r="AT218" s="210" t="s">
        <v>233</v>
      </c>
      <c r="AU218" s="210" t="s">
        <v>237</v>
      </c>
      <c r="AV218" s="13" t="s">
        <v>85</v>
      </c>
      <c r="AW218" s="13" t="s">
        <v>37</v>
      </c>
      <c r="AX218" s="13" t="s">
        <v>76</v>
      </c>
      <c r="AY218" s="210" t="s">
        <v>223</v>
      </c>
    </row>
    <row r="219" spans="2:51" s="15" customFormat="1" ht="11.25">
      <c r="B219" s="222"/>
      <c r="C219" s="223"/>
      <c r="D219" s="195" t="s">
        <v>233</v>
      </c>
      <c r="E219" s="224" t="s">
        <v>74</v>
      </c>
      <c r="F219" s="225" t="s">
        <v>238</v>
      </c>
      <c r="G219" s="223"/>
      <c r="H219" s="226">
        <v>5</v>
      </c>
      <c r="I219" s="227"/>
      <c r="J219" s="223"/>
      <c r="K219" s="223"/>
      <c r="L219" s="228"/>
      <c r="M219" s="229"/>
      <c r="N219" s="230"/>
      <c r="O219" s="230"/>
      <c r="P219" s="230"/>
      <c r="Q219" s="230"/>
      <c r="R219" s="230"/>
      <c r="S219" s="230"/>
      <c r="T219" s="231"/>
      <c r="AT219" s="232" t="s">
        <v>233</v>
      </c>
      <c r="AU219" s="232" t="s">
        <v>237</v>
      </c>
      <c r="AV219" s="15" t="s">
        <v>229</v>
      </c>
      <c r="AW219" s="15" t="s">
        <v>37</v>
      </c>
      <c r="AX219" s="15" t="s">
        <v>83</v>
      </c>
      <c r="AY219" s="232" t="s">
        <v>223</v>
      </c>
    </row>
    <row r="220" spans="1:65" s="2" customFormat="1" ht="24">
      <c r="A220" s="36"/>
      <c r="B220" s="37"/>
      <c r="C220" s="182" t="s">
        <v>397</v>
      </c>
      <c r="D220" s="182" t="s">
        <v>225</v>
      </c>
      <c r="E220" s="183" t="s">
        <v>1936</v>
      </c>
      <c r="F220" s="184" t="s">
        <v>1937</v>
      </c>
      <c r="G220" s="185" t="s">
        <v>123</v>
      </c>
      <c r="H220" s="186">
        <v>44</v>
      </c>
      <c r="I220" s="187"/>
      <c r="J220" s="188">
        <f>ROUND(I220*H220,2)</f>
        <v>0</v>
      </c>
      <c r="K220" s="184" t="s">
        <v>74</v>
      </c>
      <c r="L220" s="41"/>
      <c r="M220" s="189" t="s">
        <v>74</v>
      </c>
      <c r="N220" s="190" t="s">
        <v>46</v>
      </c>
      <c r="O220" s="66"/>
      <c r="P220" s="191">
        <f>O220*H220</f>
        <v>0</v>
      </c>
      <c r="Q220" s="191">
        <v>0</v>
      </c>
      <c r="R220" s="191">
        <f>Q220*H220</f>
        <v>0</v>
      </c>
      <c r="S220" s="191">
        <v>0</v>
      </c>
      <c r="T220" s="192">
        <f>S220*H220</f>
        <v>0</v>
      </c>
      <c r="U220" s="36"/>
      <c r="V220" s="36"/>
      <c r="W220" s="36"/>
      <c r="X220" s="36"/>
      <c r="Y220" s="36"/>
      <c r="Z220" s="36"/>
      <c r="AA220" s="36"/>
      <c r="AB220" s="36"/>
      <c r="AC220" s="36"/>
      <c r="AD220" s="36"/>
      <c r="AE220" s="36"/>
      <c r="AR220" s="193" t="s">
        <v>329</v>
      </c>
      <c r="AT220" s="193" t="s">
        <v>225</v>
      </c>
      <c r="AU220" s="193" t="s">
        <v>237</v>
      </c>
      <c r="AY220" s="19" t="s">
        <v>223</v>
      </c>
      <c r="BE220" s="194">
        <f>IF(N220="základní",J220,0)</f>
        <v>0</v>
      </c>
      <c r="BF220" s="194">
        <f>IF(N220="snížená",J220,0)</f>
        <v>0</v>
      </c>
      <c r="BG220" s="194">
        <f>IF(N220="zákl. přenesená",J220,0)</f>
        <v>0</v>
      </c>
      <c r="BH220" s="194">
        <f>IF(N220="sníž. přenesená",J220,0)</f>
        <v>0</v>
      </c>
      <c r="BI220" s="194">
        <f>IF(N220="nulová",J220,0)</f>
        <v>0</v>
      </c>
      <c r="BJ220" s="19" t="s">
        <v>83</v>
      </c>
      <c r="BK220" s="194">
        <f>ROUND(I220*H220,2)</f>
        <v>0</v>
      </c>
      <c r="BL220" s="19" t="s">
        <v>329</v>
      </c>
      <c r="BM220" s="193" t="s">
        <v>568</v>
      </c>
    </row>
    <row r="221" spans="1:47" s="2" customFormat="1" ht="19.5">
      <c r="A221" s="36"/>
      <c r="B221" s="37"/>
      <c r="C221" s="38"/>
      <c r="D221" s="195" t="s">
        <v>231</v>
      </c>
      <c r="E221" s="38"/>
      <c r="F221" s="196" t="s">
        <v>1937</v>
      </c>
      <c r="G221" s="38"/>
      <c r="H221" s="38"/>
      <c r="I221" s="197"/>
      <c r="J221" s="38"/>
      <c r="K221" s="38"/>
      <c r="L221" s="41"/>
      <c r="M221" s="198"/>
      <c r="N221" s="199"/>
      <c r="O221" s="66"/>
      <c r="P221" s="66"/>
      <c r="Q221" s="66"/>
      <c r="R221" s="66"/>
      <c r="S221" s="66"/>
      <c r="T221" s="67"/>
      <c r="U221" s="36"/>
      <c r="V221" s="36"/>
      <c r="W221" s="36"/>
      <c r="X221" s="36"/>
      <c r="Y221" s="36"/>
      <c r="Z221" s="36"/>
      <c r="AA221" s="36"/>
      <c r="AB221" s="36"/>
      <c r="AC221" s="36"/>
      <c r="AD221" s="36"/>
      <c r="AE221" s="36"/>
      <c r="AT221" s="19" t="s">
        <v>231</v>
      </c>
      <c r="AU221" s="19" t="s">
        <v>237</v>
      </c>
    </row>
    <row r="222" spans="2:51" s="13" customFormat="1" ht="11.25">
      <c r="B222" s="200"/>
      <c r="C222" s="201"/>
      <c r="D222" s="195" t="s">
        <v>233</v>
      </c>
      <c r="E222" s="202" t="s">
        <v>74</v>
      </c>
      <c r="F222" s="203" t="s">
        <v>1873</v>
      </c>
      <c r="G222" s="201"/>
      <c r="H222" s="204">
        <v>0</v>
      </c>
      <c r="I222" s="205"/>
      <c r="J222" s="201"/>
      <c r="K222" s="201"/>
      <c r="L222" s="206"/>
      <c r="M222" s="207"/>
      <c r="N222" s="208"/>
      <c r="O222" s="208"/>
      <c r="P222" s="208"/>
      <c r="Q222" s="208"/>
      <c r="R222" s="208"/>
      <c r="S222" s="208"/>
      <c r="T222" s="209"/>
      <c r="AT222" s="210" t="s">
        <v>233</v>
      </c>
      <c r="AU222" s="210" t="s">
        <v>237</v>
      </c>
      <c r="AV222" s="13" t="s">
        <v>85</v>
      </c>
      <c r="AW222" s="13" t="s">
        <v>37</v>
      </c>
      <c r="AX222" s="13" t="s">
        <v>76</v>
      </c>
      <c r="AY222" s="210" t="s">
        <v>223</v>
      </c>
    </row>
    <row r="223" spans="2:51" s="13" customFormat="1" ht="11.25">
      <c r="B223" s="200"/>
      <c r="C223" s="201"/>
      <c r="D223" s="195" t="s">
        <v>233</v>
      </c>
      <c r="E223" s="202" t="s">
        <v>74</v>
      </c>
      <c r="F223" s="203" t="s">
        <v>1938</v>
      </c>
      <c r="G223" s="201"/>
      <c r="H223" s="204">
        <v>44</v>
      </c>
      <c r="I223" s="205"/>
      <c r="J223" s="201"/>
      <c r="K223" s="201"/>
      <c r="L223" s="206"/>
      <c r="M223" s="207"/>
      <c r="N223" s="208"/>
      <c r="O223" s="208"/>
      <c r="P223" s="208"/>
      <c r="Q223" s="208"/>
      <c r="R223" s="208"/>
      <c r="S223" s="208"/>
      <c r="T223" s="209"/>
      <c r="AT223" s="210" t="s">
        <v>233</v>
      </c>
      <c r="AU223" s="210" t="s">
        <v>237</v>
      </c>
      <c r="AV223" s="13" t="s">
        <v>85</v>
      </c>
      <c r="AW223" s="13" t="s">
        <v>37</v>
      </c>
      <c r="AX223" s="13" t="s">
        <v>76</v>
      </c>
      <c r="AY223" s="210" t="s">
        <v>223</v>
      </c>
    </row>
    <row r="224" spans="2:51" s="15" customFormat="1" ht="11.25">
      <c r="B224" s="222"/>
      <c r="C224" s="223"/>
      <c r="D224" s="195" t="s">
        <v>233</v>
      </c>
      <c r="E224" s="224" t="s">
        <v>74</v>
      </c>
      <c r="F224" s="225" t="s">
        <v>238</v>
      </c>
      <c r="G224" s="223"/>
      <c r="H224" s="226">
        <v>44</v>
      </c>
      <c r="I224" s="227"/>
      <c r="J224" s="223"/>
      <c r="K224" s="223"/>
      <c r="L224" s="228"/>
      <c r="M224" s="229"/>
      <c r="N224" s="230"/>
      <c r="O224" s="230"/>
      <c r="P224" s="230"/>
      <c r="Q224" s="230"/>
      <c r="R224" s="230"/>
      <c r="S224" s="230"/>
      <c r="T224" s="231"/>
      <c r="AT224" s="232" t="s">
        <v>233</v>
      </c>
      <c r="AU224" s="232" t="s">
        <v>237</v>
      </c>
      <c r="AV224" s="15" t="s">
        <v>229</v>
      </c>
      <c r="AW224" s="15" t="s">
        <v>37</v>
      </c>
      <c r="AX224" s="15" t="s">
        <v>83</v>
      </c>
      <c r="AY224" s="232" t="s">
        <v>223</v>
      </c>
    </row>
    <row r="225" spans="1:65" s="2" customFormat="1" ht="24">
      <c r="A225" s="36"/>
      <c r="B225" s="37"/>
      <c r="C225" s="182" t="s">
        <v>403</v>
      </c>
      <c r="D225" s="182" t="s">
        <v>225</v>
      </c>
      <c r="E225" s="183" t="s">
        <v>1939</v>
      </c>
      <c r="F225" s="184" t="s">
        <v>1940</v>
      </c>
      <c r="G225" s="185" t="s">
        <v>123</v>
      </c>
      <c r="H225" s="186">
        <v>8</v>
      </c>
      <c r="I225" s="187"/>
      <c r="J225" s="188">
        <f>ROUND(I225*H225,2)</f>
        <v>0</v>
      </c>
      <c r="K225" s="184" t="s">
        <v>74</v>
      </c>
      <c r="L225" s="41"/>
      <c r="M225" s="189" t="s">
        <v>74</v>
      </c>
      <c r="N225" s="190" t="s">
        <v>46</v>
      </c>
      <c r="O225" s="66"/>
      <c r="P225" s="191">
        <f>O225*H225</f>
        <v>0</v>
      </c>
      <c r="Q225" s="191">
        <v>0</v>
      </c>
      <c r="R225" s="191">
        <f>Q225*H225</f>
        <v>0</v>
      </c>
      <c r="S225" s="191">
        <v>0</v>
      </c>
      <c r="T225" s="192">
        <f>S225*H225</f>
        <v>0</v>
      </c>
      <c r="U225" s="36"/>
      <c r="V225" s="36"/>
      <c r="W225" s="36"/>
      <c r="X225" s="36"/>
      <c r="Y225" s="36"/>
      <c r="Z225" s="36"/>
      <c r="AA225" s="36"/>
      <c r="AB225" s="36"/>
      <c r="AC225" s="36"/>
      <c r="AD225" s="36"/>
      <c r="AE225" s="36"/>
      <c r="AR225" s="193" t="s">
        <v>329</v>
      </c>
      <c r="AT225" s="193" t="s">
        <v>225</v>
      </c>
      <c r="AU225" s="193" t="s">
        <v>237</v>
      </c>
      <c r="AY225" s="19" t="s">
        <v>223</v>
      </c>
      <c r="BE225" s="194">
        <f>IF(N225="základní",J225,0)</f>
        <v>0</v>
      </c>
      <c r="BF225" s="194">
        <f>IF(N225="snížená",J225,0)</f>
        <v>0</v>
      </c>
      <c r="BG225" s="194">
        <f>IF(N225="zákl. přenesená",J225,0)</f>
        <v>0</v>
      </c>
      <c r="BH225" s="194">
        <f>IF(N225="sníž. přenesená",J225,0)</f>
        <v>0</v>
      </c>
      <c r="BI225" s="194">
        <f>IF(N225="nulová",J225,0)</f>
        <v>0</v>
      </c>
      <c r="BJ225" s="19" t="s">
        <v>83</v>
      </c>
      <c r="BK225" s="194">
        <f>ROUND(I225*H225,2)</f>
        <v>0</v>
      </c>
      <c r="BL225" s="19" t="s">
        <v>329</v>
      </c>
      <c r="BM225" s="193" t="s">
        <v>124</v>
      </c>
    </row>
    <row r="226" spans="1:47" s="2" customFormat="1" ht="19.5">
      <c r="A226" s="36"/>
      <c r="B226" s="37"/>
      <c r="C226" s="38"/>
      <c r="D226" s="195" t="s">
        <v>231</v>
      </c>
      <c r="E226" s="38"/>
      <c r="F226" s="196" t="s">
        <v>1940</v>
      </c>
      <c r="G226" s="38"/>
      <c r="H226" s="38"/>
      <c r="I226" s="197"/>
      <c r="J226" s="38"/>
      <c r="K226" s="38"/>
      <c r="L226" s="41"/>
      <c r="M226" s="198"/>
      <c r="N226" s="199"/>
      <c r="O226" s="66"/>
      <c r="P226" s="66"/>
      <c r="Q226" s="66"/>
      <c r="R226" s="66"/>
      <c r="S226" s="66"/>
      <c r="T226" s="67"/>
      <c r="U226" s="36"/>
      <c r="V226" s="36"/>
      <c r="W226" s="36"/>
      <c r="X226" s="36"/>
      <c r="Y226" s="36"/>
      <c r="Z226" s="36"/>
      <c r="AA226" s="36"/>
      <c r="AB226" s="36"/>
      <c r="AC226" s="36"/>
      <c r="AD226" s="36"/>
      <c r="AE226" s="36"/>
      <c r="AT226" s="19" t="s">
        <v>231</v>
      </c>
      <c r="AU226" s="19" t="s">
        <v>237</v>
      </c>
    </row>
    <row r="227" spans="2:51" s="13" customFormat="1" ht="11.25">
      <c r="B227" s="200"/>
      <c r="C227" s="201"/>
      <c r="D227" s="195" t="s">
        <v>233</v>
      </c>
      <c r="E227" s="202" t="s">
        <v>74</v>
      </c>
      <c r="F227" s="203" t="s">
        <v>1873</v>
      </c>
      <c r="G227" s="201"/>
      <c r="H227" s="204">
        <v>0</v>
      </c>
      <c r="I227" s="205"/>
      <c r="J227" s="201"/>
      <c r="K227" s="201"/>
      <c r="L227" s="206"/>
      <c r="M227" s="207"/>
      <c r="N227" s="208"/>
      <c r="O227" s="208"/>
      <c r="P227" s="208"/>
      <c r="Q227" s="208"/>
      <c r="R227" s="208"/>
      <c r="S227" s="208"/>
      <c r="T227" s="209"/>
      <c r="AT227" s="210" t="s">
        <v>233</v>
      </c>
      <c r="AU227" s="210" t="s">
        <v>237</v>
      </c>
      <c r="AV227" s="13" t="s">
        <v>85</v>
      </c>
      <c r="AW227" s="13" t="s">
        <v>37</v>
      </c>
      <c r="AX227" s="13" t="s">
        <v>76</v>
      </c>
      <c r="AY227" s="210" t="s">
        <v>223</v>
      </c>
    </row>
    <row r="228" spans="2:51" s="13" customFormat="1" ht="11.25">
      <c r="B228" s="200"/>
      <c r="C228" s="201"/>
      <c r="D228" s="195" t="s">
        <v>233</v>
      </c>
      <c r="E228" s="202" t="s">
        <v>74</v>
      </c>
      <c r="F228" s="203" t="s">
        <v>1941</v>
      </c>
      <c r="G228" s="201"/>
      <c r="H228" s="204">
        <v>8</v>
      </c>
      <c r="I228" s="205"/>
      <c r="J228" s="201"/>
      <c r="K228" s="201"/>
      <c r="L228" s="206"/>
      <c r="M228" s="207"/>
      <c r="N228" s="208"/>
      <c r="O228" s="208"/>
      <c r="P228" s="208"/>
      <c r="Q228" s="208"/>
      <c r="R228" s="208"/>
      <c r="S228" s="208"/>
      <c r="T228" s="209"/>
      <c r="AT228" s="210" t="s">
        <v>233</v>
      </c>
      <c r="AU228" s="210" t="s">
        <v>237</v>
      </c>
      <c r="AV228" s="13" t="s">
        <v>85</v>
      </c>
      <c r="AW228" s="13" t="s">
        <v>37</v>
      </c>
      <c r="AX228" s="13" t="s">
        <v>76</v>
      </c>
      <c r="AY228" s="210" t="s">
        <v>223</v>
      </c>
    </row>
    <row r="229" spans="2:51" s="15" customFormat="1" ht="11.25">
      <c r="B229" s="222"/>
      <c r="C229" s="223"/>
      <c r="D229" s="195" t="s">
        <v>233</v>
      </c>
      <c r="E229" s="224" t="s">
        <v>74</v>
      </c>
      <c r="F229" s="225" t="s">
        <v>238</v>
      </c>
      <c r="G229" s="223"/>
      <c r="H229" s="226">
        <v>8</v>
      </c>
      <c r="I229" s="227"/>
      <c r="J229" s="223"/>
      <c r="K229" s="223"/>
      <c r="L229" s="228"/>
      <c r="M229" s="229"/>
      <c r="N229" s="230"/>
      <c r="O229" s="230"/>
      <c r="P229" s="230"/>
      <c r="Q229" s="230"/>
      <c r="R229" s="230"/>
      <c r="S229" s="230"/>
      <c r="T229" s="231"/>
      <c r="AT229" s="232" t="s">
        <v>233</v>
      </c>
      <c r="AU229" s="232" t="s">
        <v>237</v>
      </c>
      <c r="AV229" s="15" t="s">
        <v>229</v>
      </c>
      <c r="AW229" s="15" t="s">
        <v>37</v>
      </c>
      <c r="AX229" s="15" t="s">
        <v>83</v>
      </c>
      <c r="AY229" s="232" t="s">
        <v>223</v>
      </c>
    </row>
    <row r="230" spans="1:65" s="2" customFormat="1" ht="24">
      <c r="A230" s="36"/>
      <c r="B230" s="37"/>
      <c r="C230" s="182" t="s">
        <v>413</v>
      </c>
      <c r="D230" s="182" t="s">
        <v>225</v>
      </c>
      <c r="E230" s="183" t="s">
        <v>1942</v>
      </c>
      <c r="F230" s="184" t="s">
        <v>1943</v>
      </c>
      <c r="G230" s="185" t="s">
        <v>123</v>
      </c>
      <c r="H230" s="186">
        <v>1</v>
      </c>
      <c r="I230" s="187"/>
      <c r="J230" s="188">
        <f>ROUND(I230*H230,2)</f>
        <v>0</v>
      </c>
      <c r="K230" s="184" t="s">
        <v>74</v>
      </c>
      <c r="L230" s="41"/>
      <c r="M230" s="189" t="s">
        <v>74</v>
      </c>
      <c r="N230" s="190" t="s">
        <v>46</v>
      </c>
      <c r="O230" s="66"/>
      <c r="P230" s="191">
        <f>O230*H230</f>
        <v>0</v>
      </c>
      <c r="Q230" s="191">
        <v>0</v>
      </c>
      <c r="R230" s="191">
        <f>Q230*H230</f>
        <v>0</v>
      </c>
      <c r="S230" s="191">
        <v>0</v>
      </c>
      <c r="T230" s="192">
        <f>S230*H230</f>
        <v>0</v>
      </c>
      <c r="U230" s="36"/>
      <c r="V230" s="36"/>
      <c r="W230" s="36"/>
      <c r="X230" s="36"/>
      <c r="Y230" s="36"/>
      <c r="Z230" s="36"/>
      <c r="AA230" s="36"/>
      <c r="AB230" s="36"/>
      <c r="AC230" s="36"/>
      <c r="AD230" s="36"/>
      <c r="AE230" s="36"/>
      <c r="AR230" s="193" t="s">
        <v>329</v>
      </c>
      <c r="AT230" s="193" t="s">
        <v>225</v>
      </c>
      <c r="AU230" s="193" t="s">
        <v>237</v>
      </c>
      <c r="AY230" s="19" t="s">
        <v>223</v>
      </c>
      <c r="BE230" s="194">
        <f>IF(N230="základní",J230,0)</f>
        <v>0</v>
      </c>
      <c r="BF230" s="194">
        <f>IF(N230="snížená",J230,0)</f>
        <v>0</v>
      </c>
      <c r="BG230" s="194">
        <f>IF(N230="zákl. přenesená",J230,0)</f>
        <v>0</v>
      </c>
      <c r="BH230" s="194">
        <f>IF(N230="sníž. přenesená",J230,0)</f>
        <v>0</v>
      </c>
      <c r="BI230" s="194">
        <f>IF(N230="nulová",J230,0)</f>
        <v>0</v>
      </c>
      <c r="BJ230" s="19" t="s">
        <v>83</v>
      </c>
      <c r="BK230" s="194">
        <f>ROUND(I230*H230,2)</f>
        <v>0</v>
      </c>
      <c r="BL230" s="19" t="s">
        <v>329</v>
      </c>
      <c r="BM230" s="193" t="s">
        <v>915</v>
      </c>
    </row>
    <row r="231" spans="1:47" s="2" customFormat="1" ht="19.5">
      <c r="A231" s="36"/>
      <c r="B231" s="37"/>
      <c r="C231" s="38"/>
      <c r="D231" s="195" t="s">
        <v>231</v>
      </c>
      <c r="E231" s="38"/>
      <c r="F231" s="196" t="s">
        <v>1943</v>
      </c>
      <c r="G231" s="38"/>
      <c r="H231" s="38"/>
      <c r="I231" s="197"/>
      <c r="J231" s="38"/>
      <c r="K231" s="38"/>
      <c r="L231" s="41"/>
      <c r="M231" s="198"/>
      <c r="N231" s="199"/>
      <c r="O231" s="66"/>
      <c r="P231" s="66"/>
      <c r="Q231" s="66"/>
      <c r="R231" s="66"/>
      <c r="S231" s="66"/>
      <c r="T231" s="67"/>
      <c r="U231" s="36"/>
      <c r="V231" s="36"/>
      <c r="W231" s="36"/>
      <c r="X231" s="36"/>
      <c r="Y231" s="36"/>
      <c r="Z231" s="36"/>
      <c r="AA231" s="36"/>
      <c r="AB231" s="36"/>
      <c r="AC231" s="36"/>
      <c r="AD231" s="36"/>
      <c r="AE231" s="36"/>
      <c r="AT231" s="19" t="s">
        <v>231</v>
      </c>
      <c r="AU231" s="19" t="s">
        <v>237</v>
      </c>
    </row>
    <row r="232" spans="2:51" s="13" customFormat="1" ht="11.25">
      <c r="B232" s="200"/>
      <c r="C232" s="201"/>
      <c r="D232" s="195" t="s">
        <v>233</v>
      </c>
      <c r="E232" s="202" t="s">
        <v>74</v>
      </c>
      <c r="F232" s="203" t="s">
        <v>1873</v>
      </c>
      <c r="G232" s="201"/>
      <c r="H232" s="204">
        <v>0</v>
      </c>
      <c r="I232" s="205"/>
      <c r="J232" s="201"/>
      <c r="K232" s="201"/>
      <c r="L232" s="206"/>
      <c r="M232" s="207"/>
      <c r="N232" s="208"/>
      <c r="O232" s="208"/>
      <c r="P232" s="208"/>
      <c r="Q232" s="208"/>
      <c r="R232" s="208"/>
      <c r="S232" s="208"/>
      <c r="T232" s="209"/>
      <c r="AT232" s="210" t="s">
        <v>233</v>
      </c>
      <c r="AU232" s="210" t="s">
        <v>237</v>
      </c>
      <c r="AV232" s="13" t="s">
        <v>85</v>
      </c>
      <c r="AW232" s="13" t="s">
        <v>37</v>
      </c>
      <c r="AX232" s="13" t="s">
        <v>76</v>
      </c>
      <c r="AY232" s="210" t="s">
        <v>223</v>
      </c>
    </row>
    <row r="233" spans="2:51" s="13" customFormat="1" ht="11.25">
      <c r="B233" s="200"/>
      <c r="C233" s="201"/>
      <c r="D233" s="195" t="s">
        <v>233</v>
      </c>
      <c r="E233" s="202" t="s">
        <v>74</v>
      </c>
      <c r="F233" s="203" t="s">
        <v>1877</v>
      </c>
      <c r="G233" s="201"/>
      <c r="H233" s="204">
        <v>1</v>
      </c>
      <c r="I233" s="205"/>
      <c r="J233" s="201"/>
      <c r="K233" s="201"/>
      <c r="L233" s="206"/>
      <c r="M233" s="207"/>
      <c r="N233" s="208"/>
      <c r="O233" s="208"/>
      <c r="P233" s="208"/>
      <c r="Q233" s="208"/>
      <c r="R233" s="208"/>
      <c r="S233" s="208"/>
      <c r="T233" s="209"/>
      <c r="AT233" s="210" t="s">
        <v>233</v>
      </c>
      <c r="AU233" s="210" t="s">
        <v>237</v>
      </c>
      <c r="AV233" s="13" t="s">
        <v>85</v>
      </c>
      <c r="AW233" s="13" t="s">
        <v>37</v>
      </c>
      <c r="AX233" s="13" t="s">
        <v>76</v>
      </c>
      <c r="AY233" s="210" t="s">
        <v>223</v>
      </c>
    </row>
    <row r="234" spans="2:51" s="15" customFormat="1" ht="11.25">
      <c r="B234" s="222"/>
      <c r="C234" s="223"/>
      <c r="D234" s="195" t="s">
        <v>233</v>
      </c>
      <c r="E234" s="224" t="s">
        <v>74</v>
      </c>
      <c r="F234" s="225" t="s">
        <v>238</v>
      </c>
      <c r="G234" s="223"/>
      <c r="H234" s="226">
        <v>1</v>
      </c>
      <c r="I234" s="227"/>
      <c r="J234" s="223"/>
      <c r="K234" s="223"/>
      <c r="L234" s="228"/>
      <c r="M234" s="229"/>
      <c r="N234" s="230"/>
      <c r="O234" s="230"/>
      <c r="P234" s="230"/>
      <c r="Q234" s="230"/>
      <c r="R234" s="230"/>
      <c r="S234" s="230"/>
      <c r="T234" s="231"/>
      <c r="AT234" s="232" t="s">
        <v>233</v>
      </c>
      <c r="AU234" s="232" t="s">
        <v>237</v>
      </c>
      <c r="AV234" s="15" t="s">
        <v>229</v>
      </c>
      <c r="AW234" s="15" t="s">
        <v>37</v>
      </c>
      <c r="AX234" s="15" t="s">
        <v>83</v>
      </c>
      <c r="AY234" s="232" t="s">
        <v>223</v>
      </c>
    </row>
    <row r="235" spans="1:65" s="2" customFormat="1" ht="24">
      <c r="A235" s="36"/>
      <c r="B235" s="37"/>
      <c r="C235" s="182" t="s">
        <v>420</v>
      </c>
      <c r="D235" s="182" t="s">
        <v>225</v>
      </c>
      <c r="E235" s="183" t="s">
        <v>1944</v>
      </c>
      <c r="F235" s="184" t="s">
        <v>1945</v>
      </c>
      <c r="G235" s="185" t="s">
        <v>123</v>
      </c>
      <c r="H235" s="186">
        <v>32</v>
      </c>
      <c r="I235" s="187"/>
      <c r="J235" s="188">
        <f>ROUND(I235*H235,2)</f>
        <v>0</v>
      </c>
      <c r="K235" s="184" t="s">
        <v>74</v>
      </c>
      <c r="L235" s="41"/>
      <c r="M235" s="189" t="s">
        <v>74</v>
      </c>
      <c r="N235" s="190" t="s">
        <v>46</v>
      </c>
      <c r="O235" s="66"/>
      <c r="P235" s="191">
        <f>O235*H235</f>
        <v>0</v>
      </c>
      <c r="Q235" s="191">
        <v>0</v>
      </c>
      <c r="R235" s="191">
        <f>Q235*H235</f>
        <v>0</v>
      </c>
      <c r="S235" s="191">
        <v>0</v>
      </c>
      <c r="T235" s="192">
        <f>S235*H235</f>
        <v>0</v>
      </c>
      <c r="U235" s="36"/>
      <c r="V235" s="36"/>
      <c r="W235" s="36"/>
      <c r="X235" s="36"/>
      <c r="Y235" s="36"/>
      <c r="Z235" s="36"/>
      <c r="AA235" s="36"/>
      <c r="AB235" s="36"/>
      <c r="AC235" s="36"/>
      <c r="AD235" s="36"/>
      <c r="AE235" s="36"/>
      <c r="AR235" s="193" t="s">
        <v>329</v>
      </c>
      <c r="AT235" s="193" t="s">
        <v>225</v>
      </c>
      <c r="AU235" s="193" t="s">
        <v>237</v>
      </c>
      <c r="AY235" s="19" t="s">
        <v>223</v>
      </c>
      <c r="BE235" s="194">
        <f>IF(N235="základní",J235,0)</f>
        <v>0</v>
      </c>
      <c r="BF235" s="194">
        <f>IF(N235="snížená",J235,0)</f>
        <v>0</v>
      </c>
      <c r="BG235" s="194">
        <f>IF(N235="zákl. přenesená",J235,0)</f>
        <v>0</v>
      </c>
      <c r="BH235" s="194">
        <f>IF(N235="sníž. přenesená",J235,0)</f>
        <v>0</v>
      </c>
      <c r="BI235" s="194">
        <f>IF(N235="nulová",J235,0)</f>
        <v>0</v>
      </c>
      <c r="BJ235" s="19" t="s">
        <v>83</v>
      </c>
      <c r="BK235" s="194">
        <f>ROUND(I235*H235,2)</f>
        <v>0</v>
      </c>
      <c r="BL235" s="19" t="s">
        <v>329</v>
      </c>
      <c r="BM235" s="193" t="s">
        <v>927</v>
      </c>
    </row>
    <row r="236" spans="1:47" s="2" customFormat="1" ht="19.5">
      <c r="A236" s="36"/>
      <c r="B236" s="37"/>
      <c r="C236" s="38"/>
      <c r="D236" s="195" t="s">
        <v>231</v>
      </c>
      <c r="E236" s="38"/>
      <c r="F236" s="196" t="s">
        <v>1945</v>
      </c>
      <c r="G236" s="38"/>
      <c r="H236" s="38"/>
      <c r="I236" s="197"/>
      <c r="J236" s="38"/>
      <c r="K236" s="38"/>
      <c r="L236" s="41"/>
      <c r="M236" s="198"/>
      <c r="N236" s="199"/>
      <c r="O236" s="66"/>
      <c r="P236" s="66"/>
      <c r="Q236" s="66"/>
      <c r="R236" s="66"/>
      <c r="S236" s="66"/>
      <c r="T236" s="67"/>
      <c r="U236" s="36"/>
      <c r="V236" s="36"/>
      <c r="W236" s="36"/>
      <c r="X236" s="36"/>
      <c r="Y236" s="36"/>
      <c r="Z236" s="36"/>
      <c r="AA236" s="36"/>
      <c r="AB236" s="36"/>
      <c r="AC236" s="36"/>
      <c r="AD236" s="36"/>
      <c r="AE236" s="36"/>
      <c r="AT236" s="19" t="s">
        <v>231</v>
      </c>
      <c r="AU236" s="19" t="s">
        <v>237</v>
      </c>
    </row>
    <row r="237" spans="2:51" s="13" customFormat="1" ht="11.25">
      <c r="B237" s="200"/>
      <c r="C237" s="201"/>
      <c r="D237" s="195" t="s">
        <v>233</v>
      </c>
      <c r="E237" s="202" t="s">
        <v>74</v>
      </c>
      <c r="F237" s="203" t="s">
        <v>1873</v>
      </c>
      <c r="G237" s="201"/>
      <c r="H237" s="204">
        <v>0</v>
      </c>
      <c r="I237" s="205"/>
      <c r="J237" s="201"/>
      <c r="K237" s="201"/>
      <c r="L237" s="206"/>
      <c r="M237" s="207"/>
      <c r="N237" s="208"/>
      <c r="O237" s="208"/>
      <c r="P237" s="208"/>
      <c r="Q237" s="208"/>
      <c r="R237" s="208"/>
      <c r="S237" s="208"/>
      <c r="T237" s="209"/>
      <c r="AT237" s="210" t="s">
        <v>233</v>
      </c>
      <c r="AU237" s="210" t="s">
        <v>237</v>
      </c>
      <c r="AV237" s="13" t="s">
        <v>85</v>
      </c>
      <c r="AW237" s="13" t="s">
        <v>37</v>
      </c>
      <c r="AX237" s="13" t="s">
        <v>76</v>
      </c>
      <c r="AY237" s="210" t="s">
        <v>223</v>
      </c>
    </row>
    <row r="238" spans="2:51" s="13" customFormat="1" ht="11.25">
      <c r="B238" s="200"/>
      <c r="C238" s="201"/>
      <c r="D238" s="195" t="s">
        <v>233</v>
      </c>
      <c r="E238" s="202" t="s">
        <v>74</v>
      </c>
      <c r="F238" s="203" t="s">
        <v>1946</v>
      </c>
      <c r="G238" s="201"/>
      <c r="H238" s="204">
        <v>32</v>
      </c>
      <c r="I238" s="205"/>
      <c r="J238" s="201"/>
      <c r="K238" s="201"/>
      <c r="L238" s="206"/>
      <c r="M238" s="207"/>
      <c r="N238" s="208"/>
      <c r="O238" s="208"/>
      <c r="P238" s="208"/>
      <c r="Q238" s="208"/>
      <c r="R238" s="208"/>
      <c r="S238" s="208"/>
      <c r="T238" s="209"/>
      <c r="AT238" s="210" t="s">
        <v>233</v>
      </c>
      <c r="AU238" s="210" t="s">
        <v>237</v>
      </c>
      <c r="AV238" s="13" t="s">
        <v>85</v>
      </c>
      <c r="AW238" s="13" t="s">
        <v>37</v>
      </c>
      <c r="AX238" s="13" t="s">
        <v>76</v>
      </c>
      <c r="AY238" s="210" t="s">
        <v>223</v>
      </c>
    </row>
    <row r="239" spans="2:51" s="15" customFormat="1" ht="11.25">
      <c r="B239" s="222"/>
      <c r="C239" s="223"/>
      <c r="D239" s="195" t="s">
        <v>233</v>
      </c>
      <c r="E239" s="224" t="s">
        <v>74</v>
      </c>
      <c r="F239" s="225" t="s">
        <v>238</v>
      </c>
      <c r="G239" s="223"/>
      <c r="H239" s="226">
        <v>32</v>
      </c>
      <c r="I239" s="227"/>
      <c r="J239" s="223"/>
      <c r="K239" s="223"/>
      <c r="L239" s="228"/>
      <c r="M239" s="229"/>
      <c r="N239" s="230"/>
      <c r="O239" s="230"/>
      <c r="P239" s="230"/>
      <c r="Q239" s="230"/>
      <c r="R239" s="230"/>
      <c r="S239" s="230"/>
      <c r="T239" s="231"/>
      <c r="AT239" s="232" t="s">
        <v>233</v>
      </c>
      <c r="AU239" s="232" t="s">
        <v>237</v>
      </c>
      <c r="AV239" s="15" t="s">
        <v>229</v>
      </c>
      <c r="AW239" s="15" t="s">
        <v>37</v>
      </c>
      <c r="AX239" s="15" t="s">
        <v>83</v>
      </c>
      <c r="AY239" s="232" t="s">
        <v>223</v>
      </c>
    </row>
    <row r="240" spans="1:65" s="2" customFormat="1" ht="24">
      <c r="A240" s="36"/>
      <c r="B240" s="37"/>
      <c r="C240" s="182" t="s">
        <v>427</v>
      </c>
      <c r="D240" s="182" t="s">
        <v>225</v>
      </c>
      <c r="E240" s="183" t="s">
        <v>1947</v>
      </c>
      <c r="F240" s="184" t="s">
        <v>1948</v>
      </c>
      <c r="G240" s="185" t="s">
        <v>123</v>
      </c>
      <c r="H240" s="186">
        <v>2</v>
      </c>
      <c r="I240" s="187"/>
      <c r="J240" s="188">
        <f>ROUND(I240*H240,2)</f>
        <v>0</v>
      </c>
      <c r="K240" s="184" t="s">
        <v>74</v>
      </c>
      <c r="L240" s="41"/>
      <c r="M240" s="189" t="s">
        <v>74</v>
      </c>
      <c r="N240" s="190" t="s">
        <v>46</v>
      </c>
      <c r="O240" s="66"/>
      <c r="P240" s="191">
        <f>O240*H240</f>
        <v>0</v>
      </c>
      <c r="Q240" s="191">
        <v>0</v>
      </c>
      <c r="R240" s="191">
        <f>Q240*H240</f>
        <v>0</v>
      </c>
      <c r="S240" s="191">
        <v>0</v>
      </c>
      <c r="T240" s="192">
        <f>S240*H240</f>
        <v>0</v>
      </c>
      <c r="U240" s="36"/>
      <c r="V240" s="36"/>
      <c r="W240" s="36"/>
      <c r="X240" s="36"/>
      <c r="Y240" s="36"/>
      <c r="Z240" s="36"/>
      <c r="AA240" s="36"/>
      <c r="AB240" s="36"/>
      <c r="AC240" s="36"/>
      <c r="AD240" s="36"/>
      <c r="AE240" s="36"/>
      <c r="AR240" s="193" t="s">
        <v>329</v>
      </c>
      <c r="AT240" s="193" t="s">
        <v>225</v>
      </c>
      <c r="AU240" s="193" t="s">
        <v>237</v>
      </c>
      <c r="AY240" s="19" t="s">
        <v>223</v>
      </c>
      <c r="BE240" s="194">
        <f>IF(N240="základní",J240,0)</f>
        <v>0</v>
      </c>
      <c r="BF240" s="194">
        <f>IF(N240="snížená",J240,0)</f>
        <v>0</v>
      </c>
      <c r="BG240" s="194">
        <f>IF(N240="zákl. přenesená",J240,0)</f>
        <v>0</v>
      </c>
      <c r="BH240" s="194">
        <f>IF(N240="sníž. přenesená",J240,0)</f>
        <v>0</v>
      </c>
      <c r="BI240" s="194">
        <f>IF(N240="nulová",J240,0)</f>
        <v>0</v>
      </c>
      <c r="BJ240" s="19" t="s">
        <v>83</v>
      </c>
      <c r="BK240" s="194">
        <f>ROUND(I240*H240,2)</f>
        <v>0</v>
      </c>
      <c r="BL240" s="19" t="s">
        <v>329</v>
      </c>
      <c r="BM240" s="193" t="s">
        <v>939</v>
      </c>
    </row>
    <row r="241" spans="1:47" s="2" customFormat="1" ht="19.5">
      <c r="A241" s="36"/>
      <c r="B241" s="37"/>
      <c r="C241" s="38"/>
      <c r="D241" s="195" t="s">
        <v>231</v>
      </c>
      <c r="E241" s="38"/>
      <c r="F241" s="196" t="s">
        <v>1948</v>
      </c>
      <c r="G241" s="38"/>
      <c r="H241" s="38"/>
      <c r="I241" s="197"/>
      <c r="J241" s="38"/>
      <c r="K241" s="38"/>
      <c r="L241" s="41"/>
      <c r="M241" s="198"/>
      <c r="N241" s="199"/>
      <c r="O241" s="66"/>
      <c r="P241" s="66"/>
      <c r="Q241" s="66"/>
      <c r="R241" s="66"/>
      <c r="S241" s="66"/>
      <c r="T241" s="67"/>
      <c r="U241" s="36"/>
      <c r="V241" s="36"/>
      <c r="W241" s="36"/>
      <c r="X241" s="36"/>
      <c r="Y241" s="36"/>
      <c r="Z241" s="36"/>
      <c r="AA241" s="36"/>
      <c r="AB241" s="36"/>
      <c r="AC241" s="36"/>
      <c r="AD241" s="36"/>
      <c r="AE241" s="36"/>
      <c r="AT241" s="19" t="s">
        <v>231</v>
      </c>
      <c r="AU241" s="19" t="s">
        <v>237</v>
      </c>
    </row>
    <row r="242" spans="2:51" s="13" customFormat="1" ht="11.25">
      <c r="B242" s="200"/>
      <c r="C242" s="201"/>
      <c r="D242" s="195" t="s">
        <v>233</v>
      </c>
      <c r="E242" s="202" t="s">
        <v>74</v>
      </c>
      <c r="F242" s="203" t="s">
        <v>1873</v>
      </c>
      <c r="G242" s="201"/>
      <c r="H242" s="204">
        <v>0</v>
      </c>
      <c r="I242" s="205"/>
      <c r="J242" s="201"/>
      <c r="K242" s="201"/>
      <c r="L242" s="206"/>
      <c r="M242" s="207"/>
      <c r="N242" s="208"/>
      <c r="O242" s="208"/>
      <c r="P242" s="208"/>
      <c r="Q242" s="208"/>
      <c r="R242" s="208"/>
      <c r="S242" s="208"/>
      <c r="T242" s="209"/>
      <c r="AT242" s="210" t="s">
        <v>233</v>
      </c>
      <c r="AU242" s="210" t="s">
        <v>237</v>
      </c>
      <c r="AV242" s="13" t="s">
        <v>85</v>
      </c>
      <c r="AW242" s="13" t="s">
        <v>37</v>
      </c>
      <c r="AX242" s="13" t="s">
        <v>76</v>
      </c>
      <c r="AY242" s="210" t="s">
        <v>223</v>
      </c>
    </row>
    <row r="243" spans="2:51" s="13" customFormat="1" ht="11.25">
      <c r="B243" s="200"/>
      <c r="C243" s="201"/>
      <c r="D243" s="195" t="s">
        <v>233</v>
      </c>
      <c r="E243" s="202" t="s">
        <v>74</v>
      </c>
      <c r="F243" s="203" t="s">
        <v>1862</v>
      </c>
      <c r="G243" s="201"/>
      <c r="H243" s="204">
        <v>2</v>
      </c>
      <c r="I243" s="205"/>
      <c r="J243" s="201"/>
      <c r="K243" s="201"/>
      <c r="L243" s="206"/>
      <c r="M243" s="207"/>
      <c r="N243" s="208"/>
      <c r="O243" s="208"/>
      <c r="P243" s="208"/>
      <c r="Q243" s="208"/>
      <c r="R243" s="208"/>
      <c r="S243" s="208"/>
      <c r="T243" s="209"/>
      <c r="AT243" s="210" t="s">
        <v>233</v>
      </c>
      <c r="AU243" s="210" t="s">
        <v>237</v>
      </c>
      <c r="AV243" s="13" t="s">
        <v>85</v>
      </c>
      <c r="AW243" s="13" t="s">
        <v>37</v>
      </c>
      <c r="AX243" s="13" t="s">
        <v>76</v>
      </c>
      <c r="AY243" s="210" t="s">
        <v>223</v>
      </c>
    </row>
    <row r="244" spans="2:51" s="15" customFormat="1" ht="11.25">
      <c r="B244" s="222"/>
      <c r="C244" s="223"/>
      <c r="D244" s="195" t="s">
        <v>233</v>
      </c>
      <c r="E244" s="224" t="s">
        <v>74</v>
      </c>
      <c r="F244" s="225" t="s">
        <v>238</v>
      </c>
      <c r="G244" s="223"/>
      <c r="H244" s="226">
        <v>2</v>
      </c>
      <c r="I244" s="227"/>
      <c r="J244" s="223"/>
      <c r="K244" s="223"/>
      <c r="L244" s="228"/>
      <c r="M244" s="229"/>
      <c r="N244" s="230"/>
      <c r="O244" s="230"/>
      <c r="P244" s="230"/>
      <c r="Q244" s="230"/>
      <c r="R244" s="230"/>
      <c r="S244" s="230"/>
      <c r="T244" s="231"/>
      <c r="AT244" s="232" t="s">
        <v>233</v>
      </c>
      <c r="AU244" s="232" t="s">
        <v>237</v>
      </c>
      <c r="AV244" s="15" t="s">
        <v>229</v>
      </c>
      <c r="AW244" s="15" t="s">
        <v>37</v>
      </c>
      <c r="AX244" s="15" t="s">
        <v>83</v>
      </c>
      <c r="AY244" s="232" t="s">
        <v>223</v>
      </c>
    </row>
    <row r="245" spans="1:65" s="2" customFormat="1" ht="24">
      <c r="A245" s="36"/>
      <c r="B245" s="37"/>
      <c r="C245" s="182" t="s">
        <v>433</v>
      </c>
      <c r="D245" s="182" t="s">
        <v>225</v>
      </c>
      <c r="E245" s="183" t="s">
        <v>1949</v>
      </c>
      <c r="F245" s="184" t="s">
        <v>1950</v>
      </c>
      <c r="G245" s="185" t="s">
        <v>123</v>
      </c>
      <c r="H245" s="186">
        <v>1</v>
      </c>
      <c r="I245" s="187"/>
      <c r="J245" s="188">
        <f>ROUND(I245*H245,2)</f>
        <v>0</v>
      </c>
      <c r="K245" s="184" t="s">
        <v>74</v>
      </c>
      <c r="L245" s="41"/>
      <c r="M245" s="189" t="s">
        <v>74</v>
      </c>
      <c r="N245" s="190" t="s">
        <v>46</v>
      </c>
      <c r="O245" s="66"/>
      <c r="P245" s="191">
        <f>O245*H245</f>
        <v>0</v>
      </c>
      <c r="Q245" s="191">
        <v>0</v>
      </c>
      <c r="R245" s="191">
        <f>Q245*H245</f>
        <v>0</v>
      </c>
      <c r="S245" s="191">
        <v>0</v>
      </c>
      <c r="T245" s="192">
        <f>S245*H245</f>
        <v>0</v>
      </c>
      <c r="U245" s="36"/>
      <c r="V245" s="36"/>
      <c r="W245" s="36"/>
      <c r="X245" s="36"/>
      <c r="Y245" s="36"/>
      <c r="Z245" s="36"/>
      <c r="AA245" s="36"/>
      <c r="AB245" s="36"/>
      <c r="AC245" s="36"/>
      <c r="AD245" s="36"/>
      <c r="AE245" s="36"/>
      <c r="AR245" s="193" t="s">
        <v>329</v>
      </c>
      <c r="AT245" s="193" t="s">
        <v>225</v>
      </c>
      <c r="AU245" s="193" t="s">
        <v>237</v>
      </c>
      <c r="AY245" s="19" t="s">
        <v>223</v>
      </c>
      <c r="BE245" s="194">
        <f>IF(N245="základní",J245,0)</f>
        <v>0</v>
      </c>
      <c r="BF245" s="194">
        <f>IF(N245="snížená",J245,0)</f>
        <v>0</v>
      </c>
      <c r="BG245" s="194">
        <f>IF(N245="zákl. přenesená",J245,0)</f>
        <v>0</v>
      </c>
      <c r="BH245" s="194">
        <f>IF(N245="sníž. přenesená",J245,0)</f>
        <v>0</v>
      </c>
      <c r="BI245" s="194">
        <f>IF(N245="nulová",J245,0)</f>
        <v>0</v>
      </c>
      <c r="BJ245" s="19" t="s">
        <v>83</v>
      </c>
      <c r="BK245" s="194">
        <f>ROUND(I245*H245,2)</f>
        <v>0</v>
      </c>
      <c r="BL245" s="19" t="s">
        <v>329</v>
      </c>
      <c r="BM245" s="193" t="s">
        <v>950</v>
      </c>
    </row>
    <row r="246" spans="1:47" s="2" customFormat="1" ht="19.5">
      <c r="A246" s="36"/>
      <c r="B246" s="37"/>
      <c r="C246" s="38"/>
      <c r="D246" s="195" t="s">
        <v>231</v>
      </c>
      <c r="E246" s="38"/>
      <c r="F246" s="196" t="s">
        <v>1950</v>
      </c>
      <c r="G246" s="38"/>
      <c r="H246" s="38"/>
      <c r="I246" s="197"/>
      <c r="J246" s="38"/>
      <c r="K246" s="38"/>
      <c r="L246" s="41"/>
      <c r="M246" s="198"/>
      <c r="N246" s="199"/>
      <c r="O246" s="66"/>
      <c r="P246" s="66"/>
      <c r="Q246" s="66"/>
      <c r="R246" s="66"/>
      <c r="S246" s="66"/>
      <c r="T246" s="67"/>
      <c r="U246" s="36"/>
      <c r="V246" s="36"/>
      <c r="W246" s="36"/>
      <c r="X246" s="36"/>
      <c r="Y246" s="36"/>
      <c r="Z246" s="36"/>
      <c r="AA246" s="36"/>
      <c r="AB246" s="36"/>
      <c r="AC246" s="36"/>
      <c r="AD246" s="36"/>
      <c r="AE246" s="36"/>
      <c r="AT246" s="19" t="s">
        <v>231</v>
      </c>
      <c r="AU246" s="19" t="s">
        <v>237</v>
      </c>
    </row>
    <row r="247" spans="2:51" s="13" customFormat="1" ht="11.25">
      <c r="B247" s="200"/>
      <c r="C247" s="201"/>
      <c r="D247" s="195" t="s">
        <v>233</v>
      </c>
      <c r="E247" s="202" t="s">
        <v>74</v>
      </c>
      <c r="F247" s="203" t="s">
        <v>1873</v>
      </c>
      <c r="G247" s="201"/>
      <c r="H247" s="204">
        <v>0</v>
      </c>
      <c r="I247" s="205"/>
      <c r="J247" s="201"/>
      <c r="K247" s="201"/>
      <c r="L247" s="206"/>
      <c r="M247" s="207"/>
      <c r="N247" s="208"/>
      <c r="O247" s="208"/>
      <c r="P247" s="208"/>
      <c r="Q247" s="208"/>
      <c r="R247" s="208"/>
      <c r="S247" s="208"/>
      <c r="T247" s="209"/>
      <c r="AT247" s="210" t="s">
        <v>233</v>
      </c>
      <c r="AU247" s="210" t="s">
        <v>237</v>
      </c>
      <c r="AV247" s="13" t="s">
        <v>85</v>
      </c>
      <c r="AW247" s="13" t="s">
        <v>37</v>
      </c>
      <c r="AX247" s="13" t="s">
        <v>76</v>
      </c>
      <c r="AY247" s="210" t="s">
        <v>223</v>
      </c>
    </row>
    <row r="248" spans="2:51" s="13" customFormat="1" ht="11.25">
      <c r="B248" s="200"/>
      <c r="C248" s="201"/>
      <c r="D248" s="195" t="s">
        <v>233</v>
      </c>
      <c r="E248" s="202" t="s">
        <v>74</v>
      </c>
      <c r="F248" s="203" t="s">
        <v>1877</v>
      </c>
      <c r="G248" s="201"/>
      <c r="H248" s="204">
        <v>1</v>
      </c>
      <c r="I248" s="205"/>
      <c r="J248" s="201"/>
      <c r="K248" s="201"/>
      <c r="L248" s="206"/>
      <c r="M248" s="207"/>
      <c r="N248" s="208"/>
      <c r="O248" s="208"/>
      <c r="P248" s="208"/>
      <c r="Q248" s="208"/>
      <c r="R248" s="208"/>
      <c r="S248" s="208"/>
      <c r="T248" s="209"/>
      <c r="AT248" s="210" t="s">
        <v>233</v>
      </c>
      <c r="AU248" s="210" t="s">
        <v>237</v>
      </c>
      <c r="AV248" s="13" t="s">
        <v>85</v>
      </c>
      <c r="AW248" s="13" t="s">
        <v>37</v>
      </c>
      <c r="AX248" s="13" t="s">
        <v>76</v>
      </c>
      <c r="AY248" s="210" t="s">
        <v>223</v>
      </c>
    </row>
    <row r="249" spans="2:51" s="15" customFormat="1" ht="11.25">
      <c r="B249" s="222"/>
      <c r="C249" s="223"/>
      <c r="D249" s="195" t="s">
        <v>233</v>
      </c>
      <c r="E249" s="224" t="s">
        <v>74</v>
      </c>
      <c r="F249" s="225" t="s">
        <v>238</v>
      </c>
      <c r="G249" s="223"/>
      <c r="H249" s="226">
        <v>1</v>
      </c>
      <c r="I249" s="227"/>
      <c r="J249" s="223"/>
      <c r="K249" s="223"/>
      <c r="L249" s="228"/>
      <c r="M249" s="229"/>
      <c r="N249" s="230"/>
      <c r="O249" s="230"/>
      <c r="P249" s="230"/>
      <c r="Q249" s="230"/>
      <c r="R249" s="230"/>
      <c r="S249" s="230"/>
      <c r="T249" s="231"/>
      <c r="AT249" s="232" t="s">
        <v>233</v>
      </c>
      <c r="AU249" s="232" t="s">
        <v>237</v>
      </c>
      <c r="AV249" s="15" t="s">
        <v>229</v>
      </c>
      <c r="AW249" s="15" t="s">
        <v>37</v>
      </c>
      <c r="AX249" s="15" t="s">
        <v>83</v>
      </c>
      <c r="AY249" s="232" t="s">
        <v>223</v>
      </c>
    </row>
    <row r="250" spans="1:65" s="2" customFormat="1" ht="24">
      <c r="A250" s="36"/>
      <c r="B250" s="37"/>
      <c r="C250" s="182" t="s">
        <v>438</v>
      </c>
      <c r="D250" s="182" t="s">
        <v>225</v>
      </c>
      <c r="E250" s="183" t="s">
        <v>1951</v>
      </c>
      <c r="F250" s="184" t="s">
        <v>1952</v>
      </c>
      <c r="G250" s="185" t="s">
        <v>123</v>
      </c>
      <c r="H250" s="186">
        <v>12</v>
      </c>
      <c r="I250" s="187"/>
      <c r="J250" s="188">
        <f>ROUND(I250*H250,2)</f>
        <v>0</v>
      </c>
      <c r="K250" s="184" t="s">
        <v>74</v>
      </c>
      <c r="L250" s="41"/>
      <c r="M250" s="189" t="s">
        <v>74</v>
      </c>
      <c r="N250" s="190" t="s">
        <v>46</v>
      </c>
      <c r="O250" s="66"/>
      <c r="P250" s="191">
        <f>O250*H250</f>
        <v>0</v>
      </c>
      <c r="Q250" s="191">
        <v>0</v>
      </c>
      <c r="R250" s="191">
        <f>Q250*H250</f>
        <v>0</v>
      </c>
      <c r="S250" s="191">
        <v>0</v>
      </c>
      <c r="T250" s="192">
        <f>S250*H250</f>
        <v>0</v>
      </c>
      <c r="U250" s="36"/>
      <c r="V250" s="36"/>
      <c r="W250" s="36"/>
      <c r="X250" s="36"/>
      <c r="Y250" s="36"/>
      <c r="Z250" s="36"/>
      <c r="AA250" s="36"/>
      <c r="AB250" s="36"/>
      <c r="AC250" s="36"/>
      <c r="AD250" s="36"/>
      <c r="AE250" s="36"/>
      <c r="AR250" s="193" t="s">
        <v>329</v>
      </c>
      <c r="AT250" s="193" t="s">
        <v>225</v>
      </c>
      <c r="AU250" s="193" t="s">
        <v>237</v>
      </c>
      <c r="AY250" s="19" t="s">
        <v>223</v>
      </c>
      <c r="BE250" s="194">
        <f>IF(N250="základní",J250,0)</f>
        <v>0</v>
      </c>
      <c r="BF250" s="194">
        <f>IF(N250="snížená",J250,0)</f>
        <v>0</v>
      </c>
      <c r="BG250" s="194">
        <f>IF(N250="zákl. přenesená",J250,0)</f>
        <v>0</v>
      </c>
      <c r="BH250" s="194">
        <f>IF(N250="sníž. přenesená",J250,0)</f>
        <v>0</v>
      </c>
      <c r="BI250" s="194">
        <f>IF(N250="nulová",J250,0)</f>
        <v>0</v>
      </c>
      <c r="BJ250" s="19" t="s">
        <v>83</v>
      </c>
      <c r="BK250" s="194">
        <f>ROUND(I250*H250,2)</f>
        <v>0</v>
      </c>
      <c r="BL250" s="19" t="s">
        <v>329</v>
      </c>
      <c r="BM250" s="193" t="s">
        <v>604</v>
      </c>
    </row>
    <row r="251" spans="1:47" s="2" customFormat="1" ht="11.25">
      <c r="A251" s="36"/>
      <c r="B251" s="37"/>
      <c r="C251" s="38"/>
      <c r="D251" s="195" t="s">
        <v>231</v>
      </c>
      <c r="E251" s="38"/>
      <c r="F251" s="196" t="s">
        <v>1952</v>
      </c>
      <c r="G251" s="38"/>
      <c r="H251" s="38"/>
      <c r="I251" s="197"/>
      <c r="J251" s="38"/>
      <c r="K251" s="38"/>
      <c r="L251" s="41"/>
      <c r="M251" s="198"/>
      <c r="N251" s="199"/>
      <c r="O251" s="66"/>
      <c r="P251" s="66"/>
      <c r="Q251" s="66"/>
      <c r="R251" s="66"/>
      <c r="S251" s="66"/>
      <c r="T251" s="67"/>
      <c r="U251" s="36"/>
      <c r="V251" s="36"/>
      <c r="W251" s="36"/>
      <c r="X251" s="36"/>
      <c r="Y251" s="36"/>
      <c r="Z251" s="36"/>
      <c r="AA251" s="36"/>
      <c r="AB251" s="36"/>
      <c r="AC251" s="36"/>
      <c r="AD251" s="36"/>
      <c r="AE251" s="36"/>
      <c r="AT251" s="19" t="s">
        <v>231</v>
      </c>
      <c r="AU251" s="19" t="s">
        <v>237</v>
      </c>
    </row>
    <row r="252" spans="2:51" s="13" customFormat="1" ht="11.25">
      <c r="B252" s="200"/>
      <c r="C252" s="201"/>
      <c r="D252" s="195" t="s">
        <v>233</v>
      </c>
      <c r="E252" s="202" t="s">
        <v>74</v>
      </c>
      <c r="F252" s="203" t="s">
        <v>1953</v>
      </c>
      <c r="G252" s="201"/>
      <c r="H252" s="204">
        <v>12</v>
      </c>
      <c r="I252" s="205"/>
      <c r="J252" s="201"/>
      <c r="K252" s="201"/>
      <c r="L252" s="206"/>
      <c r="M252" s="207"/>
      <c r="N252" s="208"/>
      <c r="O252" s="208"/>
      <c r="P252" s="208"/>
      <c r="Q252" s="208"/>
      <c r="R252" s="208"/>
      <c r="S252" s="208"/>
      <c r="T252" s="209"/>
      <c r="AT252" s="210" t="s">
        <v>233</v>
      </c>
      <c r="AU252" s="210" t="s">
        <v>237</v>
      </c>
      <c r="AV252" s="13" t="s">
        <v>85</v>
      </c>
      <c r="AW252" s="13" t="s">
        <v>37</v>
      </c>
      <c r="AX252" s="13" t="s">
        <v>76</v>
      </c>
      <c r="AY252" s="210" t="s">
        <v>223</v>
      </c>
    </row>
    <row r="253" spans="2:51" s="15" customFormat="1" ht="11.25">
      <c r="B253" s="222"/>
      <c r="C253" s="223"/>
      <c r="D253" s="195" t="s">
        <v>233</v>
      </c>
      <c r="E253" s="224" t="s">
        <v>74</v>
      </c>
      <c r="F253" s="225" t="s">
        <v>238</v>
      </c>
      <c r="G253" s="223"/>
      <c r="H253" s="226">
        <v>12</v>
      </c>
      <c r="I253" s="227"/>
      <c r="J253" s="223"/>
      <c r="K253" s="223"/>
      <c r="L253" s="228"/>
      <c r="M253" s="229"/>
      <c r="N253" s="230"/>
      <c r="O253" s="230"/>
      <c r="P253" s="230"/>
      <c r="Q253" s="230"/>
      <c r="R253" s="230"/>
      <c r="S253" s="230"/>
      <c r="T253" s="231"/>
      <c r="AT253" s="232" t="s">
        <v>233</v>
      </c>
      <c r="AU253" s="232" t="s">
        <v>237</v>
      </c>
      <c r="AV253" s="15" t="s">
        <v>229</v>
      </c>
      <c r="AW253" s="15" t="s">
        <v>37</v>
      </c>
      <c r="AX253" s="15" t="s">
        <v>83</v>
      </c>
      <c r="AY253" s="232" t="s">
        <v>223</v>
      </c>
    </row>
    <row r="254" spans="1:65" s="2" customFormat="1" ht="24">
      <c r="A254" s="36"/>
      <c r="B254" s="37"/>
      <c r="C254" s="182" t="s">
        <v>445</v>
      </c>
      <c r="D254" s="182" t="s">
        <v>225</v>
      </c>
      <c r="E254" s="183" t="s">
        <v>1954</v>
      </c>
      <c r="F254" s="184" t="s">
        <v>1955</v>
      </c>
      <c r="G254" s="185" t="s">
        <v>123</v>
      </c>
      <c r="H254" s="186">
        <v>3</v>
      </c>
      <c r="I254" s="187"/>
      <c r="J254" s="188">
        <f>ROUND(I254*H254,2)</f>
        <v>0</v>
      </c>
      <c r="K254" s="184" t="s">
        <v>74</v>
      </c>
      <c r="L254" s="41"/>
      <c r="M254" s="189" t="s">
        <v>74</v>
      </c>
      <c r="N254" s="190" t="s">
        <v>46</v>
      </c>
      <c r="O254" s="66"/>
      <c r="P254" s="191">
        <f>O254*H254</f>
        <v>0</v>
      </c>
      <c r="Q254" s="191">
        <v>0</v>
      </c>
      <c r="R254" s="191">
        <f>Q254*H254</f>
        <v>0</v>
      </c>
      <c r="S254" s="191">
        <v>0</v>
      </c>
      <c r="T254" s="192">
        <f>S254*H254</f>
        <v>0</v>
      </c>
      <c r="U254" s="36"/>
      <c r="V254" s="36"/>
      <c r="W254" s="36"/>
      <c r="X254" s="36"/>
      <c r="Y254" s="36"/>
      <c r="Z254" s="36"/>
      <c r="AA254" s="36"/>
      <c r="AB254" s="36"/>
      <c r="AC254" s="36"/>
      <c r="AD254" s="36"/>
      <c r="AE254" s="36"/>
      <c r="AR254" s="193" t="s">
        <v>329</v>
      </c>
      <c r="AT254" s="193" t="s">
        <v>225</v>
      </c>
      <c r="AU254" s="193" t="s">
        <v>237</v>
      </c>
      <c r="AY254" s="19" t="s">
        <v>223</v>
      </c>
      <c r="BE254" s="194">
        <f>IF(N254="základní",J254,0)</f>
        <v>0</v>
      </c>
      <c r="BF254" s="194">
        <f>IF(N254="snížená",J254,0)</f>
        <v>0</v>
      </c>
      <c r="BG254" s="194">
        <f>IF(N254="zákl. přenesená",J254,0)</f>
        <v>0</v>
      </c>
      <c r="BH254" s="194">
        <f>IF(N254="sníž. přenesená",J254,0)</f>
        <v>0</v>
      </c>
      <c r="BI254" s="194">
        <f>IF(N254="nulová",J254,0)</f>
        <v>0</v>
      </c>
      <c r="BJ254" s="19" t="s">
        <v>83</v>
      </c>
      <c r="BK254" s="194">
        <f>ROUND(I254*H254,2)</f>
        <v>0</v>
      </c>
      <c r="BL254" s="19" t="s">
        <v>329</v>
      </c>
      <c r="BM254" s="193" t="s">
        <v>973</v>
      </c>
    </row>
    <row r="255" spans="1:47" s="2" customFormat="1" ht="11.25">
      <c r="A255" s="36"/>
      <c r="B255" s="37"/>
      <c r="C255" s="38"/>
      <c r="D255" s="195" t="s">
        <v>231</v>
      </c>
      <c r="E255" s="38"/>
      <c r="F255" s="196" t="s">
        <v>1955</v>
      </c>
      <c r="G255" s="38"/>
      <c r="H255" s="38"/>
      <c r="I255" s="197"/>
      <c r="J255" s="38"/>
      <c r="K255" s="38"/>
      <c r="L255" s="41"/>
      <c r="M255" s="198"/>
      <c r="N255" s="199"/>
      <c r="O255" s="66"/>
      <c r="P255" s="66"/>
      <c r="Q255" s="66"/>
      <c r="R255" s="66"/>
      <c r="S255" s="66"/>
      <c r="T255" s="67"/>
      <c r="U255" s="36"/>
      <c r="V255" s="36"/>
      <c r="W255" s="36"/>
      <c r="X255" s="36"/>
      <c r="Y255" s="36"/>
      <c r="Z255" s="36"/>
      <c r="AA255" s="36"/>
      <c r="AB255" s="36"/>
      <c r="AC255" s="36"/>
      <c r="AD255" s="36"/>
      <c r="AE255" s="36"/>
      <c r="AT255" s="19" t="s">
        <v>231</v>
      </c>
      <c r="AU255" s="19" t="s">
        <v>237</v>
      </c>
    </row>
    <row r="256" spans="2:51" s="13" customFormat="1" ht="11.25">
      <c r="B256" s="200"/>
      <c r="C256" s="201"/>
      <c r="D256" s="195" t="s">
        <v>233</v>
      </c>
      <c r="E256" s="202" t="s">
        <v>74</v>
      </c>
      <c r="F256" s="203" t="s">
        <v>1956</v>
      </c>
      <c r="G256" s="201"/>
      <c r="H256" s="204">
        <v>3</v>
      </c>
      <c r="I256" s="205"/>
      <c r="J256" s="201"/>
      <c r="K256" s="201"/>
      <c r="L256" s="206"/>
      <c r="M256" s="207"/>
      <c r="N256" s="208"/>
      <c r="O256" s="208"/>
      <c r="P256" s="208"/>
      <c r="Q256" s="208"/>
      <c r="R256" s="208"/>
      <c r="S256" s="208"/>
      <c r="T256" s="209"/>
      <c r="AT256" s="210" t="s">
        <v>233</v>
      </c>
      <c r="AU256" s="210" t="s">
        <v>237</v>
      </c>
      <c r="AV256" s="13" t="s">
        <v>85</v>
      </c>
      <c r="AW256" s="13" t="s">
        <v>37</v>
      </c>
      <c r="AX256" s="13" t="s">
        <v>76</v>
      </c>
      <c r="AY256" s="210" t="s">
        <v>223</v>
      </c>
    </row>
    <row r="257" spans="2:51" s="15" customFormat="1" ht="11.25">
      <c r="B257" s="222"/>
      <c r="C257" s="223"/>
      <c r="D257" s="195" t="s">
        <v>233</v>
      </c>
      <c r="E257" s="224" t="s">
        <v>74</v>
      </c>
      <c r="F257" s="225" t="s">
        <v>238</v>
      </c>
      <c r="G257" s="223"/>
      <c r="H257" s="226">
        <v>3</v>
      </c>
      <c r="I257" s="227"/>
      <c r="J257" s="223"/>
      <c r="K257" s="223"/>
      <c r="L257" s="228"/>
      <c r="M257" s="229"/>
      <c r="N257" s="230"/>
      <c r="O257" s="230"/>
      <c r="P257" s="230"/>
      <c r="Q257" s="230"/>
      <c r="R257" s="230"/>
      <c r="S257" s="230"/>
      <c r="T257" s="231"/>
      <c r="AT257" s="232" t="s">
        <v>233</v>
      </c>
      <c r="AU257" s="232" t="s">
        <v>237</v>
      </c>
      <c r="AV257" s="15" t="s">
        <v>229</v>
      </c>
      <c r="AW257" s="15" t="s">
        <v>37</v>
      </c>
      <c r="AX257" s="15" t="s">
        <v>83</v>
      </c>
      <c r="AY257" s="232" t="s">
        <v>223</v>
      </c>
    </row>
    <row r="258" spans="1:65" s="2" customFormat="1" ht="24">
      <c r="A258" s="36"/>
      <c r="B258" s="37"/>
      <c r="C258" s="182" t="s">
        <v>450</v>
      </c>
      <c r="D258" s="182" t="s">
        <v>225</v>
      </c>
      <c r="E258" s="183" t="s">
        <v>1957</v>
      </c>
      <c r="F258" s="184" t="s">
        <v>1958</v>
      </c>
      <c r="G258" s="185" t="s">
        <v>123</v>
      </c>
      <c r="H258" s="186">
        <v>5</v>
      </c>
      <c r="I258" s="187"/>
      <c r="J258" s="188">
        <f>ROUND(I258*H258,2)</f>
        <v>0</v>
      </c>
      <c r="K258" s="184" t="s">
        <v>74</v>
      </c>
      <c r="L258" s="41"/>
      <c r="M258" s="189" t="s">
        <v>74</v>
      </c>
      <c r="N258" s="190" t="s">
        <v>46</v>
      </c>
      <c r="O258" s="66"/>
      <c r="P258" s="191">
        <f>O258*H258</f>
        <v>0</v>
      </c>
      <c r="Q258" s="191">
        <v>0</v>
      </c>
      <c r="R258" s="191">
        <f>Q258*H258</f>
        <v>0</v>
      </c>
      <c r="S258" s="191">
        <v>0</v>
      </c>
      <c r="T258" s="192">
        <f>S258*H258</f>
        <v>0</v>
      </c>
      <c r="U258" s="36"/>
      <c r="V258" s="36"/>
      <c r="W258" s="36"/>
      <c r="X258" s="36"/>
      <c r="Y258" s="36"/>
      <c r="Z258" s="36"/>
      <c r="AA258" s="36"/>
      <c r="AB258" s="36"/>
      <c r="AC258" s="36"/>
      <c r="AD258" s="36"/>
      <c r="AE258" s="36"/>
      <c r="AR258" s="193" t="s">
        <v>329</v>
      </c>
      <c r="AT258" s="193" t="s">
        <v>225</v>
      </c>
      <c r="AU258" s="193" t="s">
        <v>237</v>
      </c>
      <c r="AY258" s="19" t="s">
        <v>223</v>
      </c>
      <c r="BE258" s="194">
        <f>IF(N258="základní",J258,0)</f>
        <v>0</v>
      </c>
      <c r="BF258" s="194">
        <f>IF(N258="snížená",J258,0)</f>
        <v>0</v>
      </c>
      <c r="BG258" s="194">
        <f>IF(N258="zákl. přenesená",J258,0)</f>
        <v>0</v>
      </c>
      <c r="BH258" s="194">
        <f>IF(N258="sníž. přenesená",J258,0)</f>
        <v>0</v>
      </c>
      <c r="BI258" s="194">
        <f>IF(N258="nulová",J258,0)</f>
        <v>0</v>
      </c>
      <c r="BJ258" s="19" t="s">
        <v>83</v>
      </c>
      <c r="BK258" s="194">
        <f>ROUND(I258*H258,2)</f>
        <v>0</v>
      </c>
      <c r="BL258" s="19" t="s">
        <v>329</v>
      </c>
      <c r="BM258" s="193" t="s">
        <v>985</v>
      </c>
    </row>
    <row r="259" spans="1:47" s="2" customFormat="1" ht="11.25">
      <c r="A259" s="36"/>
      <c r="B259" s="37"/>
      <c r="C259" s="38"/>
      <c r="D259" s="195" t="s">
        <v>231</v>
      </c>
      <c r="E259" s="38"/>
      <c r="F259" s="196" t="s">
        <v>1958</v>
      </c>
      <c r="G259" s="38"/>
      <c r="H259" s="38"/>
      <c r="I259" s="197"/>
      <c r="J259" s="38"/>
      <c r="K259" s="38"/>
      <c r="L259" s="41"/>
      <c r="M259" s="198"/>
      <c r="N259" s="199"/>
      <c r="O259" s="66"/>
      <c r="P259" s="66"/>
      <c r="Q259" s="66"/>
      <c r="R259" s="66"/>
      <c r="S259" s="66"/>
      <c r="T259" s="67"/>
      <c r="U259" s="36"/>
      <c r="V259" s="36"/>
      <c r="W259" s="36"/>
      <c r="X259" s="36"/>
      <c r="Y259" s="36"/>
      <c r="Z259" s="36"/>
      <c r="AA259" s="36"/>
      <c r="AB259" s="36"/>
      <c r="AC259" s="36"/>
      <c r="AD259" s="36"/>
      <c r="AE259" s="36"/>
      <c r="AT259" s="19" t="s">
        <v>231</v>
      </c>
      <c r="AU259" s="19" t="s">
        <v>237</v>
      </c>
    </row>
    <row r="260" spans="2:51" s="13" customFormat="1" ht="11.25">
      <c r="B260" s="200"/>
      <c r="C260" s="201"/>
      <c r="D260" s="195" t="s">
        <v>233</v>
      </c>
      <c r="E260" s="202" t="s">
        <v>74</v>
      </c>
      <c r="F260" s="203" t="s">
        <v>1959</v>
      </c>
      <c r="G260" s="201"/>
      <c r="H260" s="204">
        <v>5</v>
      </c>
      <c r="I260" s="205"/>
      <c r="J260" s="201"/>
      <c r="K260" s="201"/>
      <c r="L260" s="206"/>
      <c r="M260" s="207"/>
      <c r="N260" s="208"/>
      <c r="O260" s="208"/>
      <c r="P260" s="208"/>
      <c r="Q260" s="208"/>
      <c r="R260" s="208"/>
      <c r="S260" s="208"/>
      <c r="T260" s="209"/>
      <c r="AT260" s="210" t="s">
        <v>233</v>
      </c>
      <c r="AU260" s="210" t="s">
        <v>237</v>
      </c>
      <c r="AV260" s="13" t="s">
        <v>85</v>
      </c>
      <c r="AW260" s="13" t="s">
        <v>37</v>
      </c>
      <c r="AX260" s="13" t="s">
        <v>76</v>
      </c>
      <c r="AY260" s="210" t="s">
        <v>223</v>
      </c>
    </row>
    <row r="261" spans="2:51" s="15" customFormat="1" ht="11.25">
      <c r="B261" s="222"/>
      <c r="C261" s="223"/>
      <c r="D261" s="195" t="s">
        <v>233</v>
      </c>
      <c r="E261" s="224" t="s">
        <v>74</v>
      </c>
      <c r="F261" s="225" t="s">
        <v>238</v>
      </c>
      <c r="G261" s="223"/>
      <c r="H261" s="226">
        <v>5</v>
      </c>
      <c r="I261" s="227"/>
      <c r="J261" s="223"/>
      <c r="K261" s="223"/>
      <c r="L261" s="228"/>
      <c r="M261" s="229"/>
      <c r="N261" s="230"/>
      <c r="O261" s="230"/>
      <c r="P261" s="230"/>
      <c r="Q261" s="230"/>
      <c r="R261" s="230"/>
      <c r="S261" s="230"/>
      <c r="T261" s="231"/>
      <c r="AT261" s="232" t="s">
        <v>233</v>
      </c>
      <c r="AU261" s="232" t="s">
        <v>237</v>
      </c>
      <c r="AV261" s="15" t="s">
        <v>229</v>
      </c>
      <c r="AW261" s="15" t="s">
        <v>37</v>
      </c>
      <c r="AX261" s="15" t="s">
        <v>83</v>
      </c>
      <c r="AY261" s="232" t="s">
        <v>223</v>
      </c>
    </row>
    <row r="262" spans="1:65" s="2" customFormat="1" ht="24">
      <c r="A262" s="36"/>
      <c r="B262" s="37"/>
      <c r="C262" s="182" t="s">
        <v>457</v>
      </c>
      <c r="D262" s="182" t="s">
        <v>225</v>
      </c>
      <c r="E262" s="183" t="s">
        <v>1960</v>
      </c>
      <c r="F262" s="184" t="s">
        <v>1961</v>
      </c>
      <c r="G262" s="185" t="s">
        <v>123</v>
      </c>
      <c r="H262" s="186">
        <v>8</v>
      </c>
      <c r="I262" s="187"/>
      <c r="J262" s="188">
        <f>ROUND(I262*H262,2)</f>
        <v>0</v>
      </c>
      <c r="K262" s="184" t="s">
        <v>74</v>
      </c>
      <c r="L262" s="41"/>
      <c r="M262" s="189" t="s">
        <v>74</v>
      </c>
      <c r="N262" s="190" t="s">
        <v>46</v>
      </c>
      <c r="O262" s="66"/>
      <c r="P262" s="191">
        <f>O262*H262</f>
        <v>0</v>
      </c>
      <c r="Q262" s="191">
        <v>0</v>
      </c>
      <c r="R262" s="191">
        <f>Q262*H262</f>
        <v>0</v>
      </c>
      <c r="S262" s="191">
        <v>0</v>
      </c>
      <c r="T262" s="192">
        <f>S262*H262</f>
        <v>0</v>
      </c>
      <c r="U262" s="36"/>
      <c r="V262" s="36"/>
      <c r="W262" s="36"/>
      <c r="X262" s="36"/>
      <c r="Y262" s="36"/>
      <c r="Z262" s="36"/>
      <c r="AA262" s="36"/>
      <c r="AB262" s="36"/>
      <c r="AC262" s="36"/>
      <c r="AD262" s="36"/>
      <c r="AE262" s="36"/>
      <c r="AR262" s="193" t="s">
        <v>329</v>
      </c>
      <c r="AT262" s="193" t="s">
        <v>225</v>
      </c>
      <c r="AU262" s="193" t="s">
        <v>237</v>
      </c>
      <c r="AY262" s="19" t="s">
        <v>223</v>
      </c>
      <c r="BE262" s="194">
        <f>IF(N262="základní",J262,0)</f>
        <v>0</v>
      </c>
      <c r="BF262" s="194">
        <f>IF(N262="snížená",J262,0)</f>
        <v>0</v>
      </c>
      <c r="BG262" s="194">
        <f>IF(N262="zákl. přenesená",J262,0)</f>
        <v>0</v>
      </c>
      <c r="BH262" s="194">
        <f>IF(N262="sníž. přenesená",J262,0)</f>
        <v>0</v>
      </c>
      <c r="BI262" s="194">
        <f>IF(N262="nulová",J262,0)</f>
        <v>0</v>
      </c>
      <c r="BJ262" s="19" t="s">
        <v>83</v>
      </c>
      <c r="BK262" s="194">
        <f>ROUND(I262*H262,2)</f>
        <v>0</v>
      </c>
      <c r="BL262" s="19" t="s">
        <v>329</v>
      </c>
      <c r="BM262" s="193" t="s">
        <v>997</v>
      </c>
    </row>
    <row r="263" spans="1:47" s="2" customFormat="1" ht="11.25">
      <c r="A263" s="36"/>
      <c r="B263" s="37"/>
      <c r="C263" s="38"/>
      <c r="D263" s="195" t="s">
        <v>231</v>
      </c>
      <c r="E263" s="38"/>
      <c r="F263" s="196" t="s">
        <v>1961</v>
      </c>
      <c r="G263" s="38"/>
      <c r="H263" s="38"/>
      <c r="I263" s="197"/>
      <c r="J263" s="38"/>
      <c r="K263" s="38"/>
      <c r="L263" s="41"/>
      <c r="M263" s="198"/>
      <c r="N263" s="199"/>
      <c r="O263" s="66"/>
      <c r="P263" s="66"/>
      <c r="Q263" s="66"/>
      <c r="R263" s="66"/>
      <c r="S263" s="66"/>
      <c r="T263" s="67"/>
      <c r="U263" s="36"/>
      <c r="V263" s="36"/>
      <c r="W263" s="36"/>
      <c r="X263" s="36"/>
      <c r="Y263" s="36"/>
      <c r="Z263" s="36"/>
      <c r="AA263" s="36"/>
      <c r="AB263" s="36"/>
      <c r="AC263" s="36"/>
      <c r="AD263" s="36"/>
      <c r="AE263" s="36"/>
      <c r="AT263" s="19" t="s">
        <v>231</v>
      </c>
      <c r="AU263" s="19" t="s">
        <v>237</v>
      </c>
    </row>
    <row r="264" spans="2:51" s="13" customFormat="1" ht="11.25">
      <c r="B264" s="200"/>
      <c r="C264" s="201"/>
      <c r="D264" s="195" t="s">
        <v>233</v>
      </c>
      <c r="E264" s="202" t="s">
        <v>74</v>
      </c>
      <c r="F264" s="203" t="s">
        <v>1962</v>
      </c>
      <c r="G264" s="201"/>
      <c r="H264" s="204">
        <v>8</v>
      </c>
      <c r="I264" s="205"/>
      <c r="J264" s="201"/>
      <c r="K264" s="201"/>
      <c r="L264" s="206"/>
      <c r="M264" s="207"/>
      <c r="N264" s="208"/>
      <c r="O264" s="208"/>
      <c r="P264" s="208"/>
      <c r="Q264" s="208"/>
      <c r="R264" s="208"/>
      <c r="S264" s="208"/>
      <c r="T264" s="209"/>
      <c r="AT264" s="210" t="s">
        <v>233</v>
      </c>
      <c r="AU264" s="210" t="s">
        <v>237</v>
      </c>
      <c r="AV264" s="13" t="s">
        <v>85</v>
      </c>
      <c r="AW264" s="13" t="s">
        <v>37</v>
      </c>
      <c r="AX264" s="13" t="s">
        <v>76</v>
      </c>
      <c r="AY264" s="210" t="s">
        <v>223</v>
      </c>
    </row>
    <row r="265" spans="2:51" s="15" customFormat="1" ht="11.25">
      <c r="B265" s="222"/>
      <c r="C265" s="223"/>
      <c r="D265" s="195" t="s">
        <v>233</v>
      </c>
      <c r="E265" s="224" t="s">
        <v>74</v>
      </c>
      <c r="F265" s="225" t="s">
        <v>238</v>
      </c>
      <c r="G265" s="223"/>
      <c r="H265" s="226">
        <v>8</v>
      </c>
      <c r="I265" s="227"/>
      <c r="J265" s="223"/>
      <c r="K265" s="223"/>
      <c r="L265" s="228"/>
      <c r="M265" s="229"/>
      <c r="N265" s="230"/>
      <c r="O265" s="230"/>
      <c r="P265" s="230"/>
      <c r="Q265" s="230"/>
      <c r="R265" s="230"/>
      <c r="S265" s="230"/>
      <c r="T265" s="231"/>
      <c r="AT265" s="232" t="s">
        <v>233</v>
      </c>
      <c r="AU265" s="232" t="s">
        <v>237</v>
      </c>
      <c r="AV265" s="15" t="s">
        <v>229</v>
      </c>
      <c r="AW265" s="15" t="s">
        <v>37</v>
      </c>
      <c r="AX265" s="15" t="s">
        <v>83</v>
      </c>
      <c r="AY265" s="232" t="s">
        <v>223</v>
      </c>
    </row>
    <row r="266" spans="1:65" s="2" customFormat="1" ht="24">
      <c r="A266" s="36"/>
      <c r="B266" s="37"/>
      <c r="C266" s="182" t="s">
        <v>463</v>
      </c>
      <c r="D266" s="182" t="s">
        <v>225</v>
      </c>
      <c r="E266" s="183" t="s">
        <v>1963</v>
      </c>
      <c r="F266" s="184" t="s">
        <v>1964</v>
      </c>
      <c r="G266" s="185" t="s">
        <v>123</v>
      </c>
      <c r="H266" s="186">
        <v>3</v>
      </c>
      <c r="I266" s="187"/>
      <c r="J266" s="188">
        <f>ROUND(I266*H266,2)</f>
        <v>0</v>
      </c>
      <c r="K266" s="184" t="s">
        <v>74</v>
      </c>
      <c r="L266" s="41"/>
      <c r="M266" s="189" t="s">
        <v>74</v>
      </c>
      <c r="N266" s="190" t="s">
        <v>46</v>
      </c>
      <c r="O266" s="66"/>
      <c r="P266" s="191">
        <f>O266*H266</f>
        <v>0</v>
      </c>
      <c r="Q266" s="191">
        <v>0</v>
      </c>
      <c r="R266" s="191">
        <f>Q266*H266</f>
        <v>0</v>
      </c>
      <c r="S266" s="191">
        <v>0</v>
      </c>
      <c r="T266" s="192">
        <f>S266*H266</f>
        <v>0</v>
      </c>
      <c r="U266" s="36"/>
      <c r="V266" s="36"/>
      <c r="W266" s="36"/>
      <c r="X266" s="36"/>
      <c r="Y266" s="36"/>
      <c r="Z266" s="36"/>
      <c r="AA266" s="36"/>
      <c r="AB266" s="36"/>
      <c r="AC266" s="36"/>
      <c r="AD266" s="36"/>
      <c r="AE266" s="36"/>
      <c r="AR266" s="193" t="s">
        <v>329</v>
      </c>
      <c r="AT266" s="193" t="s">
        <v>225</v>
      </c>
      <c r="AU266" s="193" t="s">
        <v>237</v>
      </c>
      <c r="AY266" s="19" t="s">
        <v>223</v>
      </c>
      <c r="BE266" s="194">
        <f>IF(N266="základní",J266,0)</f>
        <v>0</v>
      </c>
      <c r="BF266" s="194">
        <f>IF(N266="snížená",J266,0)</f>
        <v>0</v>
      </c>
      <c r="BG266" s="194">
        <f>IF(N266="zákl. přenesená",J266,0)</f>
        <v>0</v>
      </c>
      <c r="BH266" s="194">
        <f>IF(N266="sníž. přenesená",J266,0)</f>
        <v>0</v>
      </c>
      <c r="BI266" s="194">
        <f>IF(N266="nulová",J266,0)</f>
        <v>0</v>
      </c>
      <c r="BJ266" s="19" t="s">
        <v>83</v>
      </c>
      <c r="BK266" s="194">
        <f>ROUND(I266*H266,2)</f>
        <v>0</v>
      </c>
      <c r="BL266" s="19" t="s">
        <v>329</v>
      </c>
      <c r="BM266" s="193" t="s">
        <v>1009</v>
      </c>
    </row>
    <row r="267" spans="1:47" s="2" customFormat="1" ht="11.25">
      <c r="A267" s="36"/>
      <c r="B267" s="37"/>
      <c r="C267" s="38"/>
      <c r="D267" s="195" t="s">
        <v>231</v>
      </c>
      <c r="E267" s="38"/>
      <c r="F267" s="196" t="s">
        <v>1964</v>
      </c>
      <c r="G267" s="38"/>
      <c r="H267" s="38"/>
      <c r="I267" s="197"/>
      <c r="J267" s="38"/>
      <c r="K267" s="38"/>
      <c r="L267" s="41"/>
      <c r="M267" s="198"/>
      <c r="N267" s="199"/>
      <c r="O267" s="66"/>
      <c r="P267" s="66"/>
      <c r="Q267" s="66"/>
      <c r="R267" s="66"/>
      <c r="S267" s="66"/>
      <c r="T267" s="67"/>
      <c r="U267" s="36"/>
      <c r="V267" s="36"/>
      <c r="W267" s="36"/>
      <c r="X267" s="36"/>
      <c r="Y267" s="36"/>
      <c r="Z267" s="36"/>
      <c r="AA267" s="36"/>
      <c r="AB267" s="36"/>
      <c r="AC267" s="36"/>
      <c r="AD267" s="36"/>
      <c r="AE267" s="36"/>
      <c r="AT267" s="19" t="s">
        <v>231</v>
      </c>
      <c r="AU267" s="19" t="s">
        <v>237</v>
      </c>
    </row>
    <row r="268" spans="2:51" s="13" customFormat="1" ht="11.25">
      <c r="B268" s="200"/>
      <c r="C268" s="201"/>
      <c r="D268" s="195" t="s">
        <v>233</v>
      </c>
      <c r="E268" s="202" t="s">
        <v>74</v>
      </c>
      <c r="F268" s="203" t="s">
        <v>1965</v>
      </c>
      <c r="G268" s="201"/>
      <c r="H268" s="204">
        <v>3</v>
      </c>
      <c r="I268" s="205"/>
      <c r="J268" s="201"/>
      <c r="K268" s="201"/>
      <c r="L268" s="206"/>
      <c r="M268" s="207"/>
      <c r="N268" s="208"/>
      <c r="O268" s="208"/>
      <c r="P268" s="208"/>
      <c r="Q268" s="208"/>
      <c r="R268" s="208"/>
      <c r="S268" s="208"/>
      <c r="T268" s="209"/>
      <c r="AT268" s="210" t="s">
        <v>233</v>
      </c>
      <c r="AU268" s="210" t="s">
        <v>237</v>
      </c>
      <c r="AV268" s="13" t="s">
        <v>85</v>
      </c>
      <c r="AW268" s="13" t="s">
        <v>37</v>
      </c>
      <c r="AX268" s="13" t="s">
        <v>76</v>
      </c>
      <c r="AY268" s="210" t="s">
        <v>223</v>
      </c>
    </row>
    <row r="269" spans="2:51" s="15" customFormat="1" ht="11.25">
      <c r="B269" s="222"/>
      <c r="C269" s="223"/>
      <c r="D269" s="195" t="s">
        <v>233</v>
      </c>
      <c r="E269" s="224" t="s">
        <v>74</v>
      </c>
      <c r="F269" s="225" t="s">
        <v>238</v>
      </c>
      <c r="G269" s="223"/>
      <c r="H269" s="226">
        <v>3</v>
      </c>
      <c r="I269" s="227"/>
      <c r="J269" s="223"/>
      <c r="K269" s="223"/>
      <c r="L269" s="228"/>
      <c r="M269" s="229"/>
      <c r="N269" s="230"/>
      <c r="O269" s="230"/>
      <c r="P269" s="230"/>
      <c r="Q269" s="230"/>
      <c r="R269" s="230"/>
      <c r="S269" s="230"/>
      <c r="T269" s="231"/>
      <c r="AT269" s="232" t="s">
        <v>233</v>
      </c>
      <c r="AU269" s="232" t="s">
        <v>237</v>
      </c>
      <c r="AV269" s="15" t="s">
        <v>229</v>
      </c>
      <c r="AW269" s="15" t="s">
        <v>37</v>
      </c>
      <c r="AX269" s="15" t="s">
        <v>83</v>
      </c>
      <c r="AY269" s="232" t="s">
        <v>223</v>
      </c>
    </row>
    <row r="270" spans="1:65" s="2" customFormat="1" ht="24">
      <c r="A270" s="36"/>
      <c r="B270" s="37"/>
      <c r="C270" s="182" t="s">
        <v>470</v>
      </c>
      <c r="D270" s="182" t="s">
        <v>225</v>
      </c>
      <c r="E270" s="183" t="s">
        <v>1966</v>
      </c>
      <c r="F270" s="184" t="s">
        <v>1967</v>
      </c>
      <c r="G270" s="185" t="s">
        <v>123</v>
      </c>
      <c r="H270" s="186">
        <v>5</v>
      </c>
      <c r="I270" s="187"/>
      <c r="J270" s="188">
        <f>ROUND(I270*H270,2)</f>
        <v>0</v>
      </c>
      <c r="K270" s="184" t="s">
        <v>74</v>
      </c>
      <c r="L270" s="41"/>
      <c r="M270" s="189" t="s">
        <v>74</v>
      </c>
      <c r="N270" s="190" t="s">
        <v>46</v>
      </c>
      <c r="O270" s="66"/>
      <c r="P270" s="191">
        <f>O270*H270</f>
        <v>0</v>
      </c>
      <c r="Q270" s="191">
        <v>0</v>
      </c>
      <c r="R270" s="191">
        <f>Q270*H270</f>
        <v>0</v>
      </c>
      <c r="S270" s="191">
        <v>0</v>
      </c>
      <c r="T270" s="192">
        <f>S270*H270</f>
        <v>0</v>
      </c>
      <c r="U270" s="36"/>
      <c r="V270" s="36"/>
      <c r="W270" s="36"/>
      <c r="X270" s="36"/>
      <c r="Y270" s="36"/>
      <c r="Z270" s="36"/>
      <c r="AA270" s="36"/>
      <c r="AB270" s="36"/>
      <c r="AC270" s="36"/>
      <c r="AD270" s="36"/>
      <c r="AE270" s="36"/>
      <c r="AR270" s="193" t="s">
        <v>329</v>
      </c>
      <c r="AT270" s="193" t="s">
        <v>225</v>
      </c>
      <c r="AU270" s="193" t="s">
        <v>237</v>
      </c>
      <c r="AY270" s="19" t="s">
        <v>223</v>
      </c>
      <c r="BE270" s="194">
        <f>IF(N270="základní",J270,0)</f>
        <v>0</v>
      </c>
      <c r="BF270" s="194">
        <f>IF(N270="snížená",J270,0)</f>
        <v>0</v>
      </c>
      <c r="BG270" s="194">
        <f>IF(N270="zákl. přenesená",J270,0)</f>
        <v>0</v>
      </c>
      <c r="BH270" s="194">
        <f>IF(N270="sníž. přenesená",J270,0)</f>
        <v>0</v>
      </c>
      <c r="BI270" s="194">
        <f>IF(N270="nulová",J270,0)</f>
        <v>0</v>
      </c>
      <c r="BJ270" s="19" t="s">
        <v>83</v>
      </c>
      <c r="BK270" s="194">
        <f>ROUND(I270*H270,2)</f>
        <v>0</v>
      </c>
      <c r="BL270" s="19" t="s">
        <v>329</v>
      </c>
      <c r="BM270" s="193" t="s">
        <v>621</v>
      </c>
    </row>
    <row r="271" spans="1:47" s="2" customFormat="1" ht="11.25">
      <c r="A271" s="36"/>
      <c r="B271" s="37"/>
      <c r="C271" s="38"/>
      <c r="D271" s="195" t="s">
        <v>231</v>
      </c>
      <c r="E271" s="38"/>
      <c r="F271" s="196" t="s">
        <v>1967</v>
      </c>
      <c r="G271" s="38"/>
      <c r="H271" s="38"/>
      <c r="I271" s="197"/>
      <c r="J271" s="38"/>
      <c r="K271" s="38"/>
      <c r="L271" s="41"/>
      <c r="M271" s="198"/>
      <c r="N271" s="199"/>
      <c r="O271" s="66"/>
      <c r="P271" s="66"/>
      <c r="Q271" s="66"/>
      <c r="R271" s="66"/>
      <c r="S271" s="66"/>
      <c r="T271" s="67"/>
      <c r="U271" s="36"/>
      <c r="V271" s="36"/>
      <c r="W271" s="36"/>
      <c r="X271" s="36"/>
      <c r="Y271" s="36"/>
      <c r="Z271" s="36"/>
      <c r="AA271" s="36"/>
      <c r="AB271" s="36"/>
      <c r="AC271" s="36"/>
      <c r="AD271" s="36"/>
      <c r="AE271" s="36"/>
      <c r="AT271" s="19" t="s">
        <v>231</v>
      </c>
      <c r="AU271" s="19" t="s">
        <v>237</v>
      </c>
    </row>
    <row r="272" spans="2:51" s="13" customFormat="1" ht="11.25">
      <c r="B272" s="200"/>
      <c r="C272" s="201"/>
      <c r="D272" s="195" t="s">
        <v>233</v>
      </c>
      <c r="E272" s="202" t="s">
        <v>74</v>
      </c>
      <c r="F272" s="203" t="s">
        <v>1959</v>
      </c>
      <c r="G272" s="201"/>
      <c r="H272" s="204">
        <v>5</v>
      </c>
      <c r="I272" s="205"/>
      <c r="J272" s="201"/>
      <c r="K272" s="201"/>
      <c r="L272" s="206"/>
      <c r="M272" s="207"/>
      <c r="N272" s="208"/>
      <c r="O272" s="208"/>
      <c r="P272" s="208"/>
      <c r="Q272" s="208"/>
      <c r="R272" s="208"/>
      <c r="S272" s="208"/>
      <c r="T272" s="209"/>
      <c r="AT272" s="210" t="s">
        <v>233</v>
      </c>
      <c r="AU272" s="210" t="s">
        <v>237</v>
      </c>
      <c r="AV272" s="13" t="s">
        <v>85</v>
      </c>
      <c r="AW272" s="13" t="s">
        <v>37</v>
      </c>
      <c r="AX272" s="13" t="s">
        <v>76</v>
      </c>
      <c r="AY272" s="210" t="s">
        <v>223</v>
      </c>
    </row>
    <row r="273" spans="2:51" s="15" customFormat="1" ht="11.25">
      <c r="B273" s="222"/>
      <c r="C273" s="223"/>
      <c r="D273" s="195" t="s">
        <v>233</v>
      </c>
      <c r="E273" s="224" t="s">
        <v>74</v>
      </c>
      <c r="F273" s="225" t="s">
        <v>238</v>
      </c>
      <c r="G273" s="223"/>
      <c r="H273" s="226">
        <v>5</v>
      </c>
      <c r="I273" s="227"/>
      <c r="J273" s="223"/>
      <c r="K273" s="223"/>
      <c r="L273" s="228"/>
      <c r="M273" s="229"/>
      <c r="N273" s="230"/>
      <c r="O273" s="230"/>
      <c r="P273" s="230"/>
      <c r="Q273" s="230"/>
      <c r="R273" s="230"/>
      <c r="S273" s="230"/>
      <c r="T273" s="231"/>
      <c r="AT273" s="232" t="s">
        <v>233</v>
      </c>
      <c r="AU273" s="232" t="s">
        <v>237</v>
      </c>
      <c r="AV273" s="15" t="s">
        <v>229</v>
      </c>
      <c r="AW273" s="15" t="s">
        <v>37</v>
      </c>
      <c r="AX273" s="15" t="s">
        <v>83</v>
      </c>
      <c r="AY273" s="232" t="s">
        <v>223</v>
      </c>
    </row>
    <row r="274" spans="1:65" s="2" customFormat="1" ht="24">
      <c r="A274" s="36"/>
      <c r="B274" s="37"/>
      <c r="C274" s="182" t="s">
        <v>478</v>
      </c>
      <c r="D274" s="182" t="s">
        <v>225</v>
      </c>
      <c r="E274" s="183" t="s">
        <v>1968</v>
      </c>
      <c r="F274" s="184" t="s">
        <v>1969</v>
      </c>
      <c r="G274" s="185" t="s">
        <v>123</v>
      </c>
      <c r="H274" s="186">
        <v>44</v>
      </c>
      <c r="I274" s="187"/>
      <c r="J274" s="188">
        <f>ROUND(I274*H274,2)</f>
        <v>0</v>
      </c>
      <c r="K274" s="184" t="s">
        <v>74</v>
      </c>
      <c r="L274" s="41"/>
      <c r="M274" s="189" t="s">
        <v>74</v>
      </c>
      <c r="N274" s="190" t="s">
        <v>46</v>
      </c>
      <c r="O274" s="66"/>
      <c r="P274" s="191">
        <f>O274*H274</f>
        <v>0</v>
      </c>
      <c r="Q274" s="191">
        <v>0</v>
      </c>
      <c r="R274" s="191">
        <f>Q274*H274</f>
        <v>0</v>
      </c>
      <c r="S274" s="191">
        <v>0</v>
      </c>
      <c r="T274" s="192">
        <f>S274*H274</f>
        <v>0</v>
      </c>
      <c r="U274" s="36"/>
      <c r="V274" s="36"/>
      <c r="W274" s="36"/>
      <c r="X274" s="36"/>
      <c r="Y274" s="36"/>
      <c r="Z274" s="36"/>
      <c r="AA274" s="36"/>
      <c r="AB274" s="36"/>
      <c r="AC274" s="36"/>
      <c r="AD274" s="36"/>
      <c r="AE274" s="36"/>
      <c r="AR274" s="193" t="s">
        <v>329</v>
      </c>
      <c r="AT274" s="193" t="s">
        <v>225</v>
      </c>
      <c r="AU274" s="193" t="s">
        <v>237</v>
      </c>
      <c r="AY274" s="19" t="s">
        <v>223</v>
      </c>
      <c r="BE274" s="194">
        <f>IF(N274="základní",J274,0)</f>
        <v>0</v>
      </c>
      <c r="BF274" s="194">
        <f>IF(N274="snížená",J274,0)</f>
        <v>0</v>
      </c>
      <c r="BG274" s="194">
        <f>IF(N274="zákl. přenesená",J274,0)</f>
        <v>0</v>
      </c>
      <c r="BH274" s="194">
        <f>IF(N274="sníž. přenesená",J274,0)</f>
        <v>0</v>
      </c>
      <c r="BI274" s="194">
        <f>IF(N274="nulová",J274,0)</f>
        <v>0</v>
      </c>
      <c r="BJ274" s="19" t="s">
        <v>83</v>
      </c>
      <c r="BK274" s="194">
        <f>ROUND(I274*H274,2)</f>
        <v>0</v>
      </c>
      <c r="BL274" s="19" t="s">
        <v>329</v>
      </c>
      <c r="BM274" s="193" t="s">
        <v>1033</v>
      </c>
    </row>
    <row r="275" spans="1:47" s="2" customFormat="1" ht="11.25">
      <c r="A275" s="36"/>
      <c r="B275" s="37"/>
      <c r="C275" s="38"/>
      <c r="D275" s="195" t="s">
        <v>231</v>
      </c>
      <c r="E275" s="38"/>
      <c r="F275" s="196" t="s">
        <v>1969</v>
      </c>
      <c r="G275" s="38"/>
      <c r="H275" s="38"/>
      <c r="I275" s="197"/>
      <c r="J275" s="38"/>
      <c r="K275" s="38"/>
      <c r="L275" s="41"/>
      <c r="M275" s="198"/>
      <c r="N275" s="199"/>
      <c r="O275" s="66"/>
      <c r="P275" s="66"/>
      <c r="Q275" s="66"/>
      <c r="R275" s="66"/>
      <c r="S275" s="66"/>
      <c r="T275" s="67"/>
      <c r="U275" s="36"/>
      <c r="V275" s="36"/>
      <c r="W275" s="36"/>
      <c r="X275" s="36"/>
      <c r="Y275" s="36"/>
      <c r="Z275" s="36"/>
      <c r="AA275" s="36"/>
      <c r="AB275" s="36"/>
      <c r="AC275" s="36"/>
      <c r="AD275" s="36"/>
      <c r="AE275" s="36"/>
      <c r="AT275" s="19" t="s">
        <v>231</v>
      </c>
      <c r="AU275" s="19" t="s">
        <v>237</v>
      </c>
    </row>
    <row r="276" spans="2:51" s="13" customFormat="1" ht="11.25">
      <c r="B276" s="200"/>
      <c r="C276" s="201"/>
      <c r="D276" s="195" t="s">
        <v>233</v>
      </c>
      <c r="E276" s="202" t="s">
        <v>74</v>
      </c>
      <c r="F276" s="203" t="s">
        <v>1970</v>
      </c>
      <c r="G276" s="201"/>
      <c r="H276" s="204">
        <v>44</v>
      </c>
      <c r="I276" s="205"/>
      <c r="J276" s="201"/>
      <c r="K276" s="201"/>
      <c r="L276" s="206"/>
      <c r="M276" s="207"/>
      <c r="N276" s="208"/>
      <c r="O276" s="208"/>
      <c r="P276" s="208"/>
      <c r="Q276" s="208"/>
      <c r="R276" s="208"/>
      <c r="S276" s="208"/>
      <c r="T276" s="209"/>
      <c r="AT276" s="210" t="s">
        <v>233</v>
      </c>
      <c r="AU276" s="210" t="s">
        <v>237</v>
      </c>
      <c r="AV276" s="13" t="s">
        <v>85</v>
      </c>
      <c r="AW276" s="13" t="s">
        <v>37</v>
      </c>
      <c r="AX276" s="13" t="s">
        <v>76</v>
      </c>
      <c r="AY276" s="210" t="s">
        <v>223</v>
      </c>
    </row>
    <row r="277" spans="2:51" s="15" customFormat="1" ht="11.25">
      <c r="B277" s="222"/>
      <c r="C277" s="223"/>
      <c r="D277" s="195" t="s">
        <v>233</v>
      </c>
      <c r="E277" s="224" t="s">
        <v>74</v>
      </c>
      <c r="F277" s="225" t="s">
        <v>238</v>
      </c>
      <c r="G277" s="223"/>
      <c r="H277" s="226">
        <v>44</v>
      </c>
      <c r="I277" s="227"/>
      <c r="J277" s="223"/>
      <c r="K277" s="223"/>
      <c r="L277" s="228"/>
      <c r="M277" s="229"/>
      <c r="N277" s="230"/>
      <c r="O277" s="230"/>
      <c r="P277" s="230"/>
      <c r="Q277" s="230"/>
      <c r="R277" s="230"/>
      <c r="S277" s="230"/>
      <c r="T277" s="231"/>
      <c r="AT277" s="232" t="s">
        <v>233</v>
      </c>
      <c r="AU277" s="232" t="s">
        <v>237</v>
      </c>
      <c r="AV277" s="15" t="s">
        <v>229</v>
      </c>
      <c r="AW277" s="15" t="s">
        <v>37</v>
      </c>
      <c r="AX277" s="15" t="s">
        <v>83</v>
      </c>
      <c r="AY277" s="232" t="s">
        <v>223</v>
      </c>
    </row>
    <row r="278" spans="1:65" s="2" customFormat="1" ht="24">
      <c r="A278" s="36"/>
      <c r="B278" s="37"/>
      <c r="C278" s="182" t="s">
        <v>488</v>
      </c>
      <c r="D278" s="182" t="s">
        <v>225</v>
      </c>
      <c r="E278" s="183" t="s">
        <v>1971</v>
      </c>
      <c r="F278" s="184" t="s">
        <v>1972</v>
      </c>
      <c r="G278" s="185" t="s">
        <v>123</v>
      </c>
      <c r="H278" s="186">
        <v>8</v>
      </c>
      <c r="I278" s="187"/>
      <c r="J278" s="188">
        <f>ROUND(I278*H278,2)</f>
        <v>0</v>
      </c>
      <c r="K278" s="184" t="s">
        <v>74</v>
      </c>
      <c r="L278" s="41"/>
      <c r="M278" s="189" t="s">
        <v>74</v>
      </c>
      <c r="N278" s="190" t="s">
        <v>46</v>
      </c>
      <c r="O278" s="66"/>
      <c r="P278" s="191">
        <f>O278*H278</f>
        <v>0</v>
      </c>
      <c r="Q278" s="191">
        <v>0</v>
      </c>
      <c r="R278" s="191">
        <f>Q278*H278</f>
        <v>0</v>
      </c>
      <c r="S278" s="191">
        <v>0</v>
      </c>
      <c r="T278" s="192">
        <f>S278*H278</f>
        <v>0</v>
      </c>
      <c r="U278" s="36"/>
      <c r="V278" s="36"/>
      <c r="W278" s="36"/>
      <c r="X278" s="36"/>
      <c r="Y278" s="36"/>
      <c r="Z278" s="36"/>
      <c r="AA278" s="36"/>
      <c r="AB278" s="36"/>
      <c r="AC278" s="36"/>
      <c r="AD278" s="36"/>
      <c r="AE278" s="36"/>
      <c r="AR278" s="193" t="s">
        <v>329</v>
      </c>
      <c r="AT278" s="193" t="s">
        <v>225</v>
      </c>
      <c r="AU278" s="193" t="s">
        <v>237</v>
      </c>
      <c r="AY278" s="19" t="s">
        <v>223</v>
      </c>
      <c r="BE278" s="194">
        <f>IF(N278="základní",J278,0)</f>
        <v>0</v>
      </c>
      <c r="BF278" s="194">
        <f>IF(N278="snížená",J278,0)</f>
        <v>0</v>
      </c>
      <c r="BG278" s="194">
        <f>IF(N278="zákl. přenesená",J278,0)</f>
        <v>0</v>
      </c>
      <c r="BH278" s="194">
        <f>IF(N278="sníž. přenesená",J278,0)</f>
        <v>0</v>
      </c>
      <c r="BI278" s="194">
        <f>IF(N278="nulová",J278,0)</f>
        <v>0</v>
      </c>
      <c r="BJ278" s="19" t="s">
        <v>83</v>
      </c>
      <c r="BK278" s="194">
        <f>ROUND(I278*H278,2)</f>
        <v>0</v>
      </c>
      <c r="BL278" s="19" t="s">
        <v>329</v>
      </c>
      <c r="BM278" s="193" t="s">
        <v>1044</v>
      </c>
    </row>
    <row r="279" spans="1:47" s="2" customFormat="1" ht="11.25">
      <c r="A279" s="36"/>
      <c r="B279" s="37"/>
      <c r="C279" s="38"/>
      <c r="D279" s="195" t="s">
        <v>231</v>
      </c>
      <c r="E279" s="38"/>
      <c r="F279" s="196" t="s">
        <v>1972</v>
      </c>
      <c r="G279" s="38"/>
      <c r="H279" s="38"/>
      <c r="I279" s="197"/>
      <c r="J279" s="38"/>
      <c r="K279" s="38"/>
      <c r="L279" s="41"/>
      <c r="M279" s="198"/>
      <c r="N279" s="199"/>
      <c r="O279" s="66"/>
      <c r="P279" s="66"/>
      <c r="Q279" s="66"/>
      <c r="R279" s="66"/>
      <c r="S279" s="66"/>
      <c r="T279" s="67"/>
      <c r="U279" s="36"/>
      <c r="V279" s="36"/>
      <c r="W279" s="36"/>
      <c r="X279" s="36"/>
      <c r="Y279" s="36"/>
      <c r="Z279" s="36"/>
      <c r="AA279" s="36"/>
      <c r="AB279" s="36"/>
      <c r="AC279" s="36"/>
      <c r="AD279" s="36"/>
      <c r="AE279" s="36"/>
      <c r="AT279" s="19" t="s">
        <v>231</v>
      </c>
      <c r="AU279" s="19" t="s">
        <v>237</v>
      </c>
    </row>
    <row r="280" spans="2:51" s="13" customFormat="1" ht="11.25">
      <c r="B280" s="200"/>
      <c r="C280" s="201"/>
      <c r="D280" s="195" t="s">
        <v>233</v>
      </c>
      <c r="E280" s="202" t="s">
        <v>74</v>
      </c>
      <c r="F280" s="203" t="s">
        <v>1962</v>
      </c>
      <c r="G280" s="201"/>
      <c r="H280" s="204">
        <v>8</v>
      </c>
      <c r="I280" s="205"/>
      <c r="J280" s="201"/>
      <c r="K280" s="201"/>
      <c r="L280" s="206"/>
      <c r="M280" s="207"/>
      <c r="N280" s="208"/>
      <c r="O280" s="208"/>
      <c r="P280" s="208"/>
      <c r="Q280" s="208"/>
      <c r="R280" s="208"/>
      <c r="S280" s="208"/>
      <c r="T280" s="209"/>
      <c r="AT280" s="210" t="s">
        <v>233</v>
      </c>
      <c r="AU280" s="210" t="s">
        <v>237</v>
      </c>
      <c r="AV280" s="13" t="s">
        <v>85</v>
      </c>
      <c r="AW280" s="13" t="s">
        <v>37</v>
      </c>
      <c r="AX280" s="13" t="s">
        <v>76</v>
      </c>
      <c r="AY280" s="210" t="s">
        <v>223</v>
      </c>
    </row>
    <row r="281" spans="2:51" s="15" customFormat="1" ht="11.25">
      <c r="B281" s="222"/>
      <c r="C281" s="223"/>
      <c r="D281" s="195" t="s">
        <v>233</v>
      </c>
      <c r="E281" s="224" t="s">
        <v>74</v>
      </c>
      <c r="F281" s="225" t="s">
        <v>238</v>
      </c>
      <c r="G281" s="223"/>
      <c r="H281" s="226">
        <v>8</v>
      </c>
      <c r="I281" s="227"/>
      <c r="J281" s="223"/>
      <c r="K281" s="223"/>
      <c r="L281" s="228"/>
      <c r="M281" s="229"/>
      <c r="N281" s="230"/>
      <c r="O281" s="230"/>
      <c r="P281" s="230"/>
      <c r="Q281" s="230"/>
      <c r="R281" s="230"/>
      <c r="S281" s="230"/>
      <c r="T281" s="231"/>
      <c r="AT281" s="232" t="s">
        <v>233</v>
      </c>
      <c r="AU281" s="232" t="s">
        <v>237</v>
      </c>
      <c r="AV281" s="15" t="s">
        <v>229</v>
      </c>
      <c r="AW281" s="15" t="s">
        <v>37</v>
      </c>
      <c r="AX281" s="15" t="s">
        <v>83</v>
      </c>
      <c r="AY281" s="232" t="s">
        <v>223</v>
      </c>
    </row>
    <row r="282" spans="1:65" s="2" customFormat="1" ht="24">
      <c r="A282" s="36"/>
      <c r="B282" s="37"/>
      <c r="C282" s="182" t="s">
        <v>496</v>
      </c>
      <c r="D282" s="182" t="s">
        <v>225</v>
      </c>
      <c r="E282" s="183" t="s">
        <v>1973</v>
      </c>
      <c r="F282" s="184" t="s">
        <v>1974</v>
      </c>
      <c r="G282" s="185" t="s">
        <v>123</v>
      </c>
      <c r="H282" s="186">
        <v>1</v>
      </c>
      <c r="I282" s="187"/>
      <c r="J282" s="188">
        <f>ROUND(I282*H282,2)</f>
        <v>0</v>
      </c>
      <c r="K282" s="184" t="s">
        <v>74</v>
      </c>
      <c r="L282" s="41"/>
      <c r="M282" s="189" t="s">
        <v>74</v>
      </c>
      <c r="N282" s="190" t="s">
        <v>46</v>
      </c>
      <c r="O282" s="66"/>
      <c r="P282" s="191">
        <f>O282*H282</f>
        <v>0</v>
      </c>
      <c r="Q282" s="191">
        <v>0</v>
      </c>
      <c r="R282" s="191">
        <f>Q282*H282</f>
        <v>0</v>
      </c>
      <c r="S282" s="191">
        <v>0</v>
      </c>
      <c r="T282" s="192">
        <f>S282*H282</f>
        <v>0</v>
      </c>
      <c r="U282" s="36"/>
      <c r="V282" s="36"/>
      <c r="W282" s="36"/>
      <c r="X282" s="36"/>
      <c r="Y282" s="36"/>
      <c r="Z282" s="36"/>
      <c r="AA282" s="36"/>
      <c r="AB282" s="36"/>
      <c r="AC282" s="36"/>
      <c r="AD282" s="36"/>
      <c r="AE282" s="36"/>
      <c r="AR282" s="193" t="s">
        <v>329</v>
      </c>
      <c r="AT282" s="193" t="s">
        <v>225</v>
      </c>
      <c r="AU282" s="193" t="s">
        <v>237</v>
      </c>
      <c r="AY282" s="19" t="s">
        <v>223</v>
      </c>
      <c r="BE282" s="194">
        <f>IF(N282="základní",J282,0)</f>
        <v>0</v>
      </c>
      <c r="BF282" s="194">
        <f>IF(N282="snížená",J282,0)</f>
        <v>0</v>
      </c>
      <c r="BG282" s="194">
        <f>IF(N282="zákl. přenesená",J282,0)</f>
        <v>0</v>
      </c>
      <c r="BH282" s="194">
        <f>IF(N282="sníž. přenesená",J282,0)</f>
        <v>0</v>
      </c>
      <c r="BI282" s="194">
        <f>IF(N282="nulová",J282,0)</f>
        <v>0</v>
      </c>
      <c r="BJ282" s="19" t="s">
        <v>83</v>
      </c>
      <c r="BK282" s="194">
        <f>ROUND(I282*H282,2)</f>
        <v>0</v>
      </c>
      <c r="BL282" s="19" t="s">
        <v>329</v>
      </c>
      <c r="BM282" s="193" t="s">
        <v>1053</v>
      </c>
    </row>
    <row r="283" spans="1:47" s="2" customFormat="1" ht="11.25">
      <c r="A283" s="36"/>
      <c r="B283" s="37"/>
      <c r="C283" s="38"/>
      <c r="D283" s="195" t="s">
        <v>231</v>
      </c>
      <c r="E283" s="38"/>
      <c r="F283" s="196" t="s">
        <v>1974</v>
      </c>
      <c r="G283" s="38"/>
      <c r="H283" s="38"/>
      <c r="I283" s="197"/>
      <c r="J283" s="38"/>
      <c r="K283" s="38"/>
      <c r="L283" s="41"/>
      <c r="M283" s="198"/>
      <c r="N283" s="199"/>
      <c r="O283" s="66"/>
      <c r="P283" s="66"/>
      <c r="Q283" s="66"/>
      <c r="R283" s="66"/>
      <c r="S283" s="66"/>
      <c r="T283" s="67"/>
      <c r="U283" s="36"/>
      <c r="V283" s="36"/>
      <c r="W283" s="36"/>
      <c r="X283" s="36"/>
      <c r="Y283" s="36"/>
      <c r="Z283" s="36"/>
      <c r="AA283" s="36"/>
      <c r="AB283" s="36"/>
      <c r="AC283" s="36"/>
      <c r="AD283" s="36"/>
      <c r="AE283" s="36"/>
      <c r="AT283" s="19" t="s">
        <v>231</v>
      </c>
      <c r="AU283" s="19" t="s">
        <v>237</v>
      </c>
    </row>
    <row r="284" spans="2:51" s="13" customFormat="1" ht="11.25">
      <c r="B284" s="200"/>
      <c r="C284" s="201"/>
      <c r="D284" s="195" t="s">
        <v>233</v>
      </c>
      <c r="E284" s="202" t="s">
        <v>74</v>
      </c>
      <c r="F284" s="203" t="s">
        <v>1975</v>
      </c>
      <c r="G284" s="201"/>
      <c r="H284" s="204">
        <v>1</v>
      </c>
      <c r="I284" s="205"/>
      <c r="J284" s="201"/>
      <c r="K284" s="201"/>
      <c r="L284" s="206"/>
      <c r="M284" s="207"/>
      <c r="N284" s="208"/>
      <c r="O284" s="208"/>
      <c r="P284" s="208"/>
      <c r="Q284" s="208"/>
      <c r="R284" s="208"/>
      <c r="S284" s="208"/>
      <c r="T284" s="209"/>
      <c r="AT284" s="210" t="s">
        <v>233</v>
      </c>
      <c r="AU284" s="210" t="s">
        <v>237</v>
      </c>
      <c r="AV284" s="13" t="s">
        <v>85</v>
      </c>
      <c r="AW284" s="13" t="s">
        <v>37</v>
      </c>
      <c r="AX284" s="13" t="s">
        <v>76</v>
      </c>
      <c r="AY284" s="210" t="s">
        <v>223</v>
      </c>
    </row>
    <row r="285" spans="2:51" s="15" customFormat="1" ht="11.25">
      <c r="B285" s="222"/>
      <c r="C285" s="223"/>
      <c r="D285" s="195" t="s">
        <v>233</v>
      </c>
      <c r="E285" s="224" t="s">
        <v>74</v>
      </c>
      <c r="F285" s="225" t="s">
        <v>238</v>
      </c>
      <c r="G285" s="223"/>
      <c r="H285" s="226">
        <v>1</v>
      </c>
      <c r="I285" s="227"/>
      <c r="J285" s="223"/>
      <c r="K285" s="223"/>
      <c r="L285" s="228"/>
      <c r="M285" s="229"/>
      <c r="N285" s="230"/>
      <c r="O285" s="230"/>
      <c r="P285" s="230"/>
      <c r="Q285" s="230"/>
      <c r="R285" s="230"/>
      <c r="S285" s="230"/>
      <c r="T285" s="231"/>
      <c r="AT285" s="232" t="s">
        <v>233</v>
      </c>
      <c r="AU285" s="232" t="s">
        <v>237</v>
      </c>
      <c r="AV285" s="15" t="s">
        <v>229</v>
      </c>
      <c r="AW285" s="15" t="s">
        <v>37</v>
      </c>
      <c r="AX285" s="15" t="s">
        <v>83</v>
      </c>
      <c r="AY285" s="232" t="s">
        <v>223</v>
      </c>
    </row>
    <row r="286" spans="1:65" s="2" customFormat="1" ht="24">
      <c r="A286" s="36"/>
      <c r="B286" s="37"/>
      <c r="C286" s="182" t="s">
        <v>503</v>
      </c>
      <c r="D286" s="182" t="s">
        <v>225</v>
      </c>
      <c r="E286" s="183" t="s">
        <v>1976</v>
      </c>
      <c r="F286" s="184" t="s">
        <v>1977</v>
      </c>
      <c r="G286" s="185" t="s">
        <v>123</v>
      </c>
      <c r="H286" s="186">
        <v>32</v>
      </c>
      <c r="I286" s="187"/>
      <c r="J286" s="188">
        <f>ROUND(I286*H286,2)</f>
        <v>0</v>
      </c>
      <c r="K286" s="184" t="s">
        <v>74</v>
      </c>
      <c r="L286" s="41"/>
      <c r="M286" s="189" t="s">
        <v>74</v>
      </c>
      <c r="N286" s="190" t="s">
        <v>46</v>
      </c>
      <c r="O286" s="66"/>
      <c r="P286" s="191">
        <f>O286*H286</f>
        <v>0</v>
      </c>
      <c r="Q286" s="191">
        <v>0</v>
      </c>
      <c r="R286" s="191">
        <f>Q286*H286</f>
        <v>0</v>
      </c>
      <c r="S286" s="191">
        <v>0</v>
      </c>
      <c r="T286" s="192">
        <f>S286*H286</f>
        <v>0</v>
      </c>
      <c r="U286" s="36"/>
      <c r="V286" s="36"/>
      <c r="W286" s="36"/>
      <c r="X286" s="36"/>
      <c r="Y286" s="36"/>
      <c r="Z286" s="36"/>
      <c r="AA286" s="36"/>
      <c r="AB286" s="36"/>
      <c r="AC286" s="36"/>
      <c r="AD286" s="36"/>
      <c r="AE286" s="36"/>
      <c r="AR286" s="193" t="s">
        <v>329</v>
      </c>
      <c r="AT286" s="193" t="s">
        <v>225</v>
      </c>
      <c r="AU286" s="193" t="s">
        <v>237</v>
      </c>
      <c r="AY286" s="19" t="s">
        <v>223</v>
      </c>
      <c r="BE286" s="194">
        <f>IF(N286="základní",J286,0)</f>
        <v>0</v>
      </c>
      <c r="BF286" s="194">
        <f>IF(N286="snížená",J286,0)</f>
        <v>0</v>
      </c>
      <c r="BG286" s="194">
        <f>IF(N286="zákl. přenesená",J286,0)</f>
        <v>0</v>
      </c>
      <c r="BH286" s="194">
        <f>IF(N286="sníž. přenesená",J286,0)</f>
        <v>0</v>
      </c>
      <c r="BI286" s="194">
        <f>IF(N286="nulová",J286,0)</f>
        <v>0</v>
      </c>
      <c r="BJ286" s="19" t="s">
        <v>83</v>
      </c>
      <c r="BK286" s="194">
        <f>ROUND(I286*H286,2)</f>
        <v>0</v>
      </c>
      <c r="BL286" s="19" t="s">
        <v>329</v>
      </c>
      <c r="BM286" s="193" t="s">
        <v>1062</v>
      </c>
    </row>
    <row r="287" spans="1:47" s="2" customFormat="1" ht="11.25">
      <c r="A287" s="36"/>
      <c r="B287" s="37"/>
      <c r="C287" s="38"/>
      <c r="D287" s="195" t="s">
        <v>231</v>
      </c>
      <c r="E287" s="38"/>
      <c r="F287" s="196" t="s">
        <v>1977</v>
      </c>
      <c r="G287" s="38"/>
      <c r="H287" s="38"/>
      <c r="I287" s="197"/>
      <c r="J287" s="38"/>
      <c r="K287" s="38"/>
      <c r="L287" s="41"/>
      <c r="M287" s="198"/>
      <c r="N287" s="199"/>
      <c r="O287" s="66"/>
      <c r="P287" s="66"/>
      <c r="Q287" s="66"/>
      <c r="R287" s="66"/>
      <c r="S287" s="66"/>
      <c r="T287" s="67"/>
      <c r="U287" s="36"/>
      <c r="V287" s="36"/>
      <c r="W287" s="36"/>
      <c r="X287" s="36"/>
      <c r="Y287" s="36"/>
      <c r="Z287" s="36"/>
      <c r="AA287" s="36"/>
      <c r="AB287" s="36"/>
      <c r="AC287" s="36"/>
      <c r="AD287" s="36"/>
      <c r="AE287" s="36"/>
      <c r="AT287" s="19" t="s">
        <v>231</v>
      </c>
      <c r="AU287" s="19" t="s">
        <v>237</v>
      </c>
    </row>
    <row r="288" spans="2:51" s="13" customFormat="1" ht="11.25">
      <c r="B288" s="200"/>
      <c r="C288" s="201"/>
      <c r="D288" s="195" t="s">
        <v>233</v>
      </c>
      <c r="E288" s="202" t="s">
        <v>74</v>
      </c>
      <c r="F288" s="203" t="s">
        <v>1978</v>
      </c>
      <c r="G288" s="201"/>
      <c r="H288" s="204">
        <v>32</v>
      </c>
      <c r="I288" s="205"/>
      <c r="J288" s="201"/>
      <c r="K288" s="201"/>
      <c r="L288" s="206"/>
      <c r="M288" s="207"/>
      <c r="N288" s="208"/>
      <c r="O288" s="208"/>
      <c r="P288" s="208"/>
      <c r="Q288" s="208"/>
      <c r="R288" s="208"/>
      <c r="S288" s="208"/>
      <c r="T288" s="209"/>
      <c r="AT288" s="210" t="s">
        <v>233</v>
      </c>
      <c r="AU288" s="210" t="s">
        <v>237</v>
      </c>
      <c r="AV288" s="13" t="s">
        <v>85</v>
      </c>
      <c r="AW288" s="13" t="s">
        <v>37</v>
      </c>
      <c r="AX288" s="13" t="s">
        <v>76</v>
      </c>
      <c r="AY288" s="210" t="s">
        <v>223</v>
      </c>
    </row>
    <row r="289" spans="2:51" s="15" customFormat="1" ht="11.25">
      <c r="B289" s="222"/>
      <c r="C289" s="223"/>
      <c r="D289" s="195" t="s">
        <v>233</v>
      </c>
      <c r="E289" s="224" t="s">
        <v>74</v>
      </c>
      <c r="F289" s="225" t="s">
        <v>238</v>
      </c>
      <c r="G289" s="223"/>
      <c r="H289" s="226">
        <v>32</v>
      </c>
      <c r="I289" s="227"/>
      <c r="J289" s="223"/>
      <c r="K289" s="223"/>
      <c r="L289" s="228"/>
      <c r="M289" s="229"/>
      <c r="N289" s="230"/>
      <c r="O289" s="230"/>
      <c r="P289" s="230"/>
      <c r="Q289" s="230"/>
      <c r="R289" s="230"/>
      <c r="S289" s="230"/>
      <c r="T289" s="231"/>
      <c r="AT289" s="232" t="s">
        <v>233</v>
      </c>
      <c r="AU289" s="232" t="s">
        <v>237</v>
      </c>
      <c r="AV289" s="15" t="s">
        <v>229</v>
      </c>
      <c r="AW289" s="15" t="s">
        <v>37</v>
      </c>
      <c r="AX289" s="15" t="s">
        <v>83</v>
      </c>
      <c r="AY289" s="232" t="s">
        <v>223</v>
      </c>
    </row>
    <row r="290" spans="1:65" s="2" customFormat="1" ht="24">
      <c r="A290" s="36"/>
      <c r="B290" s="37"/>
      <c r="C290" s="182" t="s">
        <v>509</v>
      </c>
      <c r="D290" s="182" t="s">
        <v>225</v>
      </c>
      <c r="E290" s="183" t="s">
        <v>1979</v>
      </c>
      <c r="F290" s="184" t="s">
        <v>1980</v>
      </c>
      <c r="G290" s="185" t="s">
        <v>123</v>
      </c>
      <c r="H290" s="186">
        <v>2</v>
      </c>
      <c r="I290" s="187"/>
      <c r="J290" s="188">
        <f>ROUND(I290*H290,2)</f>
        <v>0</v>
      </c>
      <c r="K290" s="184" t="s">
        <v>74</v>
      </c>
      <c r="L290" s="41"/>
      <c r="M290" s="189" t="s">
        <v>74</v>
      </c>
      <c r="N290" s="190" t="s">
        <v>46</v>
      </c>
      <c r="O290" s="66"/>
      <c r="P290" s="191">
        <f>O290*H290</f>
        <v>0</v>
      </c>
      <c r="Q290" s="191">
        <v>0</v>
      </c>
      <c r="R290" s="191">
        <f>Q290*H290</f>
        <v>0</v>
      </c>
      <c r="S290" s="191">
        <v>0</v>
      </c>
      <c r="T290" s="192">
        <f>S290*H290</f>
        <v>0</v>
      </c>
      <c r="U290" s="36"/>
      <c r="V290" s="36"/>
      <c r="W290" s="36"/>
      <c r="X290" s="36"/>
      <c r="Y290" s="36"/>
      <c r="Z290" s="36"/>
      <c r="AA290" s="36"/>
      <c r="AB290" s="36"/>
      <c r="AC290" s="36"/>
      <c r="AD290" s="36"/>
      <c r="AE290" s="36"/>
      <c r="AR290" s="193" t="s">
        <v>329</v>
      </c>
      <c r="AT290" s="193" t="s">
        <v>225</v>
      </c>
      <c r="AU290" s="193" t="s">
        <v>237</v>
      </c>
      <c r="AY290" s="19" t="s">
        <v>223</v>
      </c>
      <c r="BE290" s="194">
        <f>IF(N290="základní",J290,0)</f>
        <v>0</v>
      </c>
      <c r="BF290" s="194">
        <f>IF(N290="snížená",J290,0)</f>
        <v>0</v>
      </c>
      <c r="BG290" s="194">
        <f>IF(N290="zákl. přenesená",J290,0)</f>
        <v>0</v>
      </c>
      <c r="BH290" s="194">
        <f>IF(N290="sníž. přenesená",J290,0)</f>
        <v>0</v>
      </c>
      <c r="BI290" s="194">
        <f>IF(N290="nulová",J290,0)</f>
        <v>0</v>
      </c>
      <c r="BJ290" s="19" t="s">
        <v>83</v>
      </c>
      <c r="BK290" s="194">
        <f>ROUND(I290*H290,2)</f>
        <v>0</v>
      </c>
      <c r="BL290" s="19" t="s">
        <v>329</v>
      </c>
      <c r="BM290" s="193" t="s">
        <v>1072</v>
      </c>
    </row>
    <row r="291" spans="1:47" s="2" customFormat="1" ht="11.25">
      <c r="A291" s="36"/>
      <c r="B291" s="37"/>
      <c r="C291" s="38"/>
      <c r="D291" s="195" t="s">
        <v>231</v>
      </c>
      <c r="E291" s="38"/>
      <c r="F291" s="196" t="s">
        <v>1980</v>
      </c>
      <c r="G291" s="38"/>
      <c r="H291" s="38"/>
      <c r="I291" s="197"/>
      <c r="J291" s="38"/>
      <c r="K291" s="38"/>
      <c r="L291" s="41"/>
      <c r="M291" s="198"/>
      <c r="N291" s="199"/>
      <c r="O291" s="66"/>
      <c r="P291" s="66"/>
      <c r="Q291" s="66"/>
      <c r="R291" s="66"/>
      <c r="S291" s="66"/>
      <c r="T291" s="67"/>
      <c r="U291" s="36"/>
      <c r="V291" s="36"/>
      <c r="W291" s="36"/>
      <c r="X291" s="36"/>
      <c r="Y291" s="36"/>
      <c r="Z291" s="36"/>
      <c r="AA291" s="36"/>
      <c r="AB291" s="36"/>
      <c r="AC291" s="36"/>
      <c r="AD291" s="36"/>
      <c r="AE291" s="36"/>
      <c r="AT291" s="19" t="s">
        <v>231</v>
      </c>
      <c r="AU291" s="19" t="s">
        <v>237</v>
      </c>
    </row>
    <row r="292" spans="2:51" s="13" customFormat="1" ht="11.25">
      <c r="B292" s="200"/>
      <c r="C292" s="201"/>
      <c r="D292" s="195" t="s">
        <v>233</v>
      </c>
      <c r="E292" s="202" t="s">
        <v>74</v>
      </c>
      <c r="F292" s="203" t="s">
        <v>1981</v>
      </c>
      <c r="G292" s="201"/>
      <c r="H292" s="204">
        <v>2</v>
      </c>
      <c r="I292" s="205"/>
      <c r="J292" s="201"/>
      <c r="K292" s="201"/>
      <c r="L292" s="206"/>
      <c r="M292" s="207"/>
      <c r="N292" s="208"/>
      <c r="O292" s="208"/>
      <c r="P292" s="208"/>
      <c r="Q292" s="208"/>
      <c r="R292" s="208"/>
      <c r="S292" s="208"/>
      <c r="T292" s="209"/>
      <c r="AT292" s="210" t="s">
        <v>233</v>
      </c>
      <c r="AU292" s="210" t="s">
        <v>237</v>
      </c>
      <c r="AV292" s="13" t="s">
        <v>85</v>
      </c>
      <c r="AW292" s="13" t="s">
        <v>37</v>
      </c>
      <c r="AX292" s="13" t="s">
        <v>76</v>
      </c>
      <c r="AY292" s="210" t="s">
        <v>223</v>
      </c>
    </row>
    <row r="293" spans="2:51" s="15" customFormat="1" ht="11.25">
      <c r="B293" s="222"/>
      <c r="C293" s="223"/>
      <c r="D293" s="195" t="s">
        <v>233</v>
      </c>
      <c r="E293" s="224" t="s">
        <v>74</v>
      </c>
      <c r="F293" s="225" t="s">
        <v>238</v>
      </c>
      <c r="G293" s="223"/>
      <c r="H293" s="226">
        <v>2</v>
      </c>
      <c r="I293" s="227"/>
      <c r="J293" s="223"/>
      <c r="K293" s="223"/>
      <c r="L293" s="228"/>
      <c r="M293" s="229"/>
      <c r="N293" s="230"/>
      <c r="O293" s="230"/>
      <c r="P293" s="230"/>
      <c r="Q293" s="230"/>
      <c r="R293" s="230"/>
      <c r="S293" s="230"/>
      <c r="T293" s="231"/>
      <c r="AT293" s="232" t="s">
        <v>233</v>
      </c>
      <c r="AU293" s="232" t="s">
        <v>237</v>
      </c>
      <c r="AV293" s="15" t="s">
        <v>229</v>
      </c>
      <c r="AW293" s="15" t="s">
        <v>37</v>
      </c>
      <c r="AX293" s="15" t="s">
        <v>83</v>
      </c>
      <c r="AY293" s="232" t="s">
        <v>223</v>
      </c>
    </row>
    <row r="294" spans="1:65" s="2" customFormat="1" ht="24">
      <c r="A294" s="36"/>
      <c r="B294" s="37"/>
      <c r="C294" s="182" t="s">
        <v>515</v>
      </c>
      <c r="D294" s="182" t="s">
        <v>225</v>
      </c>
      <c r="E294" s="183" t="s">
        <v>1982</v>
      </c>
      <c r="F294" s="184" t="s">
        <v>1983</v>
      </c>
      <c r="G294" s="185" t="s">
        <v>123</v>
      </c>
      <c r="H294" s="186">
        <v>1</v>
      </c>
      <c r="I294" s="187"/>
      <c r="J294" s="188">
        <f>ROUND(I294*H294,2)</f>
        <v>0</v>
      </c>
      <c r="K294" s="184" t="s">
        <v>74</v>
      </c>
      <c r="L294" s="41"/>
      <c r="M294" s="189" t="s">
        <v>74</v>
      </c>
      <c r="N294" s="190" t="s">
        <v>46</v>
      </c>
      <c r="O294" s="66"/>
      <c r="P294" s="191">
        <f>O294*H294</f>
        <v>0</v>
      </c>
      <c r="Q294" s="191">
        <v>0</v>
      </c>
      <c r="R294" s="191">
        <f>Q294*H294</f>
        <v>0</v>
      </c>
      <c r="S294" s="191">
        <v>0</v>
      </c>
      <c r="T294" s="192">
        <f>S294*H294</f>
        <v>0</v>
      </c>
      <c r="U294" s="36"/>
      <c r="V294" s="36"/>
      <c r="W294" s="36"/>
      <c r="X294" s="36"/>
      <c r="Y294" s="36"/>
      <c r="Z294" s="36"/>
      <c r="AA294" s="36"/>
      <c r="AB294" s="36"/>
      <c r="AC294" s="36"/>
      <c r="AD294" s="36"/>
      <c r="AE294" s="36"/>
      <c r="AR294" s="193" t="s">
        <v>329</v>
      </c>
      <c r="AT294" s="193" t="s">
        <v>225</v>
      </c>
      <c r="AU294" s="193" t="s">
        <v>237</v>
      </c>
      <c r="AY294" s="19" t="s">
        <v>223</v>
      </c>
      <c r="BE294" s="194">
        <f>IF(N294="základní",J294,0)</f>
        <v>0</v>
      </c>
      <c r="BF294" s="194">
        <f>IF(N294="snížená",J294,0)</f>
        <v>0</v>
      </c>
      <c r="BG294" s="194">
        <f>IF(N294="zákl. přenesená",J294,0)</f>
        <v>0</v>
      </c>
      <c r="BH294" s="194">
        <f>IF(N294="sníž. přenesená",J294,0)</f>
        <v>0</v>
      </c>
      <c r="BI294" s="194">
        <f>IF(N294="nulová",J294,0)</f>
        <v>0</v>
      </c>
      <c r="BJ294" s="19" t="s">
        <v>83</v>
      </c>
      <c r="BK294" s="194">
        <f>ROUND(I294*H294,2)</f>
        <v>0</v>
      </c>
      <c r="BL294" s="19" t="s">
        <v>329</v>
      </c>
      <c r="BM294" s="193" t="s">
        <v>1085</v>
      </c>
    </row>
    <row r="295" spans="1:47" s="2" customFormat="1" ht="11.25">
      <c r="A295" s="36"/>
      <c r="B295" s="37"/>
      <c r="C295" s="38"/>
      <c r="D295" s="195" t="s">
        <v>231</v>
      </c>
      <c r="E295" s="38"/>
      <c r="F295" s="196" t="s">
        <v>1983</v>
      </c>
      <c r="G295" s="38"/>
      <c r="H295" s="38"/>
      <c r="I295" s="197"/>
      <c r="J295" s="38"/>
      <c r="K295" s="38"/>
      <c r="L295" s="41"/>
      <c r="M295" s="198"/>
      <c r="N295" s="199"/>
      <c r="O295" s="66"/>
      <c r="P295" s="66"/>
      <c r="Q295" s="66"/>
      <c r="R295" s="66"/>
      <c r="S295" s="66"/>
      <c r="T295" s="67"/>
      <c r="U295" s="36"/>
      <c r="V295" s="36"/>
      <c r="W295" s="36"/>
      <c r="X295" s="36"/>
      <c r="Y295" s="36"/>
      <c r="Z295" s="36"/>
      <c r="AA295" s="36"/>
      <c r="AB295" s="36"/>
      <c r="AC295" s="36"/>
      <c r="AD295" s="36"/>
      <c r="AE295" s="36"/>
      <c r="AT295" s="19" t="s">
        <v>231</v>
      </c>
      <c r="AU295" s="19" t="s">
        <v>237</v>
      </c>
    </row>
    <row r="296" spans="2:51" s="13" customFormat="1" ht="11.25">
      <c r="B296" s="200"/>
      <c r="C296" s="201"/>
      <c r="D296" s="195" t="s">
        <v>233</v>
      </c>
      <c r="E296" s="202" t="s">
        <v>74</v>
      </c>
      <c r="F296" s="203" t="s">
        <v>1975</v>
      </c>
      <c r="G296" s="201"/>
      <c r="H296" s="204">
        <v>1</v>
      </c>
      <c r="I296" s="205"/>
      <c r="J296" s="201"/>
      <c r="K296" s="201"/>
      <c r="L296" s="206"/>
      <c r="M296" s="207"/>
      <c r="N296" s="208"/>
      <c r="O296" s="208"/>
      <c r="P296" s="208"/>
      <c r="Q296" s="208"/>
      <c r="R296" s="208"/>
      <c r="S296" s="208"/>
      <c r="T296" s="209"/>
      <c r="AT296" s="210" t="s">
        <v>233</v>
      </c>
      <c r="AU296" s="210" t="s">
        <v>237</v>
      </c>
      <c r="AV296" s="13" t="s">
        <v>85</v>
      </c>
      <c r="AW296" s="13" t="s">
        <v>37</v>
      </c>
      <c r="AX296" s="13" t="s">
        <v>76</v>
      </c>
      <c r="AY296" s="210" t="s">
        <v>223</v>
      </c>
    </row>
    <row r="297" spans="2:51" s="15" customFormat="1" ht="11.25">
      <c r="B297" s="222"/>
      <c r="C297" s="223"/>
      <c r="D297" s="195" t="s">
        <v>233</v>
      </c>
      <c r="E297" s="224" t="s">
        <v>74</v>
      </c>
      <c r="F297" s="225" t="s">
        <v>238</v>
      </c>
      <c r="G297" s="223"/>
      <c r="H297" s="226">
        <v>1</v>
      </c>
      <c r="I297" s="227"/>
      <c r="J297" s="223"/>
      <c r="K297" s="223"/>
      <c r="L297" s="228"/>
      <c r="M297" s="229"/>
      <c r="N297" s="230"/>
      <c r="O297" s="230"/>
      <c r="P297" s="230"/>
      <c r="Q297" s="230"/>
      <c r="R297" s="230"/>
      <c r="S297" s="230"/>
      <c r="T297" s="231"/>
      <c r="AT297" s="232" t="s">
        <v>233</v>
      </c>
      <c r="AU297" s="232" t="s">
        <v>237</v>
      </c>
      <c r="AV297" s="15" t="s">
        <v>229</v>
      </c>
      <c r="AW297" s="15" t="s">
        <v>37</v>
      </c>
      <c r="AX297" s="15" t="s">
        <v>83</v>
      </c>
      <c r="AY297" s="232" t="s">
        <v>223</v>
      </c>
    </row>
    <row r="298" spans="2:63" s="12" customFormat="1" ht="20.85" customHeight="1">
      <c r="B298" s="166"/>
      <c r="C298" s="167"/>
      <c r="D298" s="168" t="s">
        <v>75</v>
      </c>
      <c r="E298" s="180" t="s">
        <v>1984</v>
      </c>
      <c r="F298" s="180" t="s">
        <v>1985</v>
      </c>
      <c r="G298" s="167"/>
      <c r="H298" s="167"/>
      <c r="I298" s="170"/>
      <c r="J298" s="181">
        <f>BK298</f>
        <v>0</v>
      </c>
      <c r="K298" s="167"/>
      <c r="L298" s="172"/>
      <c r="M298" s="173"/>
      <c r="N298" s="174"/>
      <c r="O298" s="174"/>
      <c r="P298" s="175">
        <f>SUM(P299:P328)</f>
        <v>0</v>
      </c>
      <c r="Q298" s="174"/>
      <c r="R298" s="175">
        <f>SUM(R299:R328)</f>
        <v>0</v>
      </c>
      <c r="S298" s="174"/>
      <c r="T298" s="176">
        <f>SUM(T299:T328)</f>
        <v>0</v>
      </c>
      <c r="AR298" s="177" t="s">
        <v>83</v>
      </c>
      <c r="AT298" s="178" t="s">
        <v>75</v>
      </c>
      <c r="AU298" s="178" t="s">
        <v>85</v>
      </c>
      <c r="AY298" s="177" t="s">
        <v>223</v>
      </c>
      <c r="BK298" s="179">
        <f>SUM(BK299:BK328)</f>
        <v>0</v>
      </c>
    </row>
    <row r="299" spans="1:65" s="2" customFormat="1" ht="16.5" customHeight="1">
      <c r="A299" s="36"/>
      <c r="B299" s="37"/>
      <c r="C299" s="182" t="s">
        <v>525</v>
      </c>
      <c r="D299" s="182" t="s">
        <v>225</v>
      </c>
      <c r="E299" s="183" t="s">
        <v>1986</v>
      </c>
      <c r="F299" s="184" t="s">
        <v>1987</v>
      </c>
      <c r="G299" s="185" t="s">
        <v>878</v>
      </c>
      <c r="H299" s="186">
        <v>25</v>
      </c>
      <c r="I299" s="187"/>
      <c r="J299" s="188">
        <f>ROUND(I299*H299,2)</f>
        <v>0</v>
      </c>
      <c r="K299" s="184" t="s">
        <v>74</v>
      </c>
      <c r="L299" s="41"/>
      <c r="M299" s="189" t="s">
        <v>74</v>
      </c>
      <c r="N299" s="190" t="s">
        <v>46</v>
      </c>
      <c r="O299" s="66"/>
      <c r="P299" s="191">
        <f>O299*H299</f>
        <v>0</v>
      </c>
      <c r="Q299" s="191">
        <v>0</v>
      </c>
      <c r="R299" s="191">
        <f>Q299*H299</f>
        <v>0</v>
      </c>
      <c r="S299" s="191">
        <v>0</v>
      </c>
      <c r="T299" s="192">
        <f>S299*H299</f>
        <v>0</v>
      </c>
      <c r="U299" s="36"/>
      <c r="V299" s="36"/>
      <c r="W299" s="36"/>
      <c r="X299" s="36"/>
      <c r="Y299" s="36"/>
      <c r="Z299" s="36"/>
      <c r="AA299" s="36"/>
      <c r="AB299" s="36"/>
      <c r="AC299" s="36"/>
      <c r="AD299" s="36"/>
      <c r="AE299" s="36"/>
      <c r="AR299" s="193" t="s">
        <v>329</v>
      </c>
      <c r="AT299" s="193" t="s">
        <v>225</v>
      </c>
      <c r="AU299" s="193" t="s">
        <v>237</v>
      </c>
      <c r="AY299" s="19" t="s">
        <v>223</v>
      </c>
      <c r="BE299" s="194">
        <f>IF(N299="základní",J299,0)</f>
        <v>0</v>
      </c>
      <c r="BF299" s="194">
        <f>IF(N299="snížená",J299,0)</f>
        <v>0</v>
      </c>
      <c r="BG299" s="194">
        <f>IF(N299="zákl. přenesená",J299,0)</f>
        <v>0</v>
      </c>
      <c r="BH299" s="194">
        <f>IF(N299="sníž. přenesená",J299,0)</f>
        <v>0</v>
      </c>
      <c r="BI299" s="194">
        <f>IF(N299="nulová",J299,0)</f>
        <v>0</v>
      </c>
      <c r="BJ299" s="19" t="s">
        <v>83</v>
      </c>
      <c r="BK299" s="194">
        <f>ROUND(I299*H299,2)</f>
        <v>0</v>
      </c>
      <c r="BL299" s="19" t="s">
        <v>329</v>
      </c>
      <c r="BM299" s="193" t="s">
        <v>1097</v>
      </c>
    </row>
    <row r="300" spans="1:47" s="2" customFormat="1" ht="11.25">
      <c r="A300" s="36"/>
      <c r="B300" s="37"/>
      <c r="C300" s="38"/>
      <c r="D300" s="195" t="s">
        <v>231</v>
      </c>
      <c r="E300" s="38"/>
      <c r="F300" s="196" t="s">
        <v>1987</v>
      </c>
      <c r="G300" s="38"/>
      <c r="H300" s="38"/>
      <c r="I300" s="197"/>
      <c r="J300" s="38"/>
      <c r="K300" s="38"/>
      <c r="L300" s="41"/>
      <c r="M300" s="198"/>
      <c r="N300" s="199"/>
      <c r="O300" s="66"/>
      <c r="P300" s="66"/>
      <c r="Q300" s="66"/>
      <c r="R300" s="66"/>
      <c r="S300" s="66"/>
      <c r="T300" s="67"/>
      <c r="U300" s="36"/>
      <c r="V300" s="36"/>
      <c r="W300" s="36"/>
      <c r="X300" s="36"/>
      <c r="Y300" s="36"/>
      <c r="Z300" s="36"/>
      <c r="AA300" s="36"/>
      <c r="AB300" s="36"/>
      <c r="AC300" s="36"/>
      <c r="AD300" s="36"/>
      <c r="AE300" s="36"/>
      <c r="AT300" s="19" t="s">
        <v>231</v>
      </c>
      <c r="AU300" s="19" t="s">
        <v>237</v>
      </c>
    </row>
    <row r="301" spans="2:51" s="13" customFormat="1" ht="11.25">
      <c r="B301" s="200"/>
      <c r="C301" s="201"/>
      <c r="D301" s="195" t="s">
        <v>233</v>
      </c>
      <c r="E301" s="202" t="s">
        <v>74</v>
      </c>
      <c r="F301" s="203" t="s">
        <v>1873</v>
      </c>
      <c r="G301" s="201"/>
      <c r="H301" s="204">
        <v>0</v>
      </c>
      <c r="I301" s="205"/>
      <c r="J301" s="201"/>
      <c r="K301" s="201"/>
      <c r="L301" s="206"/>
      <c r="M301" s="207"/>
      <c r="N301" s="208"/>
      <c r="O301" s="208"/>
      <c r="P301" s="208"/>
      <c r="Q301" s="208"/>
      <c r="R301" s="208"/>
      <c r="S301" s="208"/>
      <c r="T301" s="209"/>
      <c r="AT301" s="210" t="s">
        <v>233</v>
      </c>
      <c r="AU301" s="210" t="s">
        <v>237</v>
      </c>
      <c r="AV301" s="13" t="s">
        <v>85</v>
      </c>
      <c r="AW301" s="13" t="s">
        <v>37</v>
      </c>
      <c r="AX301" s="13" t="s">
        <v>76</v>
      </c>
      <c r="AY301" s="210" t="s">
        <v>223</v>
      </c>
    </row>
    <row r="302" spans="2:51" s="13" customFormat="1" ht="11.25">
      <c r="B302" s="200"/>
      <c r="C302" s="201"/>
      <c r="D302" s="195" t="s">
        <v>233</v>
      </c>
      <c r="E302" s="202" t="s">
        <v>74</v>
      </c>
      <c r="F302" s="203" t="s">
        <v>1988</v>
      </c>
      <c r="G302" s="201"/>
      <c r="H302" s="204">
        <v>25</v>
      </c>
      <c r="I302" s="205"/>
      <c r="J302" s="201"/>
      <c r="K302" s="201"/>
      <c r="L302" s="206"/>
      <c r="M302" s="207"/>
      <c r="N302" s="208"/>
      <c r="O302" s="208"/>
      <c r="P302" s="208"/>
      <c r="Q302" s="208"/>
      <c r="R302" s="208"/>
      <c r="S302" s="208"/>
      <c r="T302" s="209"/>
      <c r="AT302" s="210" t="s">
        <v>233</v>
      </c>
      <c r="AU302" s="210" t="s">
        <v>237</v>
      </c>
      <c r="AV302" s="13" t="s">
        <v>85</v>
      </c>
      <c r="AW302" s="13" t="s">
        <v>37</v>
      </c>
      <c r="AX302" s="13" t="s">
        <v>76</v>
      </c>
      <c r="AY302" s="210" t="s">
        <v>223</v>
      </c>
    </row>
    <row r="303" spans="2:51" s="15" customFormat="1" ht="11.25">
      <c r="B303" s="222"/>
      <c r="C303" s="223"/>
      <c r="D303" s="195" t="s">
        <v>233</v>
      </c>
      <c r="E303" s="224" t="s">
        <v>74</v>
      </c>
      <c r="F303" s="225" t="s">
        <v>238</v>
      </c>
      <c r="G303" s="223"/>
      <c r="H303" s="226">
        <v>25</v>
      </c>
      <c r="I303" s="227"/>
      <c r="J303" s="223"/>
      <c r="K303" s="223"/>
      <c r="L303" s="228"/>
      <c r="M303" s="229"/>
      <c r="N303" s="230"/>
      <c r="O303" s="230"/>
      <c r="P303" s="230"/>
      <c r="Q303" s="230"/>
      <c r="R303" s="230"/>
      <c r="S303" s="230"/>
      <c r="T303" s="231"/>
      <c r="AT303" s="232" t="s">
        <v>233</v>
      </c>
      <c r="AU303" s="232" t="s">
        <v>237</v>
      </c>
      <c r="AV303" s="15" t="s">
        <v>229</v>
      </c>
      <c r="AW303" s="15" t="s">
        <v>37</v>
      </c>
      <c r="AX303" s="15" t="s">
        <v>83</v>
      </c>
      <c r="AY303" s="232" t="s">
        <v>223</v>
      </c>
    </row>
    <row r="304" spans="1:65" s="2" customFormat="1" ht="21.75" customHeight="1">
      <c r="A304" s="36"/>
      <c r="B304" s="37"/>
      <c r="C304" s="182" t="s">
        <v>531</v>
      </c>
      <c r="D304" s="182" t="s">
        <v>225</v>
      </c>
      <c r="E304" s="183" t="s">
        <v>1989</v>
      </c>
      <c r="F304" s="184" t="s">
        <v>1990</v>
      </c>
      <c r="G304" s="185" t="s">
        <v>878</v>
      </c>
      <c r="H304" s="186">
        <v>4</v>
      </c>
      <c r="I304" s="187"/>
      <c r="J304" s="188">
        <f>ROUND(I304*H304,2)</f>
        <v>0</v>
      </c>
      <c r="K304" s="184" t="s">
        <v>74</v>
      </c>
      <c r="L304" s="41"/>
      <c r="M304" s="189" t="s">
        <v>74</v>
      </c>
      <c r="N304" s="190" t="s">
        <v>46</v>
      </c>
      <c r="O304" s="66"/>
      <c r="P304" s="191">
        <f>O304*H304</f>
        <v>0</v>
      </c>
      <c r="Q304" s="191">
        <v>0</v>
      </c>
      <c r="R304" s="191">
        <f>Q304*H304</f>
        <v>0</v>
      </c>
      <c r="S304" s="191">
        <v>0</v>
      </c>
      <c r="T304" s="192">
        <f>S304*H304</f>
        <v>0</v>
      </c>
      <c r="U304" s="36"/>
      <c r="V304" s="36"/>
      <c r="W304" s="36"/>
      <c r="X304" s="36"/>
      <c r="Y304" s="36"/>
      <c r="Z304" s="36"/>
      <c r="AA304" s="36"/>
      <c r="AB304" s="36"/>
      <c r="AC304" s="36"/>
      <c r="AD304" s="36"/>
      <c r="AE304" s="36"/>
      <c r="AR304" s="193" t="s">
        <v>329</v>
      </c>
      <c r="AT304" s="193" t="s">
        <v>225</v>
      </c>
      <c r="AU304" s="193" t="s">
        <v>237</v>
      </c>
      <c r="AY304" s="19" t="s">
        <v>223</v>
      </c>
      <c r="BE304" s="194">
        <f>IF(N304="základní",J304,0)</f>
        <v>0</v>
      </c>
      <c r="BF304" s="194">
        <f>IF(N304="snížená",J304,0)</f>
        <v>0</v>
      </c>
      <c r="BG304" s="194">
        <f>IF(N304="zákl. přenesená",J304,0)</f>
        <v>0</v>
      </c>
      <c r="BH304" s="194">
        <f>IF(N304="sníž. přenesená",J304,0)</f>
        <v>0</v>
      </c>
      <c r="BI304" s="194">
        <f>IF(N304="nulová",J304,0)</f>
        <v>0</v>
      </c>
      <c r="BJ304" s="19" t="s">
        <v>83</v>
      </c>
      <c r="BK304" s="194">
        <f>ROUND(I304*H304,2)</f>
        <v>0</v>
      </c>
      <c r="BL304" s="19" t="s">
        <v>329</v>
      </c>
      <c r="BM304" s="193" t="s">
        <v>1108</v>
      </c>
    </row>
    <row r="305" spans="1:47" s="2" customFormat="1" ht="11.25">
      <c r="A305" s="36"/>
      <c r="B305" s="37"/>
      <c r="C305" s="38"/>
      <c r="D305" s="195" t="s">
        <v>231</v>
      </c>
      <c r="E305" s="38"/>
      <c r="F305" s="196" t="s">
        <v>1990</v>
      </c>
      <c r="G305" s="38"/>
      <c r="H305" s="38"/>
      <c r="I305" s="197"/>
      <c r="J305" s="38"/>
      <c r="K305" s="38"/>
      <c r="L305" s="41"/>
      <c r="M305" s="198"/>
      <c r="N305" s="199"/>
      <c r="O305" s="66"/>
      <c r="P305" s="66"/>
      <c r="Q305" s="66"/>
      <c r="R305" s="66"/>
      <c r="S305" s="66"/>
      <c r="T305" s="67"/>
      <c r="U305" s="36"/>
      <c r="V305" s="36"/>
      <c r="W305" s="36"/>
      <c r="X305" s="36"/>
      <c r="Y305" s="36"/>
      <c r="Z305" s="36"/>
      <c r="AA305" s="36"/>
      <c r="AB305" s="36"/>
      <c r="AC305" s="36"/>
      <c r="AD305" s="36"/>
      <c r="AE305" s="36"/>
      <c r="AT305" s="19" t="s">
        <v>231</v>
      </c>
      <c r="AU305" s="19" t="s">
        <v>237</v>
      </c>
    </row>
    <row r="306" spans="2:51" s="13" customFormat="1" ht="11.25">
      <c r="B306" s="200"/>
      <c r="C306" s="201"/>
      <c r="D306" s="195" t="s">
        <v>233</v>
      </c>
      <c r="E306" s="202" t="s">
        <v>74</v>
      </c>
      <c r="F306" s="203" t="s">
        <v>1873</v>
      </c>
      <c r="G306" s="201"/>
      <c r="H306" s="204">
        <v>0</v>
      </c>
      <c r="I306" s="205"/>
      <c r="J306" s="201"/>
      <c r="K306" s="201"/>
      <c r="L306" s="206"/>
      <c r="M306" s="207"/>
      <c r="N306" s="208"/>
      <c r="O306" s="208"/>
      <c r="P306" s="208"/>
      <c r="Q306" s="208"/>
      <c r="R306" s="208"/>
      <c r="S306" s="208"/>
      <c r="T306" s="209"/>
      <c r="AT306" s="210" t="s">
        <v>233</v>
      </c>
      <c r="AU306" s="210" t="s">
        <v>237</v>
      </c>
      <c r="AV306" s="13" t="s">
        <v>85</v>
      </c>
      <c r="AW306" s="13" t="s">
        <v>37</v>
      </c>
      <c r="AX306" s="13" t="s">
        <v>76</v>
      </c>
      <c r="AY306" s="210" t="s">
        <v>223</v>
      </c>
    </row>
    <row r="307" spans="2:51" s="13" customFormat="1" ht="11.25">
      <c r="B307" s="200"/>
      <c r="C307" s="201"/>
      <c r="D307" s="195" t="s">
        <v>233</v>
      </c>
      <c r="E307" s="202" t="s">
        <v>74</v>
      </c>
      <c r="F307" s="203" t="s">
        <v>1929</v>
      </c>
      <c r="G307" s="201"/>
      <c r="H307" s="204">
        <v>4</v>
      </c>
      <c r="I307" s="205"/>
      <c r="J307" s="201"/>
      <c r="K307" s="201"/>
      <c r="L307" s="206"/>
      <c r="M307" s="207"/>
      <c r="N307" s="208"/>
      <c r="O307" s="208"/>
      <c r="P307" s="208"/>
      <c r="Q307" s="208"/>
      <c r="R307" s="208"/>
      <c r="S307" s="208"/>
      <c r="T307" s="209"/>
      <c r="AT307" s="210" t="s">
        <v>233</v>
      </c>
      <c r="AU307" s="210" t="s">
        <v>237</v>
      </c>
      <c r="AV307" s="13" t="s">
        <v>85</v>
      </c>
      <c r="AW307" s="13" t="s">
        <v>37</v>
      </c>
      <c r="AX307" s="13" t="s">
        <v>76</v>
      </c>
      <c r="AY307" s="210" t="s">
        <v>223</v>
      </c>
    </row>
    <row r="308" spans="2:51" s="15" customFormat="1" ht="11.25">
      <c r="B308" s="222"/>
      <c r="C308" s="223"/>
      <c r="D308" s="195" t="s">
        <v>233</v>
      </c>
      <c r="E308" s="224" t="s">
        <v>74</v>
      </c>
      <c r="F308" s="225" t="s">
        <v>238</v>
      </c>
      <c r="G308" s="223"/>
      <c r="H308" s="226">
        <v>4</v>
      </c>
      <c r="I308" s="227"/>
      <c r="J308" s="223"/>
      <c r="K308" s="223"/>
      <c r="L308" s="228"/>
      <c r="M308" s="229"/>
      <c r="N308" s="230"/>
      <c r="O308" s="230"/>
      <c r="P308" s="230"/>
      <c r="Q308" s="230"/>
      <c r="R308" s="230"/>
      <c r="S308" s="230"/>
      <c r="T308" s="231"/>
      <c r="AT308" s="232" t="s">
        <v>233</v>
      </c>
      <c r="AU308" s="232" t="s">
        <v>237</v>
      </c>
      <c r="AV308" s="15" t="s">
        <v>229</v>
      </c>
      <c r="AW308" s="15" t="s">
        <v>37</v>
      </c>
      <c r="AX308" s="15" t="s">
        <v>83</v>
      </c>
      <c r="AY308" s="232" t="s">
        <v>223</v>
      </c>
    </row>
    <row r="309" spans="1:65" s="2" customFormat="1" ht="21.75" customHeight="1">
      <c r="A309" s="36"/>
      <c r="B309" s="37"/>
      <c r="C309" s="182" t="s">
        <v>538</v>
      </c>
      <c r="D309" s="182" t="s">
        <v>225</v>
      </c>
      <c r="E309" s="183" t="s">
        <v>1991</v>
      </c>
      <c r="F309" s="184" t="s">
        <v>1992</v>
      </c>
      <c r="G309" s="185" t="s">
        <v>878</v>
      </c>
      <c r="H309" s="186">
        <v>4</v>
      </c>
      <c r="I309" s="187"/>
      <c r="J309" s="188">
        <f>ROUND(I309*H309,2)</f>
        <v>0</v>
      </c>
      <c r="K309" s="184" t="s">
        <v>74</v>
      </c>
      <c r="L309" s="41"/>
      <c r="M309" s="189" t="s">
        <v>74</v>
      </c>
      <c r="N309" s="190" t="s">
        <v>46</v>
      </c>
      <c r="O309" s="66"/>
      <c r="P309" s="191">
        <f>O309*H309</f>
        <v>0</v>
      </c>
      <c r="Q309" s="191">
        <v>0</v>
      </c>
      <c r="R309" s="191">
        <f>Q309*H309</f>
        <v>0</v>
      </c>
      <c r="S309" s="191">
        <v>0</v>
      </c>
      <c r="T309" s="192">
        <f>S309*H309</f>
        <v>0</v>
      </c>
      <c r="U309" s="36"/>
      <c r="V309" s="36"/>
      <c r="W309" s="36"/>
      <c r="X309" s="36"/>
      <c r="Y309" s="36"/>
      <c r="Z309" s="36"/>
      <c r="AA309" s="36"/>
      <c r="AB309" s="36"/>
      <c r="AC309" s="36"/>
      <c r="AD309" s="36"/>
      <c r="AE309" s="36"/>
      <c r="AR309" s="193" t="s">
        <v>329</v>
      </c>
      <c r="AT309" s="193" t="s">
        <v>225</v>
      </c>
      <c r="AU309" s="193" t="s">
        <v>237</v>
      </c>
      <c r="AY309" s="19" t="s">
        <v>223</v>
      </c>
      <c r="BE309" s="194">
        <f>IF(N309="základní",J309,0)</f>
        <v>0</v>
      </c>
      <c r="BF309" s="194">
        <f>IF(N309="snížená",J309,0)</f>
        <v>0</v>
      </c>
      <c r="BG309" s="194">
        <f>IF(N309="zákl. přenesená",J309,0)</f>
        <v>0</v>
      </c>
      <c r="BH309" s="194">
        <f>IF(N309="sníž. přenesená",J309,0)</f>
        <v>0</v>
      </c>
      <c r="BI309" s="194">
        <f>IF(N309="nulová",J309,0)</f>
        <v>0</v>
      </c>
      <c r="BJ309" s="19" t="s">
        <v>83</v>
      </c>
      <c r="BK309" s="194">
        <f>ROUND(I309*H309,2)</f>
        <v>0</v>
      </c>
      <c r="BL309" s="19" t="s">
        <v>329</v>
      </c>
      <c r="BM309" s="193" t="s">
        <v>1120</v>
      </c>
    </row>
    <row r="310" spans="1:47" s="2" customFormat="1" ht="11.25">
      <c r="A310" s="36"/>
      <c r="B310" s="37"/>
      <c r="C310" s="38"/>
      <c r="D310" s="195" t="s">
        <v>231</v>
      </c>
      <c r="E310" s="38"/>
      <c r="F310" s="196" t="s">
        <v>1992</v>
      </c>
      <c r="G310" s="38"/>
      <c r="H310" s="38"/>
      <c r="I310" s="197"/>
      <c r="J310" s="38"/>
      <c r="K310" s="38"/>
      <c r="L310" s="41"/>
      <c r="M310" s="198"/>
      <c r="N310" s="199"/>
      <c r="O310" s="66"/>
      <c r="P310" s="66"/>
      <c r="Q310" s="66"/>
      <c r="R310" s="66"/>
      <c r="S310" s="66"/>
      <c r="T310" s="67"/>
      <c r="U310" s="36"/>
      <c r="V310" s="36"/>
      <c r="W310" s="36"/>
      <c r="X310" s="36"/>
      <c r="Y310" s="36"/>
      <c r="Z310" s="36"/>
      <c r="AA310" s="36"/>
      <c r="AB310" s="36"/>
      <c r="AC310" s="36"/>
      <c r="AD310" s="36"/>
      <c r="AE310" s="36"/>
      <c r="AT310" s="19" t="s">
        <v>231</v>
      </c>
      <c r="AU310" s="19" t="s">
        <v>237</v>
      </c>
    </row>
    <row r="311" spans="2:51" s="13" customFormat="1" ht="11.25">
      <c r="B311" s="200"/>
      <c r="C311" s="201"/>
      <c r="D311" s="195" t="s">
        <v>233</v>
      </c>
      <c r="E311" s="202" t="s">
        <v>74</v>
      </c>
      <c r="F311" s="203" t="s">
        <v>1873</v>
      </c>
      <c r="G311" s="201"/>
      <c r="H311" s="204">
        <v>0</v>
      </c>
      <c r="I311" s="205"/>
      <c r="J311" s="201"/>
      <c r="K311" s="201"/>
      <c r="L311" s="206"/>
      <c r="M311" s="207"/>
      <c r="N311" s="208"/>
      <c r="O311" s="208"/>
      <c r="P311" s="208"/>
      <c r="Q311" s="208"/>
      <c r="R311" s="208"/>
      <c r="S311" s="208"/>
      <c r="T311" s="209"/>
      <c r="AT311" s="210" t="s">
        <v>233</v>
      </c>
      <c r="AU311" s="210" t="s">
        <v>237</v>
      </c>
      <c r="AV311" s="13" t="s">
        <v>85</v>
      </c>
      <c r="AW311" s="13" t="s">
        <v>37</v>
      </c>
      <c r="AX311" s="13" t="s">
        <v>76</v>
      </c>
      <c r="AY311" s="210" t="s">
        <v>223</v>
      </c>
    </row>
    <row r="312" spans="2:51" s="13" customFormat="1" ht="11.25">
      <c r="B312" s="200"/>
      <c r="C312" s="201"/>
      <c r="D312" s="195" t="s">
        <v>233</v>
      </c>
      <c r="E312" s="202" t="s">
        <v>74</v>
      </c>
      <c r="F312" s="203" t="s">
        <v>1929</v>
      </c>
      <c r="G312" s="201"/>
      <c r="H312" s="204">
        <v>4</v>
      </c>
      <c r="I312" s="205"/>
      <c r="J312" s="201"/>
      <c r="K312" s="201"/>
      <c r="L312" s="206"/>
      <c r="M312" s="207"/>
      <c r="N312" s="208"/>
      <c r="O312" s="208"/>
      <c r="P312" s="208"/>
      <c r="Q312" s="208"/>
      <c r="R312" s="208"/>
      <c r="S312" s="208"/>
      <c r="T312" s="209"/>
      <c r="AT312" s="210" t="s">
        <v>233</v>
      </c>
      <c r="AU312" s="210" t="s">
        <v>237</v>
      </c>
      <c r="AV312" s="13" t="s">
        <v>85</v>
      </c>
      <c r="AW312" s="13" t="s">
        <v>37</v>
      </c>
      <c r="AX312" s="13" t="s">
        <v>76</v>
      </c>
      <c r="AY312" s="210" t="s">
        <v>223</v>
      </c>
    </row>
    <row r="313" spans="2:51" s="15" customFormat="1" ht="11.25">
      <c r="B313" s="222"/>
      <c r="C313" s="223"/>
      <c r="D313" s="195" t="s">
        <v>233</v>
      </c>
      <c r="E313" s="224" t="s">
        <v>74</v>
      </c>
      <c r="F313" s="225" t="s">
        <v>238</v>
      </c>
      <c r="G313" s="223"/>
      <c r="H313" s="226">
        <v>4</v>
      </c>
      <c r="I313" s="227"/>
      <c r="J313" s="223"/>
      <c r="K313" s="223"/>
      <c r="L313" s="228"/>
      <c r="M313" s="229"/>
      <c r="N313" s="230"/>
      <c r="O313" s="230"/>
      <c r="P313" s="230"/>
      <c r="Q313" s="230"/>
      <c r="R313" s="230"/>
      <c r="S313" s="230"/>
      <c r="T313" s="231"/>
      <c r="AT313" s="232" t="s">
        <v>233</v>
      </c>
      <c r="AU313" s="232" t="s">
        <v>237</v>
      </c>
      <c r="AV313" s="15" t="s">
        <v>229</v>
      </c>
      <c r="AW313" s="15" t="s">
        <v>37</v>
      </c>
      <c r="AX313" s="15" t="s">
        <v>83</v>
      </c>
      <c r="AY313" s="232" t="s">
        <v>223</v>
      </c>
    </row>
    <row r="314" spans="1:65" s="2" customFormat="1" ht="21.75" customHeight="1">
      <c r="A314" s="36"/>
      <c r="B314" s="37"/>
      <c r="C314" s="182" t="s">
        <v>546</v>
      </c>
      <c r="D314" s="182" t="s">
        <v>225</v>
      </c>
      <c r="E314" s="183" t="s">
        <v>1993</v>
      </c>
      <c r="F314" s="184" t="s">
        <v>1994</v>
      </c>
      <c r="G314" s="185" t="s">
        <v>878</v>
      </c>
      <c r="H314" s="186">
        <v>1</v>
      </c>
      <c r="I314" s="187"/>
      <c r="J314" s="188">
        <f>ROUND(I314*H314,2)</f>
        <v>0</v>
      </c>
      <c r="K314" s="184" t="s">
        <v>74</v>
      </c>
      <c r="L314" s="41"/>
      <c r="M314" s="189" t="s">
        <v>74</v>
      </c>
      <c r="N314" s="190" t="s">
        <v>46</v>
      </c>
      <c r="O314" s="66"/>
      <c r="P314" s="191">
        <f>O314*H314</f>
        <v>0</v>
      </c>
      <c r="Q314" s="191">
        <v>0</v>
      </c>
      <c r="R314" s="191">
        <f>Q314*H314</f>
        <v>0</v>
      </c>
      <c r="S314" s="191">
        <v>0</v>
      </c>
      <c r="T314" s="192">
        <f>S314*H314</f>
        <v>0</v>
      </c>
      <c r="U314" s="36"/>
      <c r="V314" s="36"/>
      <c r="W314" s="36"/>
      <c r="X314" s="36"/>
      <c r="Y314" s="36"/>
      <c r="Z314" s="36"/>
      <c r="AA314" s="36"/>
      <c r="AB314" s="36"/>
      <c r="AC314" s="36"/>
      <c r="AD314" s="36"/>
      <c r="AE314" s="36"/>
      <c r="AR314" s="193" t="s">
        <v>329</v>
      </c>
      <c r="AT314" s="193" t="s">
        <v>225</v>
      </c>
      <c r="AU314" s="193" t="s">
        <v>237</v>
      </c>
      <c r="AY314" s="19" t="s">
        <v>223</v>
      </c>
      <c r="BE314" s="194">
        <f>IF(N314="základní",J314,0)</f>
        <v>0</v>
      </c>
      <c r="BF314" s="194">
        <f>IF(N314="snížená",J314,0)</f>
        <v>0</v>
      </c>
      <c r="BG314" s="194">
        <f>IF(N314="zákl. přenesená",J314,0)</f>
        <v>0</v>
      </c>
      <c r="BH314" s="194">
        <f>IF(N314="sníž. přenesená",J314,0)</f>
        <v>0</v>
      </c>
      <c r="BI314" s="194">
        <f>IF(N314="nulová",J314,0)</f>
        <v>0</v>
      </c>
      <c r="BJ314" s="19" t="s">
        <v>83</v>
      </c>
      <c r="BK314" s="194">
        <f>ROUND(I314*H314,2)</f>
        <v>0</v>
      </c>
      <c r="BL314" s="19" t="s">
        <v>329</v>
      </c>
      <c r="BM314" s="193" t="s">
        <v>1131</v>
      </c>
    </row>
    <row r="315" spans="1:47" s="2" customFormat="1" ht="11.25">
      <c r="A315" s="36"/>
      <c r="B315" s="37"/>
      <c r="C315" s="38"/>
      <c r="D315" s="195" t="s">
        <v>231</v>
      </c>
      <c r="E315" s="38"/>
      <c r="F315" s="196" t="s">
        <v>1994</v>
      </c>
      <c r="G315" s="38"/>
      <c r="H315" s="38"/>
      <c r="I315" s="197"/>
      <c r="J315" s="38"/>
      <c r="K315" s="38"/>
      <c r="L315" s="41"/>
      <c r="M315" s="198"/>
      <c r="N315" s="199"/>
      <c r="O315" s="66"/>
      <c r="P315" s="66"/>
      <c r="Q315" s="66"/>
      <c r="R315" s="66"/>
      <c r="S315" s="66"/>
      <c r="T315" s="67"/>
      <c r="U315" s="36"/>
      <c r="V315" s="36"/>
      <c r="W315" s="36"/>
      <c r="X315" s="36"/>
      <c r="Y315" s="36"/>
      <c r="Z315" s="36"/>
      <c r="AA315" s="36"/>
      <c r="AB315" s="36"/>
      <c r="AC315" s="36"/>
      <c r="AD315" s="36"/>
      <c r="AE315" s="36"/>
      <c r="AT315" s="19" t="s">
        <v>231</v>
      </c>
      <c r="AU315" s="19" t="s">
        <v>237</v>
      </c>
    </row>
    <row r="316" spans="2:51" s="13" customFormat="1" ht="11.25">
      <c r="B316" s="200"/>
      <c r="C316" s="201"/>
      <c r="D316" s="195" t="s">
        <v>233</v>
      </c>
      <c r="E316" s="202" t="s">
        <v>74</v>
      </c>
      <c r="F316" s="203" t="s">
        <v>1873</v>
      </c>
      <c r="G316" s="201"/>
      <c r="H316" s="204">
        <v>0</v>
      </c>
      <c r="I316" s="205"/>
      <c r="J316" s="201"/>
      <c r="K316" s="201"/>
      <c r="L316" s="206"/>
      <c r="M316" s="207"/>
      <c r="N316" s="208"/>
      <c r="O316" s="208"/>
      <c r="P316" s="208"/>
      <c r="Q316" s="208"/>
      <c r="R316" s="208"/>
      <c r="S316" s="208"/>
      <c r="T316" s="209"/>
      <c r="AT316" s="210" t="s">
        <v>233</v>
      </c>
      <c r="AU316" s="210" t="s">
        <v>237</v>
      </c>
      <c r="AV316" s="13" t="s">
        <v>85</v>
      </c>
      <c r="AW316" s="13" t="s">
        <v>37</v>
      </c>
      <c r="AX316" s="13" t="s">
        <v>76</v>
      </c>
      <c r="AY316" s="210" t="s">
        <v>223</v>
      </c>
    </row>
    <row r="317" spans="2:51" s="13" customFormat="1" ht="11.25">
      <c r="B317" s="200"/>
      <c r="C317" s="201"/>
      <c r="D317" s="195" t="s">
        <v>233</v>
      </c>
      <c r="E317" s="202" t="s">
        <v>74</v>
      </c>
      <c r="F317" s="203" t="s">
        <v>1877</v>
      </c>
      <c r="G317" s="201"/>
      <c r="H317" s="204">
        <v>1</v>
      </c>
      <c r="I317" s="205"/>
      <c r="J317" s="201"/>
      <c r="K317" s="201"/>
      <c r="L317" s="206"/>
      <c r="M317" s="207"/>
      <c r="N317" s="208"/>
      <c r="O317" s="208"/>
      <c r="P317" s="208"/>
      <c r="Q317" s="208"/>
      <c r="R317" s="208"/>
      <c r="S317" s="208"/>
      <c r="T317" s="209"/>
      <c r="AT317" s="210" t="s">
        <v>233</v>
      </c>
      <c r="AU317" s="210" t="s">
        <v>237</v>
      </c>
      <c r="AV317" s="13" t="s">
        <v>85</v>
      </c>
      <c r="AW317" s="13" t="s">
        <v>37</v>
      </c>
      <c r="AX317" s="13" t="s">
        <v>76</v>
      </c>
      <c r="AY317" s="210" t="s">
        <v>223</v>
      </c>
    </row>
    <row r="318" spans="2:51" s="15" customFormat="1" ht="11.25">
      <c r="B318" s="222"/>
      <c r="C318" s="223"/>
      <c r="D318" s="195" t="s">
        <v>233</v>
      </c>
      <c r="E318" s="224" t="s">
        <v>74</v>
      </c>
      <c r="F318" s="225" t="s">
        <v>238</v>
      </c>
      <c r="G318" s="223"/>
      <c r="H318" s="226">
        <v>1</v>
      </c>
      <c r="I318" s="227"/>
      <c r="J318" s="223"/>
      <c r="K318" s="223"/>
      <c r="L318" s="228"/>
      <c r="M318" s="229"/>
      <c r="N318" s="230"/>
      <c r="O318" s="230"/>
      <c r="P318" s="230"/>
      <c r="Q318" s="230"/>
      <c r="R318" s="230"/>
      <c r="S318" s="230"/>
      <c r="T318" s="231"/>
      <c r="AT318" s="232" t="s">
        <v>233</v>
      </c>
      <c r="AU318" s="232" t="s">
        <v>237</v>
      </c>
      <c r="AV318" s="15" t="s">
        <v>229</v>
      </c>
      <c r="AW318" s="15" t="s">
        <v>37</v>
      </c>
      <c r="AX318" s="15" t="s">
        <v>83</v>
      </c>
      <c r="AY318" s="232" t="s">
        <v>223</v>
      </c>
    </row>
    <row r="319" spans="1:65" s="2" customFormat="1" ht="21.75" customHeight="1">
      <c r="A319" s="36"/>
      <c r="B319" s="37"/>
      <c r="C319" s="182" t="s">
        <v>556</v>
      </c>
      <c r="D319" s="182" t="s">
        <v>225</v>
      </c>
      <c r="E319" s="183" t="s">
        <v>1995</v>
      </c>
      <c r="F319" s="184" t="s">
        <v>1996</v>
      </c>
      <c r="G319" s="185" t="s">
        <v>878</v>
      </c>
      <c r="H319" s="186">
        <v>1</v>
      </c>
      <c r="I319" s="187"/>
      <c r="J319" s="188">
        <f>ROUND(I319*H319,2)</f>
        <v>0</v>
      </c>
      <c r="K319" s="184" t="s">
        <v>74</v>
      </c>
      <c r="L319" s="41"/>
      <c r="M319" s="189" t="s">
        <v>74</v>
      </c>
      <c r="N319" s="190" t="s">
        <v>46</v>
      </c>
      <c r="O319" s="66"/>
      <c r="P319" s="191">
        <f>O319*H319</f>
        <v>0</v>
      </c>
      <c r="Q319" s="191">
        <v>0</v>
      </c>
      <c r="R319" s="191">
        <f>Q319*H319</f>
        <v>0</v>
      </c>
      <c r="S319" s="191">
        <v>0</v>
      </c>
      <c r="T319" s="192">
        <f>S319*H319</f>
        <v>0</v>
      </c>
      <c r="U319" s="36"/>
      <c r="V319" s="36"/>
      <c r="W319" s="36"/>
      <c r="X319" s="36"/>
      <c r="Y319" s="36"/>
      <c r="Z319" s="36"/>
      <c r="AA319" s="36"/>
      <c r="AB319" s="36"/>
      <c r="AC319" s="36"/>
      <c r="AD319" s="36"/>
      <c r="AE319" s="36"/>
      <c r="AR319" s="193" t="s">
        <v>329</v>
      </c>
      <c r="AT319" s="193" t="s">
        <v>225</v>
      </c>
      <c r="AU319" s="193" t="s">
        <v>237</v>
      </c>
      <c r="AY319" s="19" t="s">
        <v>223</v>
      </c>
      <c r="BE319" s="194">
        <f>IF(N319="základní",J319,0)</f>
        <v>0</v>
      </c>
      <c r="BF319" s="194">
        <f>IF(N319="snížená",J319,0)</f>
        <v>0</v>
      </c>
      <c r="BG319" s="194">
        <f>IF(N319="zákl. přenesená",J319,0)</f>
        <v>0</v>
      </c>
      <c r="BH319" s="194">
        <f>IF(N319="sníž. přenesená",J319,0)</f>
        <v>0</v>
      </c>
      <c r="BI319" s="194">
        <f>IF(N319="nulová",J319,0)</f>
        <v>0</v>
      </c>
      <c r="BJ319" s="19" t="s">
        <v>83</v>
      </c>
      <c r="BK319" s="194">
        <f>ROUND(I319*H319,2)</f>
        <v>0</v>
      </c>
      <c r="BL319" s="19" t="s">
        <v>329</v>
      </c>
      <c r="BM319" s="193" t="s">
        <v>1141</v>
      </c>
    </row>
    <row r="320" spans="1:47" s="2" customFormat="1" ht="11.25">
      <c r="A320" s="36"/>
      <c r="B320" s="37"/>
      <c r="C320" s="38"/>
      <c r="D320" s="195" t="s">
        <v>231</v>
      </c>
      <c r="E320" s="38"/>
      <c r="F320" s="196" t="s">
        <v>1996</v>
      </c>
      <c r="G320" s="38"/>
      <c r="H320" s="38"/>
      <c r="I320" s="197"/>
      <c r="J320" s="38"/>
      <c r="K320" s="38"/>
      <c r="L320" s="41"/>
      <c r="M320" s="198"/>
      <c r="N320" s="199"/>
      <c r="O320" s="66"/>
      <c r="P320" s="66"/>
      <c r="Q320" s="66"/>
      <c r="R320" s="66"/>
      <c r="S320" s="66"/>
      <c r="T320" s="67"/>
      <c r="U320" s="36"/>
      <c r="V320" s="36"/>
      <c r="W320" s="36"/>
      <c r="X320" s="36"/>
      <c r="Y320" s="36"/>
      <c r="Z320" s="36"/>
      <c r="AA320" s="36"/>
      <c r="AB320" s="36"/>
      <c r="AC320" s="36"/>
      <c r="AD320" s="36"/>
      <c r="AE320" s="36"/>
      <c r="AT320" s="19" t="s">
        <v>231</v>
      </c>
      <c r="AU320" s="19" t="s">
        <v>237</v>
      </c>
    </row>
    <row r="321" spans="2:51" s="13" customFormat="1" ht="11.25">
      <c r="B321" s="200"/>
      <c r="C321" s="201"/>
      <c r="D321" s="195" t="s">
        <v>233</v>
      </c>
      <c r="E321" s="202" t="s">
        <v>74</v>
      </c>
      <c r="F321" s="203" t="s">
        <v>1873</v>
      </c>
      <c r="G321" s="201"/>
      <c r="H321" s="204">
        <v>0</v>
      </c>
      <c r="I321" s="205"/>
      <c r="J321" s="201"/>
      <c r="K321" s="201"/>
      <c r="L321" s="206"/>
      <c r="M321" s="207"/>
      <c r="N321" s="208"/>
      <c r="O321" s="208"/>
      <c r="P321" s="208"/>
      <c r="Q321" s="208"/>
      <c r="R321" s="208"/>
      <c r="S321" s="208"/>
      <c r="T321" s="209"/>
      <c r="AT321" s="210" t="s">
        <v>233</v>
      </c>
      <c r="AU321" s="210" t="s">
        <v>237</v>
      </c>
      <c r="AV321" s="13" t="s">
        <v>85</v>
      </c>
      <c r="AW321" s="13" t="s">
        <v>37</v>
      </c>
      <c r="AX321" s="13" t="s">
        <v>76</v>
      </c>
      <c r="AY321" s="210" t="s">
        <v>223</v>
      </c>
    </row>
    <row r="322" spans="2:51" s="13" customFormat="1" ht="11.25">
      <c r="B322" s="200"/>
      <c r="C322" s="201"/>
      <c r="D322" s="195" t="s">
        <v>233</v>
      </c>
      <c r="E322" s="202" t="s">
        <v>74</v>
      </c>
      <c r="F322" s="203" t="s">
        <v>1877</v>
      </c>
      <c r="G322" s="201"/>
      <c r="H322" s="204">
        <v>1</v>
      </c>
      <c r="I322" s="205"/>
      <c r="J322" s="201"/>
      <c r="K322" s="201"/>
      <c r="L322" s="206"/>
      <c r="M322" s="207"/>
      <c r="N322" s="208"/>
      <c r="O322" s="208"/>
      <c r="P322" s="208"/>
      <c r="Q322" s="208"/>
      <c r="R322" s="208"/>
      <c r="S322" s="208"/>
      <c r="T322" s="209"/>
      <c r="AT322" s="210" t="s">
        <v>233</v>
      </c>
      <c r="AU322" s="210" t="s">
        <v>237</v>
      </c>
      <c r="AV322" s="13" t="s">
        <v>85</v>
      </c>
      <c r="AW322" s="13" t="s">
        <v>37</v>
      </c>
      <c r="AX322" s="13" t="s">
        <v>76</v>
      </c>
      <c r="AY322" s="210" t="s">
        <v>223</v>
      </c>
    </row>
    <row r="323" spans="2:51" s="15" customFormat="1" ht="11.25">
      <c r="B323" s="222"/>
      <c r="C323" s="223"/>
      <c r="D323" s="195" t="s">
        <v>233</v>
      </c>
      <c r="E323" s="224" t="s">
        <v>74</v>
      </c>
      <c r="F323" s="225" t="s">
        <v>238</v>
      </c>
      <c r="G323" s="223"/>
      <c r="H323" s="226">
        <v>1</v>
      </c>
      <c r="I323" s="227"/>
      <c r="J323" s="223"/>
      <c r="K323" s="223"/>
      <c r="L323" s="228"/>
      <c r="M323" s="229"/>
      <c r="N323" s="230"/>
      <c r="O323" s="230"/>
      <c r="P323" s="230"/>
      <c r="Q323" s="230"/>
      <c r="R323" s="230"/>
      <c r="S323" s="230"/>
      <c r="T323" s="231"/>
      <c r="AT323" s="232" t="s">
        <v>233</v>
      </c>
      <c r="AU323" s="232" t="s">
        <v>237</v>
      </c>
      <c r="AV323" s="15" t="s">
        <v>229</v>
      </c>
      <c r="AW323" s="15" t="s">
        <v>37</v>
      </c>
      <c r="AX323" s="15" t="s">
        <v>83</v>
      </c>
      <c r="AY323" s="232" t="s">
        <v>223</v>
      </c>
    </row>
    <row r="324" spans="1:65" s="2" customFormat="1" ht="21.75" customHeight="1">
      <c r="A324" s="36"/>
      <c r="B324" s="37"/>
      <c r="C324" s="182" t="s">
        <v>562</v>
      </c>
      <c r="D324" s="182" t="s">
        <v>225</v>
      </c>
      <c r="E324" s="183" t="s">
        <v>1997</v>
      </c>
      <c r="F324" s="184" t="s">
        <v>1998</v>
      </c>
      <c r="G324" s="185" t="s">
        <v>878</v>
      </c>
      <c r="H324" s="186">
        <v>1</v>
      </c>
      <c r="I324" s="187"/>
      <c r="J324" s="188">
        <f>ROUND(I324*H324,2)</f>
        <v>0</v>
      </c>
      <c r="K324" s="184" t="s">
        <v>74</v>
      </c>
      <c r="L324" s="41"/>
      <c r="M324" s="189" t="s">
        <v>74</v>
      </c>
      <c r="N324" s="190" t="s">
        <v>46</v>
      </c>
      <c r="O324" s="66"/>
      <c r="P324" s="191">
        <f>O324*H324</f>
        <v>0</v>
      </c>
      <c r="Q324" s="191">
        <v>0</v>
      </c>
      <c r="R324" s="191">
        <f>Q324*H324</f>
        <v>0</v>
      </c>
      <c r="S324" s="191">
        <v>0</v>
      </c>
      <c r="T324" s="192">
        <f>S324*H324</f>
        <v>0</v>
      </c>
      <c r="U324" s="36"/>
      <c r="V324" s="36"/>
      <c r="W324" s="36"/>
      <c r="X324" s="36"/>
      <c r="Y324" s="36"/>
      <c r="Z324" s="36"/>
      <c r="AA324" s="36"/>
      <c r="AB324" s="36"/>
      <c r="AC324" s="36"/>
      <c r="AD324" s="36"/>
      <c r="AE324" s="36"/>
      <c r="AR324" s="193" t="s">
        <v>329</v>
      </c>
      <c r="AT324" s="193" t="s">
        <v>225</v>
      </c>
      <c r="AU324" s="193" t="s">
        <v>237</v>
      </c>
      <c r="AY324" s="19" t="s">
        <v>223</v>
      </c>
      <c r="BE324" s="194">
        <f>IF(N324="základní",J324,0)</f>
        <v>0</v>
      </c>
      <c r="BF324" s="194">
        <f>IF(N324="snížená",J324,0)</f>
        <v>0</v>
      </c>
      <c r="BG324" s="194">
        <f>IF(N324="zákl. přenesená",J324,0)</f>
        <v>0</v>
      </c>
      <c r="BH324" s="194">
        <f>IF(N324="sníž. přenesená",J324,0)</f>
        <v>0</v>
      </c>
      <c r="BI324" s="194">
        <f>IF(N324="nulová",J324,0)</f>
        <v>0</v>
      </c>
      <c r="BJ324" s="19" t="s">
        <v>83</v>
      </c>
      <c r="BK324" s="194">
        <f>ROUND(I324*H324,2)</f>
        <v>0</v>
      </c>
      <c r="BL324" s="19" t="s">
        <v>329</v>
      </c>
      <c r="BM324" s="193" t="s">
        <v>1150</v>
      </c>
    </row>
    <row r="325" spans="1:47" s="2" customFormat="1" ht="11.25">
      <c r="A325" s="36"/>
      <c r="B325" s="37"/>
      <c r="C325" s="38"/>
      <c r="D325" s="195" t="s">
        <v>231</v>
      </c>
      <c r="E325" s="38"/>
      <c r="F325" s="196" t="s">
        <v>1998</v>
      </c>
      <c r="G325" s="38"/>
      <c r="H325" s="38"/>
      <c r="I325" s="197"/>
      <c r="J325" s="38"/>
      <c r="K325" s="38"/>
      <c r="L325" s="41"/>
      <c r="M325" s="198"/>
      <c r="N325" s="199"/>
      <c r="O325" s="66"/>
      <c r="P325" s="66"/>
      <c r="Q325" s="66"/>
      <c r="R325" s="66"/>
      <c r="S325" s="66"/>
      <c r="T325" s="67"/>
      <c r="U325" s="36"/>
      <c r="V325" s="36"/>
      <c r="W325" s="36"/>
      <c r="X325" s="36"/>
      <c r="Y325" s="36"/>
      <c r="Z325" s="36"/>
      <c r="AA325" s="36"/>
      <c r="AB325" s="36"/>
      <c r="AC325" s="36"/>
      <c r="AD325" s="36"/>
      <c r="AE325" s="36"/>
      <c r="AT325" s="19" t="s">
        <v>231</v>
      </c>
      <c r="AU325" s="19" t="s">
        <v>237</v>
      </c>
    </row>
    <row r="326" spans="2:51" s="13" customFormat="1" ht="11.25">
      <c r="B326" s="200"/>
      <c r="C326" s="201"/>
      <c r="D326" s="195" t="s">
        <v>233</v>
      </c>
      <c r="E326" s="202" t="s">
        <v>74</v>
      </c>
      <c r="F326" s="203" t="s">
        <v>1873</v>
      </c>
      <c r="G326" s="201"/>
      <c r="H326" s="204">
        <v>0</v>
      </c>
      <c r="I326" s="205"/>
      <c r="J326" s="201"/>
      <c r="K326" s="201"/>
      <c r="L326" s="206"/>
      <c r="M326" s="207"/>
      <c r="N326" s="208"/>
      <c r="O326" s="208"/>
      <c r="P326" s="208"/>
      <c r="Q326" s="208"/>
      <c r="R326" s="208"/>
      <c r="S326" s="208"/>
      <c r="T326" s="209"/>
      <c r="AT326" s="210" t="s">
        <v>233</v>
      </c>
      <c r="AU326" s="210" t="s">
        <v>237</v>
      </c>
      <c r="AV326" s="13" t="s">
        <v>85</v>
      </c>
      <c r="AW326" s="13" t="s">
        <v>37</v>
      </c>
      <c r="AX326" s="13" t="s">
        <v>76</v>
      </c>
      <c r="AY326" s="210" t="s">
        <v>223</v>
      </c>
    </row>
    <row r="327" spans="2:51" s="13" customFormat="1" ht="11.25">
      <c r="B327" s="200"/>
      <c r="C327" s="201"/>
      <c r="D327" s="195" t="s">
        <v>233</v>
      </c>
      <c r="E327" s="202" t="s">
        <v>74</v>
      </c>
      <c r="F327" s="203" t="s">
        <v>1877</v>
      </c>
      <c r="G327" s="201"/>
      <c r="H327" s="204">
        <v>1</v>
      </c>
      <c r="I327" s="205"/>
      <c r="J327" s="201"/>
      <c r="K327" s="201"/>
      <c r="L327" s="206"/>
      <c r="M327" s="207"/>
      <c r="N327" s="208"/>
      <c r="O327" s="208"/>
      <c r="P327" s="208"/>
      <c r="Q327" s="208"/>
      <c r="R327" s="208"/>
      <c r="S327" s="208"/>
      <c r="T327" s="209"/>
      <c r="AT327" s="210" t="s">
        <v>233</v>
      </c>
      <c r="AU327" s="210" t="s">
        <v>237</v>
      </c>
      <c r="AV327" s="13" t="s">
        <v>85</v>
      </c>
      <c r="AW327" s="13" t="s">
        <v>37</v>
      </c>
      <c r="AX327" s="13" t="s">
        <v>76</v>
      </c>
      <c r="AY327" s="210" t="s">
        <v>223</v>
      </c>
    </row>
    <row r="328" spans="2:51" s="15" customFormat="1" ht="11.25">
      <c r="B328" s="222"/>
      <c r="C328" s="223"/>
      <c r="D328" s="195" t="s">
        <v>233</v>
      </c>
      <c r="E328" s="224" t="s">
        <v>74</v>
      </c>
      <c r="F328" s="225" t="s">
        <v>238</v>
      </c>
      <c r="G328" s="223"/>
      <c r="H328" s="226">
        <v>1</v>
      </c>
      <c r="I328" s="227"/>
      <c r="J328" s="223"/>
      <c r="K328" s="223"/>
      <c r="L328" s="228"/>
      <c r="M328" s="229"/>
      <c r="N328" s="230"/>
      <c r="O328" s="230"/>
      <c r="P328" s="230"/>
      <c r="Q328" s="230"/>
      <c r="R328" s="230"/>
      <c r="S328" s="230"/>
      <c r="T328" s="231"/>
      <c r="AT328" s="232" t="s">
        <v>233</v>
      </c>
      <c r="AU328" s="232" t="s">
        <v>237</v>
      </c>
      <c r="AV328" s="15" t="s">
        <v>229</v>
      </c>
      <c r="AW328" s="15" t="s">
        <v>37</v>
      </c>
      <c r="AX328" s="15" t="s">
        <v>83</v>
      </c>
      <c r="AY328" s="232" t="s">
        <v>223</v>
      </c>
    </row>
    <row r="329" spans="2:63" s="12" customFormat="1" ht="20.85" customHeight="1">
      <c r="B329" s="166"/>
      <c r="C329" s="167"/>
      <c r="D329" s="168" t="s">
        <v>75</v>
      </c>
      <c r="E329" s="180" t="s">
        <v>1999</v>
      </c>
      <c r="F329" s="180" t="s">
        <v>2000</v>
      </c>
      <c r="G329" s="167"/>
      <c r="H329" s="167"/>
      <c r="I329" s="170"/>
      <c r="J329" s="181">
        <f>BK329</f>
        <v>0</v>
      </c>
      <c r="K329" s="167"/>
      <c r="L329" s="172"/>
      <c r="M329" s="173"/>
      <c r="N329" s="174"/>
      <c r="O329" s="174"/>
      <c r="P329" s="175">
        <f>SUM(P330:P339)</f>
        <v>0</v>
      </c>
      <c r="Q329" s="174"/>
      <c r="R329" s="175">
        <f>SUM(R330:R339)</f>
        <v>0</v>
      </c>
      <c r="S329" s="174"/>
      <c r="T329" s="176">
        <f>SUM(T330:T339)</f>
        <v>0</v>
      </c>
      <c r="AR329" s="177" t="s">
        <v>83</v>
      </c>
      <c r="AT329" s="178" t="s">
        <v>75</v>
      </c>
      <c r="AU329" s="178" t="s">
        <v>85</v>
      </c>
      <c r="AY329" s="177" t="s">
        <v>223</v>
      </c>
      <c r="BK329" s="179">
        <f>SUM(BK330:BK339)</f>
        <v>0</v>
      </c>
    </row>
    <row r="330" spans="1:65" s="2" customFormat="1" ht="16.5" customHeight="1">
      <c r="A330" s="36"/>
      <c r="B330" s="37"/>
      <c r="C330" s="182" t="s">
        <v>568</v>
      </c>
      <c r="D330" s="182" t="s">
        <v>225</v>
      </c>
      <c r="E330" s="183" t="s">
        <v>2001</v>
      </c>
      <c r="F330" s="184" t="s">
        <v>2002</v>
      </c>
      <c r="G330" s="185" t="s">
        <v>878</v>
      </c>
      <c r="H330" s="186">
        <v>5</v>
      </c>
      <c r="I330" s="187"/>
      <c r="J330" s="188">
        <f>ROUND(I330*H330,2)</f>
        <v>0</v>
      </c>
      <c r="K330" s="184" t="s">
        <v>74</v>
      </c>
      <c r="L330" s="41"/>
      <c r="M330" s="189" t="s">
        <v>74</v>
      </c>
      <c r="N330" s="190" t="s">
        <v>46</v>
      </c>
      <c r="O330" s="66"/>
      <c r="P330" s="191">
        <f>O330*H330</f>
        <v>0</v>
      </c>
      <c r="Q330" s="191">
        <v>0</v>
      </c>
      <c r="R330" s="191">
        <f>Q330*H330</f>
        <v>0</v>
      </c>
      <c r="S330" s="191">
        <v>0</v>
      </c>
      <c r="T330" s="192">
        <f>S330*H330</f>
        <v>0</v>
      </c>
      <c r="U330" s="36"/>
      <c r="V330" s="36"/>
      <c r="W330" s="36"/>
      <c r="X330" s="36"/>
      <c r="Y330" s="36"/>
      <c r="Z330" s="36"/>
      <c r="AA330" s="36"/>
      <c r="AB330" s="36"/>
      <c r="AC330" s="36"/>
      <c r="AD330" s="36"/>
      <c r="AE330" s="36"/>
      <c r="AR330" s="193" t="s">
        <v>329</v>
      </c>
      <c r="AT330" s="193" t="s">
        <v>225</v>
      </c>
      <c r="AU330" s="193" t="s">
        <v>237</v>
      </c>
      <c r="AY330" s="19" t="s">
        <v>223</v>
      </c>
      <c r="BE330" s="194">
        <f>IF(N330="základní",J330,0)</f>
        <v>0</v>
      </c>
      <c r="BF330" s="194">
        <f>IF(N330="snížená",J330,0)</f>
        <v>0</v>
      </c>
      <c r="BG330" s="194">
        <f>IF(N330="zákl. přenesená",J330,0)</f>
        <v>0</v>
      </c>
      <c r="BH330" s="194">
        <f>IF(N330="sníž. přenesená",J330,0)</f>
        <v>0</v>
      </c>
      <c r="BI330" s="194">
        <f>IF(N330="nulová",J330,0)</f>
        <v>0</v>
      </c>
      <c r="BJ330" s="19" t="s">
        <v>83</v>
      </c>
      <c r="BK330" s="194">
        <f>ROUND(I330*H330,2)</f>
        <v>0</v>
      </c>
      <c r="BL330" s="19" t="s">
        <v>329</v>
      </c>
      <c r="BM330" s="193" t="s">
        <v>1159</v>
      </c>
    </row>
    <row r="331" spans="1:47" s="2" customFormat="1" ht="11.25">
      <c r="A331" s="36"/>
      <c r="B331" s="37"/>
      <c r="C331" s="38"/>
      <c r="D331" s="195" t="s">
        <v>231</v>
      </c>
      <c r="E331" s="38"/>
      <c r="F331" s="196" t="s">
        <v>2002</v>
      </c>
      <c r="G331" s="38"/>
      <c r="H331" s="38"/>
      <c r="I331" s="197"/>
      <c r="J331" s="38"/>
      <c r="K331" s="38"/>
      <c r="L331" s="41"/>
      <c r="M331" s="198"/>
      <c r="N331" s="199"/>
      <c r="O331" s="66"/>
      <c r="P331" s="66"/>
      <c r="Q331" s="66"/>
      <c r="R331" s="66"/>
      <c r="S331" s="66"/>
      <c r="T331" s="67"/>
      <c r="U331" s="36"/>
      <c r="V331" s="36"/>
      <c r="W331" s="36"/>
      <c r="X331" s="36"/>
      <c r="Y331" s="36"/>
      <c r="Z331" s="36"/>
      <c r="AA331" s="36"/>
      <c r="AB331" s="36"/>
      <c r="AC331" s="36"/>
      <c r="AD331" s="36"/>
      <c r="AE331" s="36"/>
      <c r="AT331" s="19" t="s">
        <v>231</v>
      </c>
      <c r="AU331" s="19" t="s">
        <v>237</v>
      </c>
    </row>
    <row r="332" spans="2:51" s="13" customFormat="1" ht="11.25">
      <c r="B332" s="200"/>
      <c r="C332" s="201"/>
      <c r="D332" s="195" t="s">
        <v>233</v>
      </c>
      <c r="E332" s="202" t="s">
        <v>74</v>
      </c>
      <c r="F332" s="203" t="s">
        <v>2003</v>
      </c>
      <c r="G332" s="201"/>
      <c r="H332" s="204">
        <v>5</v>
      </c>
      <c r="I332" s="205"/>
      <c r="J332" s="201"/>
      <c r="K332" s="201"/>
      <c r="L332" s="206"/>
      <c r="M332" s="207"/>
      <c r="N332" s="208"/>
      <c r="O332" s="208"/>
      <c r="P332" s="208"/>
      <c r="Q332" s="208"/>
      <c r="R332" s="208"/>
      <c r="S332" s="208"/>
      <c r="T332" s="209"/>
      <c r="AT332" s="210" t="s">
        <v>233</v>
      </c>
      <c r="AU332" s="210" t="s">
        <v>237</v>
      </c>
      <c r="AV332" s="13" t="s">
        <v>85</v>
      </c>
      <c r="AW332" s="13" t="s">
        <v>37</v>
      </c>
      <c r="AX332" s="13" t="s">
        <v>76</v>
      </c>
      <c r="AY332" s="210" t="s">
        <v>223</v>
      </c>
    </row>
    <row r="333" spans="2:51" s="13" customFormat="1" ht="11.25">
      <c r="B333" s="200"/>
      <c r="C333" s="201"/>
      <c r="D333" s="195" t="s">
        <v>233</v>
      </c>
      <c r="E333" s="202" t="s">
        <v>74</v>
      </c>
      <c r="F333" s="203" t="s">
        <v>1909</v>
      </c>
      <c r="G333" s="201"/>
      <c r="H333" s="204">
        <v>0</v>
      </c>
      <c r="I333" s="205"/>
      <c r="J333" s="201"/>
      <c r="K333" s="201"/>
      <c r="L333" s="206"/>
      <c r="M333" s="207"/>
      <c r="N333" s="208"/>
      <c r="O333" s="208"/>
      <c r="P333" s="208"/>
      <c r="Q333" s="208"/>
      <c r="R333" s="208"/>
      <c r="S333" s="208"/>
      <c r="T333" s="209"/>
      <c r="AT333" s="210" t="s">
        <v>233</v>
      </c>
      <c r="AU333" s="210" t="s">
        <v>237</v>
      </c>
      <c r="AV333" s="13" t="s">
        <v>85</v>
      </c>
      <c r="AW333" s="13" t="s">
        <v>37</v>
      </c>
      <c r="AX333" s="13" t="s">
        <v>76</v>
      </c>
      <c r="AY333" s="210" t="s">
        <v>223</v>
      </c>
    </row>
    <row r="334" spans="2:51" s="15" customFormat="1" ht="11.25">
      <c r="B334" s="222"/>
      <c r="C334" s="223"/>
      <c r="D334" s="195" t="s">
        <v>233</v>
      </c>
      <c r="E334" s="224" t="s">
        <v>74</v>
      </c>
      <c r="F334" s="225" t="s">
        <v>238</v>
      </c>
      <c r="G334" s="223"/>
      <c r="H334" s="226">
        <v>5</v>
      </c>
      <c r="I334" s="227"/>
      <c r="J334" s="223"/>
      <c r="K334" s="223"/>
      <c r="L334" s="228"/>
      <c r="M334" s="229"/>
      <c r="N334" s="230"/>
      <c r="O334" s="230"/>
      <c r="P334" s="230"/>
      <c r="Q334" s="230"/>
      <c r="R334" s="230"/>
      <c r="S334" s="230"/>
      <c r="T334" s="231"/>
      <c r="AT334" s="232" t="s">
        <v>233</v>
      </c>
      <c r="AU334" s="232" t="s">
        <v>237</v>
      </c>
      <c r="AV334" s="15" t="s">
        <v>229</v>
      </c>
      <c r="AW334" s="15" t="s">
        <v>37</v>
      </c>
      <c r="AX334" s="15" t="s">
        <v>83</v>
      </c>
      <c r="AY334" s="232" t="s">
        <v>223</v>
      </c>
    </row>
    <row r="335" spans="1:65" s="2" customFormat="1" ht="16.5" customHeight="1">
      <c r="A335" s="36"/>
      <c r="B335" s="37"/>
      <c r="C335" s="182" t="s">
        <v>576</v>
      </c>
      <c r="D335" s="182" t="s">
        <v>225</v>
      </c>
      <c r="E335" s="183" t="s">
        <v>2004</v>
      </c>
      <c r="F335" s="184" t="s">
        <v>2005</v>
      </c>
      <c r="G335" s="185" t="s">
        <v>878</v>
      </c>
      <c r="H335" s="186">
        <v>3</v>
      </c>
      <c r="I335" s="187"/>
      <c r="J335" s="188">
        <f>ROUND(I335*H335,2)</f>
        <v>0</v>
      </c>
      <c r="K335" s="184" t="s">
        <v>74</v>
      </c>
      <c r="L335" s="41"/>
      <c r="M335" s="189" t="s">
        <v>74</v>
      </c>
      <c r="N335" s="190" t="s">
        <v>46</v>
      </c>
      <c r="O335" s="66"/>
      <c r="P335" s="191">
        <f>O335*H335</f>
        <v>0</v>
      </c>
      <c r="Q335" s="191">
        <v>0</v>
      </c>
      <c r="R335" s="191">
        <f>Q335*H335</f>
        <v>0</v>
      </c>
      <c r="S335" s="191">
        <v>0</v>
      </c>
      <c r="T335" s="192">
        <f>S335*H335</f>
        <v>0</v>
      </c>
      <c r="U335" s="36"/>
      <c r="V335" s="36"/>
      <c r="W335" s="36"/>
      <c r="X335" s="36"/>
      <c r="Y335" s="36"/>
      <c r="Z335" s="36"/>
      <c r="AA335" s="36"/>
      <c r="AB335" s="36"/>
      <c r="AC335" s="36"/>
      <c r="AD335" s="36"/>
      <c r="AE335" s="36"/>
      <c r="AR335" s="193" t="s">
        <v>329</v>
      </c>
      <c r="AT335" s="193" t="s">
        <v>225</v>
      </c>
      <c r="AU335" s="193" t="s">
        <v>237</v>
      </c>
      <c r="AY335" s="19" t="s">
        <v>223</v>
      </c>
      <c r="BE335" s="194">
        <f>IF(N335="základní",J335,0)</f>
        <v>0</v>
      </c>
      <c r="BF335" s="194">
        <f>IF(N335="snížená",J335,0)</f>
        <v>0</v>
      </c>
      <c r="BG335" s="194">
        <f>IF(N335="zákl. přenesená",J335,0)</f>
        <v>0</v>
      </c>
      <c r="BH335" s="194">
        <f>IF(N335="sníž. přenesená",J335,0)</f>
        <v>0</v>
      </c>
      <c r="BI335" s="194">
        <f>IF(N335="nulová",J335,0)</f>
        <v>0</v>
      </c>
      <c r="BJ335" s="19" t="s">
        <v>83</v>
      </c>
      <c r="BK335" s="194">
        <f>ROUND(I335*H335,2)</f>
        <v>0</v>
      </c>
      <c r="BL335" s="19" t="s">
        <v>329</v>
      </c>
      <c r="BM335" s="193" t="s">
        <v>1170</v>
      </c>
    </row>
    <row r="336" spans="1:47" s="2" customFormat="1" ht="11.25">
      <c r="A336" s="36"/>
      <c r="B336" s="37"/>
      <c r="C336" s="38"/>
      <c r="D336" s="195" t="s">
        <v>231</v>
      </c>
      <c r="E336" s="38"/>
      <c r="F336" s="196" t="s">
        <v>2006</v>
      </c>
      <c r="G336" s="38"/>
      <c r="H336" s="38"/>
      <c r="I336" s="197"/>
      <c r="J336" s="38"/>
      <c r="K336" s="38"/>
      <c r="L336" s="41"/>
      <c r="M336" s="198"/>
      <c r="N336" s="199"/>
      <c r="O336" s="66"/>
      <c r="P336" s="66"/>
      <c r="Q336" s="66"/>
      <c r="R336" s="66"/>
      <c r="S336" s="66"/>
      <c r="T336" s="67"/>
      <c r="U336" s="36"/>
      <c r="V336" s="36"/>
      <c r="W336" s="36"/>
      <c r="X336" s="36"/>
      <c r="Y336" s="36"/>
      <c r="Z336" s="36"/>
      <c r="AA336" s="36"/>
      <c r="AB336" s="36"/>
      <c r="AC336" s="36"/>
      <c r="AD336" s="36"/>
      <c r="AE336" s="36"/>
      <c r="AT336" s="19" t="s">
        <v>231</v>
      </c>
      <c r="AU336" s="19" t="s">
        <v>237</v>
      </c>
    </row>
    <row r="337" spans="2:51" s="13" customFormat="1" ht="11.25">
      <c r="B337" s="200"/>
      <c r="C337" s="201"/>
      <c r="D337" s="195" t="s">
        <v>233</v>
      </c>
      <c r="E337" s="202" t="s">
        <v>74</v>
      </c>
      <c r="F337" s="203" t="s">
        <v>2007</v>
      </c>
      <c r="G337" s="201"/>
      <c r="H337" s="204">
        <v>3</v>
      </c>
      <c r="I337" s="205"/>
      <c r="J337" s="201"/>
      <c r="K337" s="201"/>
      <c r="L337" s="206"/>
      <c r="M337" s="207"/>
      <c r="N337" s="208"/>
      <c r="O337" s="208"/>
      <c r="P337" s="208"/>
      <c r="Q337" s="208"/>
      <c r="R337" s="208"/>
      <c r="S337" s="208"/>
      <c r="T337" s="209"/>
      <c r="AT337" s="210" t="s">
        <v>233</v>
      </c>
      <c r="AU337" s="210" t="s">
        <v>237</v>
      </c>
      <c r="AV337" s="13" t="s">
        <v>85</v>
      </c>
      <c r="AW337" s="13" t="s">
        <v>37</v>
      </c>
      <c r="AX337" s="13" t="s">
        <v>76</v>
      </c>
      <c r="AY337" s="210" t="s">
        <v>223</v>
      </c>
    </row>
    <row r="338" spans="2:51" s="13" customFormat="1" ht="11.25">
      <c r="B338" s="200"/>
      <c r="C338" s="201"/>
      <c r="D338" s="195" t="s">
        <v>233</v>
      </c>
      <c r="E338" s="202" t="s">
        <v>74</v>
      </c>
      <c r="F338" s="203" t="s">
        <v>1909</v>
      </c>
      <c r="G338" s="201"/>
      <c r="H338" s="204">
        <v>0</v>
      </c>
      <c r="I338" s="205"/>
      <c r="J338" s="201"/>
      <c r="K338" s="201"/>
      <c r="L338" s="206"/>
      <c r="M338" s="207"/>
      <c r="N338" s="208"/>
      <c r="O338" s="208"/>
      <c r="P338" s="208"/>
      <c r="Q338" s="208"/>
      <c r="R338" s="208"/>
      <c r="S338" s="208"/>
      <c r="T338" s="209"/>
      <c r="AT338" s="210" t="s">
        <v>233</v>
      </c>
      <c r="AU338" s="210" t="s">
        <v>237</v>
      </c>
      <c r="AV338" s="13" t="s">
        <v>85</v>
      </c>
      <c r="AW338" s="13" t="s">
        <v>37</v>
      </c>
      <c r="AX338" s="13" t="s">
        <v>76</v>
      </c>
      <c r="AY338" s="210" t="s">
        <v>223</v>
      </c>
    </row>
    <row r="339" spans="2:51" s="15" customFormat="1" ht="11.25">
      <c r="B339" s="222"/>
      <c r="C339" s="223"/>
      <c r="D339" s="195" t="s">
        <v>233</v>
      </c>
      <c r="E339" s="224" t="s">
        <v>74</v>
      </c>
      <c r="F339" s="225" t="s">
        <v>238</v>
      </c>
      <c r="G339" s="223"/>
      <c r="H339" s="226">
        <v>3</v>
      </c>
      <c r="I339" s="227"/>
      <c r="J339" s="223"/>
      <c r="K339" s="223"/>
      <c r="L339" s="228"/>
      <c r="M339" s="229"/>
      <c r="N339" s="230"/>
      <c r="O339" s="230"/>
      <c r="P339" s="230"/>
      <c r="Q339" s="230"/>
      <c r="R339" s="230"/>
      <c r="S339" s="230"/>
      <c r="T339" s="231"/>
      <c r="AT339" s="232" t="s">
        <v>233</v>
      </c>
      <c r="AU339" s="232" t="s">
        <v>237</v>
      </c>
      <c r="AV339" s="15" t="s">
        <v>229</v>
      </c>
      <c r="AW339" s="15" t="s">
        <v>37</v>
      </c>
      <c r="AX339" s="15" t="s">
        <v>83</v>
      </c>
      <c r="AY339" s="232" t="s">
        <v>223</v>
      </c>
    </row>
    <row r="340" spans="2:63" s="12" customFormat="1" ht="20.85" customHeight="1">
      <c r="B340" s="166"/>
      <c r="C340" s="167"/>
      <c r="D340" s="168" t="s">
        <v>75</v>
      </c>
      <c r="E340" s="180" t="s">
        <v>2008</v>
      </c>
      <c r="F340" s="180" t="s">
        <v>2009</v>
      </c>
      <c r="G340" s="167"/>
      <c r="H340" s="167"/>
      <c r="I340" s="170"/>
      <c r="J340" s="181">
        <f>BK340</f>
        <v>0</v>
      </c>
      <c r="K340" s="167"/>
      <c r="L340" s="172"/>
      <c r="M340" s="173"/>
      <c r="N340" s="174"/>
      <c r="O340" s="174"/>
      <c r="P340" s="175">
        <f>SUM(P341:P355)</f>
        <v>0</v>
      </c>
      <c r="Q340" s="174"/>
      <c r="R340" s="175">
        <f>SUM(R341:R355)</f>
        <v>0</v>
      </c>
      <c r="S340" s="174"/>
      <c r="T340" s="176">
        <f>SUM(T341:T355)</f>
        <v>0</v>
      </c>
      <c r="AR340" s="177" t="s">
        <v>83</v>
      </c>
      <c r="AT340" s="178" t="s">
        <v>75</v>
      </c>
      <c r="AU340" s="178" t="s">
        <v>85</v>
      </c>
      <c r="AY340" s="177" t="s">
        <v>223</v>
      </c>
      <c r="BK340" s="179">
        <f>SUM(BK341:BK355)</f>
        <v>0</v>
      </c>
    </row>
    <row r="341" spans="1:65" s="2" customFormat="1" ht="16.5" customHeight="1">
      <c r="A341" s="36"/>
      <c r="B341" s="37"/>
      <c r="C341" s="182" t="s">
        <v>124</v>
      </c>
      <c r="D341" s="182" t="s">
        <v>225</v>
      </c>
      <c r="E341" s="183" t="s">
        <v>2010</v>
      </c>
      <c r="F341" s="184" t="s">
        <v>2011</v>
      </c>
      <c r="G341" s="185" t="s">
        <v>123</v>
      </c>
      <c r="H341" s="186">
        <v>124</v>
      </c>
      <c r="I341" s="187"/>
      <c r="J341" s="188">
        <f>ROUND(I341*H341,2)</f>
        <v>0</v>
      </c>
      <c r="K341" s="184" t="s">
        <v>74</v>
      </c>
      <c r="L341" s="41"/>
      <c r="M341" s="189" t="s">
        <v>74</v>
      </c>
      <c r="N341" s="190" t="s">
        <v>46</v>
      </c>
      <c r="O341" s="66"/>
      <c r="P341" s="191">
        <f>O341*H341</f>
        <v>0</v>
      </c>
      <c r="Q341" s="191">
        <v>0</v>
      </c>
      <c r="R341" s="191">
        <f>Q341*H341</f>
        <v>0</v>
      </c>
      <c r="S341" s="191">
        <v>0</v>
      </c>
      <c r="T341" s="192">
        <f>S341*H341</f>
        <v>0</v>
      </c>
      <c r="U341" s="36"/>
      <c r="V341" s="36"/>
      <c r="W341" s="36"/>
      <c r="X341" s="36"/>
      <c r="Y341" s="36"/>
      <c r="Z341" s="36"/>
      <c r="AA341" s="36"/>
      <c r="AB341" s="36"/>
      <c r="AC341" s="36"/>
      <c r="AD341" s="36"/>
      <c r="AE341" s="36"/>
      <c r="AR341" s="193" t="s">
        <v>329</v>
      </c>
      <c r="AT341" s="193" t="s">
        <v>225</v>
      </c>
      <c r="AU341" s="193" t="s">
        <v>237</v>
      </c>
      <c r="AY341" s="19" t="s">
        <v>223</v>
      </c>
      <c r="BE341" s="194">
        <f>IF(N341="základní",J341,0)</f>
        <v>0</v>
      </c>
      <c r="BF341" s="194">
        <f>IF(N341="snížená",J341,0)</f>
        <v>0</v>
      </c>
      <c r="BG341" s="194">
        <f>IF(N341="zákl. přenesená",J341,0)</f>
        <v>0</v>
      </c>
      <c r="BH341" s="194">
        <f>IF(N341="sníž. přenesená",J341,0)</f>
        <v>0</v>
      </c>
      <c r="BI341" s="194">
        <f>IF(N341="nulová",J341,0)</f>
        <v>0</v>
      </c>
      <c r="BJ341" s="19" t="s">
        <v>83</v>
      </c>
      <c r="BK341" s="194">
        <f>ROUND(I341*H341,2)</f>
        <v>0</v>
      </c>
      <c r="BL341" s="19" t="s">
        <v>329</v>
      </c>
      <c r="BM341" s="193" t="s">
        <v>126</v>
      </c>
    </row>
    <row r="342" spans="1:47" s="2" customFormat="1" ht="11.25">
      <c r="A342" s="36"/>
      <c r="B342" s="37"/>
      <c r="C342" s="38"/>
      <c r="D342" s="195" t="s">
        <v>231</v>
      </c>
      <c r="E342" s="38"/>
      <c r="F342" s="196" t="s">
        <v>2011</v>
      </c>
      <c r="G342" s="38"/>
      <c r="H342" s="38"/>
      <c r="I342" s="197"/>
      <c r="J342" s="38"/>
      <c r="K342" s="38"/>
      <c r="L342" s="41"/>
      <c r="M342" s="198"/>
      <c r="N342" s="199"/>
      <c r="O342" s="66"/>
      <c r="P342" s="66"/>
      <c r="Q342" s="66"/>
      <c r="R342" s="66"/>
      <c r="S342" s="66"/>
      <c r="T342" s="67"/>
      <c r="U342" s="36"/>
      <c r="V342" s="36"/>
      <c r="W342" s="36"/>
      <c r="X342" s="36"/>
      <c r="Y342" s="36"/>
      <c r="Z342" s="36"/>
      <c r="AA342" s="36"/>
      <c r="AB342" s="36"/>
      <c r="AC342" s="36"/>
      <c r="AD342" s="36"/>
      <c r="AE342" s="36"/>
      <c r="AT342" s="19" t="s">
        <v>231</v>
      </c>
      <c r="AU342" s="19" t="s">
        <v>237</v>
      </c>
    </row>
    <row r="343" spans="1:65" s="2" customFormat="1" ht="16.5" customHeight="1">
      <c r="A343" s="36"/>
      <c r="B343" s="37"/>
      <c r="C343" s="182" t="s">
        <v>909</v>
      </c>
      <c r="D343" s="182" t="s">
        <v>225</v>
      </c>
      <c r="E343" s="183" t="s">
        <v>2012</v>
      </c>
      <c r="F343" s="184" t="s">
        <v>2013</v>
      </c>
      <c r="G343" s="185" t="s">
        <v>123</v>
      </c>
      <c r="H343" s="186">
        <v>124</v>
      </c>
      <c r="I343" s="187"/>
      <c r="J343" s="188">
        <f>ROUND(I343*H343,2)</f>
        <v>0</v>
      </c>
      <c r="K343" s="184" t="s">
        <v>74</v>
      </c>
      <c r="L343" s="41"/>
      <c r="M343" s="189" t="s">
        <v>74</v>
      </c>
      <c r="N343" s="190" t="s">
        <v>46</v>
      </c>
      <c r="O343" s="66"/>
      <c r="P343" s="191">
        <f>O343*H343</f>
        <v>0</v>
      </c>
      <c r="Q343" s="191">
        <v>0</v>
      </c>
      <c r="R343" s="191">
        <f>Q343*H343</f>
        <v>0</v>
      </c>
      <c r="S343" s="191">
        <v>0</v>
      </c>
      <c r="T343" s="192">
        <f>S343*H343</f>
        <v>0</v>
      </c>
      <c r="U343" s="36"/>
      <c r="V343" s="36"/>
      <c r="W343" s="36"/>
      <c r="X343" s="36"/>
      <c r="Y343" s="36"/>
      <c r="Z343" s="36"/>
      <c r="AA343" s="36"/>
      <c r="AB343" s="36"/>
      <c r="AC343" s="36"/>
      <c r="AD343" s="36"/>
      <c r="AE343" s="36"/>
      <c r="AR343" s="193" t="s">
        <v>329</v>
      </c>
      <c r="AT343" s="193" t="s">
        <v>225</v>
      </c>
      <c r="AU343" s="193" t="s">
        <v>237</v>
      </c>
      <c r="AY343" s="19" t="s">
        <v>223</v>
      </c>
      <c r="BE343" s="194">
        <f>IF(N343="základní",J343,0)</f>
        <v>0</v>
      </c>
      <c r="BF343" s="194">
        <f>IF(N343="snížená",J343,0)</f>
        <v>0</v>
      </c>
      <c r="BG343" s="194">
        <f>IF(N343="zákl. přenesená",J343,0)</f>
        <v>0</v>
      </c>
      <c r="BH343" s="194">
        <f>IF(N343="sníž. přenesená",J343,0)</f>
        <v>0</v>
      </c>
      <c r="BI343" s="194">
        <f>IF(N343="nulová",J343,0)</f>
        <v>0</v>
      </c>
      <c r="BJ343" s="19" t="s">
        <v>83</v>
      </c>
      <c r="BK343" s="194">
        <f>ROUND(I343*H343,2)</f>
        <v>0</v>
      </c>
      <c r="BL343" s="19" t="s">
        <v>329</v>
      </c>
      <c r="BM343" s="193" t="s">
        <v>1187</v>
      </c>
    </row>
    <row r="344" spans="1:47" s="2" customFormat="1" ht="11.25">
      <c r="A344" s="36"/>
      <c r="B344" s="37"/>
      <c r="C344" s="38"/>
      <c r="D344" s="195" t="s">
        <v>231</v>
      </c>
      <c r="E344" s="38"/>
      <c r="F344" s="196" t="s">
        <v>2013</v>
      </c>
      <c r="G344" s="38"/>
      <c r="H344" s="38"/>
      <c r="I344" s="197"/>
      <c r="J344" s="38"/>
      <c r="K344" s="38"/>
      <c r="L344" s="41"/>
      <c r="M344" s="198"/>
      <c r="N344" s="199"/>
      <c r="O344" s="66"/>
      <c r="P344" s="66"/>
      <c r="Q344" s="66"/>
      <c r="R344" s="66"/>
      <c r="S344" s="66"/>
      <c r="T344" s="67"/>
      <c r="U344" s="36"/>
      <c r="V344" s="36"/>
      <c r="W344" s="36"/>
      <c r="X344" s="36"/>
      <c r="Y344" s="36"/>
      <c r="Z344" s="36"/>
      <c r="AA344" s="36"/>
      <c r="AB344" s="36"/>
      <c r="AC344" s="36"/>
      <c r="AD344" s="36"/>
      <c r="AE344" s="36"/>
      <c r="AT344" s="19" t="s">
        <v>231</v>
      </c>
      <c r="AU344" s="19" t="s">
        <v>237</v>
      </c>
    </row>
    <row r="345" spans="1:65" s="2" customFormat="1" ht="16.5" customHeight="1">
      <c r="A345" s="36"/>
      <c r="B345" s="37"/>
      <c r="C345" s="182" t="s">
        <v>915</v>
      </c>
      <c r="D345" s="182" t="s">
        <v>225</v>
      </c>
      <c r="E345" s="183" t="s">
        <v>2014</v>
      </c>
      <c r="F345" s="184" t="s">
        <v>2015</v>
      </c>
      <c r="G345" s="185" t="s">
        <v>123</v>
      </c>
      <c r="H345" s="186">
        <v>124</v>
      </c>
      <c r="I345" s="187"/>
      <c r="J345" s="188">
        <f>ROUND(I345*H345,2)</f>
        <v>0</v>
      </c>
      <c r="K345" s="184" t="s">
        <v>74</v>
      </c>
      <c r="L345" s="41"/>
      <c r="M345" s="189" t="s">
        <v>74</v>
      </c>
      <c r="N345" s="190" t="s">
        <v>46</v>
      </c>
      <c r="O345" s="66"/>
      <c r="P345" s="191">
        <f>O345*H345</f>
        <v>0</v>
      </c>
      <c r="Q345" s="191">
        <v>0</v>
      </c>
      <c r="R345" s="191">
        <f>Q345*H345</f>
        <v>0</v>
      </c>
      <c r="S345" s="191">
        <v>0</v>
      </c>
      <c r="T345" s="192">
        <f>S345*H345</f>
        <v>0</v>
      </c>
      <c r="U345" s="36"/>
      <c r="V345" s="36"/>
      <c r="W345" s="36"/>
      <c r="X345" s="36"/>
      <c r="Y345" s="36"/>
      <c r="Z345" s="36"/>
      <c r="AA345" s="36"/>
      <c r="AB345" s="36"/>
      <c r="AC345" s="36"/>
      <c r="AD345" s="36"/>
      <c r="AE345" s="36"/>
      <c r="AR345" s="193" t="s">
        <v>329</v>
      </c>
      <c r="AT345" s="193" t="s">
        <v>225</v>
      </c>
      <c r="AU345" s="193" t="s">
        <v>237</v>
      </c>
      <c r="AY345" s="19" t="s">
        <v>223</v>
      </c>
      <c r="BE345" s="194">
        <f>IF(N345="základní",J345,0)</f>
        <v>0</v>
      </c>
      <c r="BF345" s="194">
        <f>IF(N345="snížená",J345,0)</f>
        <v>0</v>
      </c>
      <c r="BG345" s="194">
        <f>IF(N345="zákl. přenesená",J345,0)</f>
        <v>0</v>
      </c>
      <c r="BH345" s="194">
        <f>IF(N345="sníž. přenesená",J345,0)</f>
        <v>0</v>
      </c>
      <c r="BI345" s="194">
        <f>IF(N345="nulová",J345,0)</f>
        <v>0</v>
      </c>
      <c r="BJ345" s="19" t="s">
        <v>83</v>
      </c>
      <c r="BK345" s="194">
        <f>ROUND(I345*H345,2)</f>
        <v>0</v>
      </c>
      <c r="BL345" s="19" t="s">
        <v>329</v>
      </c>
      <c r="BM345" s="193" t="s">
        <v>1197</v>
      </c>
    </row>
    <row r="346" spans="1:47" s="2" customFormat="1" ht="11.25">
      <c r="A346" s="36"/>
      <c r="B346" s="37"/>
      <c r="C346" s="38"/>
      <c r="D346" s="195" t="s">
        <v>231</v>
      </c>
      <c r="E346" s="38"/>
      <c r="F346" s="196" t="s">
        <v>2015</v>
      </c>
      <c r="G346" s="38"/>
      <c r="H346" s="38"/>
      <c r="I346" s="197"/>
      <c r="J346" s="38"/>
      <c r="K346" s="38"/>
      <c r="L346" s="41"/>
      <c r="M346" s="198"/>
      <c r="N346" s="199"/>
      <c r="O346" s="66"/>
      <c r="P346" s="66"/>
      <c r="Q346" s="66"/>
      <c r="R346" s="66"/>
      <c r="S346" s="66"/>
      <c r="T346" s="67"/>
      <c r="U346" s="36"/>
      <c r="V346" s="36"/>
      <c r="W346" s="36"/>
      <c r="X346" s="36"/>
      <c r="Y346" s="36"/>
      <c r="Z346" s="36"/>
      <c r="AA346" s="36"/>
      <c r="AB346" s="36"/>
      <c r="AC346" s="36"/>
      <c r="AD346" s="36"/>
      <c r="AE346" s="36"/>
      <c r="AT346" s="19" t="s">
        <v>231</v>
      </c>
      <c r="AU346" s="19" t="s">
        <v>237</v>
      </c>
    </row>
    <row r="347" spans="1:65" s="2" customFormat="1" ht="16.5" customHeight="1">
      <c r="A347" s="36"/>
      <c r="B347" s="37"/>
      <c r="C347" s="182" t="s">
        <v>921</v>
      </c>
      <c r="D347" s="182" t="s">
        <v>225</v>
      </c>
      <c r="E347" s="183" t="s">
        <v>2016</v>
      </c>
      <c r="F347" s="184" t="s">
        <v>2017</v>
      </c>
      <c r="G347" s="185" t="s">
        <v>878</v>
      </c>
      <c r="H347" s="186">
        <v>11</v>
      </c>
      <c r="I347" s="187"/>
      <c r="J347" s="188">
        <f>ROUND(I347*H347,2)</f>
        <v>0</v>
      </c>
      <c r="K347" s="184" t="s">
        <v>74</v>
      </c>
      <c r="L347" s="41"/>
      <c r="M347" s="189" t="s">
        <v>74</v>
      </c>
      <c r="N347" s="190" t="s">
        <v>46</v>
      </c>
      <c r="O347" s="66"/>
      <c r="P347" s="191">
        <f>O347*H347</f>
        <v>0</v>
      </c>
      <c r="Q347" s="191">
        <v>0</v>
      </c>
      <c r="R347" s="191">
        <f>Q347*H347</f>
        <v>0</v>
      </c>
      <c r="S347" s="191">
        <v>0</v>
      </c>
      <c r="T347" s="192">
        <f>S347*H347</f>
        <v>0</v>
      </c>
      <c r="U347" s="36"/>
      <c r="V347" s="36"/>
      <c r="W347" s="36"/>
      <c r="X347" s="36"/>
      <c r="Y347" s="36"/>
      <c r="Z347" s="36"/>
      <c r="AA347" s="36"/>
      <c r="AB347" s="36"/>
      <c r="AC347" s="36"/>
      <c r="AD347" s="36"/>
      <c r="AE347" s="36"/>
      <c r="AR347" s="193" t="s">
        <v>329</v>
      </c>
      <c r="AT347" s="193" t="s">
        <v>225</v>
      </c>
      <c r="AU347" s="193" t="s">
        <v>237</v>
      </c>
      <c r="AY347" s="19" t="s">
        <v>223</v>
      </c>
      <c r="BE347" s="194">
        <f>IF(N347="základní",J347,0)</f>
        <v>0</v>
      </c>
      <c r="BF347" s="194">
        <f>IF(N347="snížená",J347,0)</f>
        <v>0</v>
      </c>
      <c r="BG347" s="194">
        <f>IF(N347="zákl. přenesená",J347,0)</f>
        <v>0</v>
      </c>
      <c r="BH347" s="194">
        <f>IF(N347="sníž. přenesená",J347,0)</f>
        <v>0</v>
      </c>
      <c r="BI347" s="194">
        <f>IF(N347="nulová",J347,0)</f>
        <v>0</v>
      </c>
      <c r="BJ347" s="19" t="s">
        <v>83</v>
      </c>
      <c r="BK347" s="194">
        <f>ROUND(I347*H347,2)</f>
        <v>0</v>
      </c>
      <c r="BL347" s="19" t="s">
        <v>329</v>
      </c>
      <c r="BM347" s="193" t="s">
        <v>1209</v>
      </c>
    </row>
    <row r="348" spans="1:47" s="2" customFormat="1" ht="11.25">
      <c r="A348" s="36"/>
      <c r="B348" s="37"/>
      <c r="C348" s="38"/>
      <c r="D348" s="195" t="s">
        <v>231</v>
      </c>
      <c r="E348" s="38"/>
      <c r="F348" s="196" t="s">
        <v>2017</v>
      </c>
      <c r="G348" s="38"/>
      <c r="H348" s="38"/>
      <c r="I348" s="197"/>
      <c r="J348" s="38"/>
      <c r="K348" s="38"/>
      <c r="L348" s="41"/>
      <c r="M348" s="198"/>
      <c r="N348" s="199"/>
      <c r="O348" s="66"/>
      <c r="P348" s="66"/>
      <c r="Q348" s="66"/>
      <c r="R348" s="66"/>
      <c r="S348" s="66"/>
      <c r="T348" s="67"/>
      <c r="U348" s="36"/>
      <c r="V348" s="36"/>
      <c r="W348" s="36"/>
      <c r="X348" s="36"/>
      <c r="Y348" s="36"/>
      <c r="Z348" s="36"/>
      <c r="AA348" s="36"/>
      <c r="AB348" s="36"/>
      <c r="AC348" s="36"/>
      <c r="AD348" s="36"/>
      <c r="AE348" s="36"/>
      <c r="AT348" s="19" t="s">
        <v>231</v>
      </c>
      <c r="AU348" s="19" t="s">
        <v>237</v>
      </c>
    </row>
    <row r="349" spans="2:51" s="13" customFormat="1" ht="11.25">
      <c r="B349" s="200"/>
      <c r="C349" s="201"/>
      <c r="D349" s="195" t="s">
        <v>233</v>
      </c>
      <c r="E349" s="202" t="s">
        <v>74</v>
      </c>
      <c r="F349" s="203" t="s">
        <v>1861</v>
      </c>
      <c r="G349" s="201"/>
      <c r="H349" s="204">
        <v>4</v>
      </c>
      <c r="I349" s="205"/>
      <c r="J349" s="201"/>
      <c r="K349" s="201"/>
      <c r="L349" s="206"/>
      <c r="M349" s="207"/>
      <c r="N349" s="208"/>
      <c r="O349" s="208"/>
      <c r="P349" s="208"/>
      <c r="Q349" s="208"/>
      <c r="R349" s="208"/>
      <c r="S349" s="208"/>
      <c r="T349" s="209"/>
      <c r="AT349" s="210" t="s">
        <v>233</v>
      </c>
      <c r="AU349" s="210" t="s">
        <v>237</v>
      </c>
      <c r="AV349" s="13" t="s">
        <v>85</v>
      </c>
      <c r="AW349" s="13" t="s">
        <v>37</v>
      </c>
      <c r="AX349" s="13" t="s">
        <v>76</v>
      </c>
      <c r="AY349" s="210" t="s">
        <v>223</v>
      </c>
    </row>
    <row r="350" spans="2:51" s="13" customFormat="1" ht="11.25">
      <c r="B350" s="200"/>
      <c r="C350" s="201"/>
      <c r="D350" s="195" t="s">
        <v>233</v>
      </c>
      <c r="E350" s="202" t="s">
        <v>74</v>
      </c>
      <c r="F350" s="203" t="s">
        <v>2018</v>
      </c>
      <c r="G350" s="201"/>
      <c r="H350" s="204">
        <v>7</v>
      </c>
      <c r="I350" s="205"/>
      <c r="J350" s="201"/>
      <c r="K350" s="201"/>
      <c r="L350" s="206"/>
      <c r="M350" s="207"/>
      <c r="N350" s="208"/>
      <c r="O350" s="208"/>
      <c r="P350" s="208"/>
      <c r="Q350" s="208"/>
      <c r="R350" s="208"/>
      <c r="S350" s="208"/>
      <c r="T350" s="209"/>
      <c r="AT350" s="210" t="s">
        <v>233</v>
      </c>
      <c r="AU350" s="210" t="s">
        <v>237</v>
      </c>
      <c r="AV350" s="13" t="s">
        <v>85</v>
      </c>
      <c r="AW350" s="13" t="s">
        <v>37</v>
      </c>
      <c r="AX350" s="13" t="s">
        <v>76</v>
      </c>
      <c r="AY350" s="210" t="s">
        <v>223</v>
      </c>
    </row>
    <row r="351" spans="2:51" s="15" customFormat="1" ht="11.25">
      <c r="B351" s="222"/>
      <c r="C351" s="223"/>
      <c r="D351" s="195" t="s">
        <v>233</v>
      </c>
      <c r="E351" s="224" t="s">
        <v>74</v>
      </c>
      <c r="F351" s="225" t="s">
        <v>238</v>
      </c>
      <c r="G351" s="223"/>
      <c r="H351" s="226">
        <v>11</v>
      </c>
      <c r="I351" s="227"/>
      <c r="J351" s="223"/>
      <c r="K351" s="223"/>
      <c r="L351" s="228"/>
      <c r="M351" s="229"/>
      <c r="N351" s="230"/>
      <c r="O351" s="230"/>
      <c r="P351" s="230"/>
      <c r="Q351" s="230"/>
      <c r="R351" s="230"/>
      <c r="S351" s="230"/>
      <c r="T351" s="231"/>
      <c r="AT351" s="232" t="s">
        <v>233</v>
      </c>
      <c r="AU351" s="232" t="s">
        <v>237</v>
      </c>
      <c r="AV351" s="15" t="s">
        <v>229</v>
      </c>
      <c r="AW351" s="15" t="s">
        <v>37</v>
      </c>
      <c r="AX351" s="15" t="s">
        <v>83</v>
      </c>
      <c r="AY351" s="232" t="s">
        <v>223</v>
      </c>
    </row>
    <row r="352" spans="1:65" s="2" customFormat="1" ht="16.5" customHeight="1">
      <c r="A352" s="36"/>
      <c r="B352" s="37"/>
      <c r="C352" s="182" t="s">
        <v>927</v>
      </c>
      <c r="D352" s="182" t="s">
        <v>225</v>
      </c>
      <c r="E352" s="183" t="s">
        <v>2019</v>
      </c>
      <c r="F352" s="184" t="s">
        <v>2020</v>
      </c>
      <c r="G352" s="185" t="s">
        <v>1891</v>
      </c>
      <c r="H352" s="186">
        <v>1</v>
      </c>
      <c r="I352" s="187"/>
      <c r="J352" s="188">
        <f>ROUND(I352*H352,2)</f>
        <v>0</v>
      </c>
      <c r="K352" s="184" t="s">
        <v>74</v>
      </c>
      <c r="L352" s="41"/>
      <c r="M352" s="189" t="s">
        <v>74</v>
      </c>
      <c r="N352" s="190" t="s">
        <v>46</v>
      </c>
      <c r="O352" s="66"/>
      <c r="P352" s="191">
        <f>O352*H352</f>
        <v>0</v>
      </c>
      <c r="Q352" s="191">
        <v>0</v>
      </c>
      <c r="R352" s="191">
        <f>Q352*H352</f>
        <v>0</v>
      </c>
      <c r="S352" s="191">
        <v>0</v>
      </c>
      <c r="T352" s="192">
        <f>S352*H352</f>
        <v>0</v>
      </c>
      <c r="U352" s="36"/>
      <c r="V352" s="36"/>
      <c r="W352" s="36"/>
      <c r="X352" s="36"/>
      <c r="Y352" s="36"/>
      <c r="Z352" s="36"/>
      <c r="AA352" s="36"/>
      <c r="AB352" s="36"/>
      <c r="AC352" s="36"/>
      <c r="AD352" s="36"/>
      <c r="AE352" s="36"/>
      <c r="AR352" s="193" t="s">
        <v>329</v>
      </c>
      <c r="AT352" s="193" t="s">
        <v>225</v>
      </c>
      <c r="AU352" s="193" t="s">
        <v>237</v>
      </c>
      <c r="AY352" s="19" t="s">
        <v>223</v>
      </c>
      <c r="BE352" s="194">
        <f>IF(N352="základní",J352,0)</f>
        <v>0</v>
      </c>
      <c r="BF352" s="194">
        <f>IF(N352="snížená",J352,0)</f>
        <v>0</v>
      </c>
      <c r="BG352" s="194">
        <f>IF(N352="zákl. přenesená",J352,0)</f>
        <v>0</v>
      </c>
      <c r="BH352" s="194">
        <f>IF(N352="sníž. přenesená",J352,0)</f>
        <v>0</v>
      </c>
      <c r="BI352" s="194">
        <f>IF(N352="nulová",J352,0)</f>
        <v>0</v>
      </c>
      <c r="BJ352" s="19" t="s">
        <v>83</v>
      </c>
      <c r="BK352" s="194">
        <f>ROUND(I352*H352,2)</f>
        <v>0</v>
      </c>
      <c r="BL352" s="19" t="s">
        <v>329</v>
      </c>
      <c r="BM352" s="193" t="s">
        <v>1219</v>
      </c>
    </row>
    <row r="353" spans="1:47" s="2" customFormat="1" ht="11.25">
      <c r="A353" s="36"/>
      <c r="B353" s="37"/>
      <c r="C353" s="38"/>
      <c r="D353" s="195" t="s">
        <v>231</v>
      </c>
      <c r="E353" s="38"/>
      <c r="F353" s="196" t="s">
        <v>2020</v>
      </c>
      <c r="G353" s="38"/>
      <c r="H353" s="38"/>
      <c r="I353" s="197"/>
      <c r="J353" s="38"/>
      <c r="K353" s="38"/>
      <c r="L353" s="41"/>
      <c r="M353" s="198"/>
      <c r="N353" s="199"/>
      <c r="O353" s="66"/>
      <c r="P353" s="66"/>
      <c r="Q353" s="66"/>
      <c r="R353" s="66"/>
      <c r="S353" s="66"/>
      <c r="T353" s="67"/>
      <c r="U353" s="36"/>
      <c r="V353" s="36"/>
      <c r="W353" s="36"/>
      <c r="X353" s="36"/>
      <c r="Y353" s="36"/>
      <c r="Z353" s="36"/>
      <c r="AA353" s="36"/>
      <c r="AB353" s="36"/>
      <c r="AC353" s="36"/>
      <c r="AD353" s="36"/>
      <c r="AE353" s="36"/>
      <c r="AT353" s="19" t="s">
        <v>231</v>
      </c>
      <c r="AU353" s="19" t="s">
        <v>237</v>
      </c>
    </row>
    <row r="354" spans="1:65" s="2" customFormat="1" ht="16.5" customHeight="1">
      <c r="A354" s="36"/>
      <c r="B354" s="37"/>
      <c r="C354" s="182" t="s">
        <v>933</v>
      </c>
      <c r="D354" s="182" t="s">
        <v>225</v>
      </c>
      <c r="E354" s="183" t="s">
        <v>2021</v>
      </c>
      <c r="F354" s="184" t="s">
        <v>2022</v>
      </c>
      <c r="G354" s="185" t="s">
        <v>1917</v>
      </c>
      <c r="H354" s="261"/>
      <c r="I354" s="187"/>
      <c r="J354" s="188">
        <f>ROUND(I354*H354,2)</f>
        <v>0</v>
      </c>
      <c r="K354" s="184" t="s">
        <v>74</v>
      </c>
      <c r="L354" s="41"/>
      <c r="M354" s="189" t="s">
        <v>74</v>
      </c>
      <c r="N354" s="190" t="s">
        <v>46</v>
      </c>
      <c r="O354" s="66"/>
      <c r="P354" s="191">
        <f>O354*H354</f>
        <v>0</v>
      </c>
      <c r="Q354" s="191">
        <v>0</v>
      </c>
      <c r="R354" s="191">
        <f>Q354*H354</f>
        <v>0</v>
      </c>
      <c r="S354" s="191">
        <v>0</v>
      </c>
      <c r="T354" s="192">
        <f>S354*H354</f>
        <v>0</v>
      </c>
      <c r="U354" s="36"/>
      <c r="V354" s="36"/>
      <c r="W354" s="36"/>
      <c r="X354" s="36"/>
      <c r="Y354" s="36"/>
      <c r="Z354" s="36"/>
      <c r="AA354" s="36"/>
      <c r="AB354" s="36"/>
      <c r="AC354" s="36"/>
      <c r="AD354" s="36"/>
      <c r="AE354" s="36"/>
      <c r="AR354" s="193" t="s">
        <v>1918</v>
      </c>
      <c r="AT354" s="193" t="s">
        <v>225</v>
      </c>
      <c r="AU354" s="193" t="s">
        <v>237</v>
      </c>
      <c r="AY354" s="19" t="s">
        <v>223</v>
      </c>
      <c r="BE354" s="194">
        <f>IF(N354="základní",J354,0)</f>
        <v>0</v>
      </c>
      <c r="BF354" s="194">
        <f>IF(N354="snížená",J354,0)</f>
        <v>0</v>
      </c>
      <c r="BG354" s="194">
        <f>IF(N354="zákl. přenesená",J354,0)</f>
        <v>0</v>
      </c>
      <c r="BH354" s="194">
        <f>IF(N354="sníž. přenesená",J354,0)</f>
        <v>0</v>
      </c>
      <c r="BI354" s="194">
        <f>IF(N354="nulová",J354,0)</f>
        <v>0</v>
      </c>
      <c r="BJ354" s="19" t="s">
        <v>83</v>
      </c>
      <c r="BK354" s="194">
        <f>ROUND(I354*H354,2)</f>
        <v>0</v>
      </c>
      <c r="BL354" s="19" t="s">
        <v>1918</v>
      </c>
      <c r="BM354" s="193" t="s">
        <v>1228</v>
      </c>
    </row>
    <row r="355" spans="1:47" s="2" customFormat="1" ht="11.25">
      <c r="A355" s="36"/>
      <c r="B355" s="37"/>
      <c r="C355" s="38"/>
      <c r="D355" s="195" t="s">
        <v>231</v>
      </c>
      <c r="E355" s="38"/>
      <c r="F355" s="196" t="s">
        <v>2022</v>
      </c>
      <c r="G355" s="38"/>
      <c r="H355" s="38"/>
      <c r="I355" s="197"/>
      <c r="J355" s="38"/>
      <c r="K355" s="38"/>
      <c r="L355" s="41"/>
      <c r="M355" s="198"/>
      <c r="N355" s="199"/>
      <c r="O355" s="66"/>
      <c r="P355" s="66"/>
      <c r="Q355" s="66"/>
      <c r="R355" s="66"/>
      <c r="S355" s="66"/>
      <c r="T355" s="67"/>
      <c r="U355" s="36"/>
      <c r="V355" s="36"/>
      <c r="W355" s="36"/>
      <c r="X355" s="36"/>
      <c r="Y355" s="36"/>
      <c r="Z355" s="36"/>
      <c r="AA355" s="36"/>
      <c r="AB355" s="36"/>
      <c r="AC355" s="36"/>
      <c r="AD355" s="36"/>
      <c r="AE355" s="36"/>
      <c r="AT355" s="19" t="s">
        <v>231</v>
      </c>
      <c r="AU355" s="19" t="s">
        <v>237</v>
      </c>
    </row>
    <row r="356" spans="2:63" s="12" customFormat="1" ht="22.9" customHeight="1">
      <c r="B356" s="166"/>
      <c r="C356" s="167"/>
      <c r="D356" s="168" t="s">
        <v>75</v>
      </c>
      <c r="E356" s="180" t="s">
        <v>2023</v>
      </c>
      <c r="F356" s="180" t="s">
        <v>2024</v>
      </c>
      <c r="G356" s="167"/>
      <c r="H356" s="167"/>
      <c r="I356" s="170"/>
      <c r="J356" s="181">
        <f>BK356</f>
        <v>0</v>
      </c>
      <c r="K356" s="167"/>
      <c r="L356" s="172"/>
      <c r="M356" s="173"/>
      <c r="N356" s="174"/>
      <c r="O356" s="174"/>
      <c r="P356" s="175">
        <f>P357+P366+P375+P385+P397+P409+P418+P430+P442+P451+P457</f>
        <v>0</v>
      </c>
      <c r="Q356" s="174"/>
      <c r="R356" s="175">
        <f>R357+R366+R375+R385+R397+R409+R418+R430+R442+R451+R457</f>
        <v>0</v>
      </c>
      <c r="S356" s="174"/>
      <c r="T356" s="176">
        <f>T357+T366+T375+T385+T397+T409+T418+T430+T442+T451+T457</f>
        <v>0</v>
      </c>
      <c r="AR356" s="177" t="s">
        <v>83</v>
      </c>
      <c r="AT356" s="178" t="s">
        <v>75</v>
      </c>
      <c r="AU356" s="178" t="s">
        <v>83</v>
      </c>
      <c r="AY356" s="177" t="s">
        <v>223</v>
      </c>
      <c r="BK356" s="179">
        <f>BK357+BK366+BK375+BK385+BK397+BK409+BK418+BK430+BK442+BK451+BK457</f>
        <v>0</v>
      </c>
    </row>
    <row r="357" spans="2:63" s="12" customFormat="1" ht="20.85" customHeight="1">
      <c r="B357" s="166"/>
      <c r="C357" s="167"/>
      <c r="D357" s="168" t="s">
        <v>75</v>
      </c>
      <c r="E357" s="180" t="s">
        <v>2025</v>
      </c>
      <c r="F357" s="180" t="s">
        <v>2026</v>
      </c>
      <c r="G357" s="167"/>
      <c r="H357" s="167"/>
      <c r="I357" s="170"/>
      <c r="J357" s="181">
        <f>BK357</f>
        <v>0</v>
      </c>
      <c r="K357" s="167"/>
      <c r="L357" s="172"/>
      <c r="M357" s="173"/>
      <c r="N357" s="174"/>
      <c r="O357" s="174"/>
      <c r="P357" s="175">
        <f>SUM(P358:P365)</f>
        <v>0</v>
      </c>
      <c r="Q357" s="174"/>
      <c r="R357" s="175">
        <f>SUM(R358:R365)</f>
        <v>0</v>
      </c>
      <c r="S357" s="174"/>
      <c r="T357" s="176">
        <f>SUM(T358:T365)</f>
        <v>0</v>
      </c>
      <c r="AR357" s="177" t="s">
        <v>83</v>
      </c>
      <c r="AT357" s="178" t="s">
        <v>75</v>
      </c>
      <c r="AU357" s="178" t="s">
        <v>85</v>
      </c>
      <c r="AY357" s="177" t="s">
        <v>223</v>
      </c>
      <c r="BK357" s="179">
        <f>SUM(BK358:BK365)</f>
        <v>0</v>
      </c>
    </row>
    <row r="358" spans="1:65" s="2" customFormat="1" ht="16.5" customHeight="1">
      <c r="A358" s="36"/>
      <c r="B358" s="37"/>
      <c r="C358" s="182" t="s">
        <v>939</v>
      </c>
      <c r="D358" s="182" t="s">
        <v>225</v>
      </c>
      <c r="E358" s="183" t="s">
        <v>2027</v>
      </c>
      <c r="F358" s="184" t="s">
        <v>2028</v>
      </c>
      <c r="G358" s="185" t="s">
        <v>878</v>
      </c>
      <c r="H358" s="186">
        <v>4</v>
      </c>
      <c r="I358" s="187"/>
      <c r="J358" s="188">
        <f>ROUND(I358*H358,2)</f>
        <v>0</v>
      </c>
      <c r="K358" s="184" t="s">
        <v>74</v>
      </c>
      <c r="L358" s="41"/>
      <c r="M358" s="189" t="s">
        <v>74</v>
      </c>
      <c r="N358" s="190" t="s">
        <v>46</v>
      </c>
      <c r="O358" s="66"/>
      <c r="P358" s="191">
        <f>O358*H358</f>
        <v>0</v>
      </c>
      <c r="Q358" s="191">
        <v>0</v>
      </c>
      <c r="R358" s="191">
        <f>Q358*H358</f>
        <v>0</v>
      </c>
      <c r="S358" s="191">
        <v>0</v>
      </c>
      <c r="T358" s="192">
        <f>S358*H358</f>
        <v>0</v>
      </c>
      <c r="U358" s="36"/>
      <c r="V358" s="36"/>
      <c r="W358" s="36"/>
      <c r="X358" s="36"/>
      <c r="Y358" s="36"/>
      <c r="Z358" s="36"/>
      <c r="AA358" s="36"/>
      <c r="AB358" s="36"/>
      <c r="AC358" s="36"/>
      <c r="AD358" s="36"/>
      <c r="AE358" s="36"/>
      <c r="AR358" s="193" t="s">
        <v>329</v>
      </c>
      <c r="AT358" s="193" t="s">
        <v>225</v>
      </c>
      <c r="AU358" s="193" t="s">
        <v>237</v>
      </c>
      <c r="AY358" s="19" t="s">
        <v>223</v>
      </c>
      <c r="BE358" s="194">
        <f>IF(N358="základní",J358,0)</f>
        <v>0</v>
      </c>
      <c r="BF358" s="194">
        <f>IF(N358="snížená",J358,0)</f>
        <v>0</v>
      </c>
      <c r="BG358" s="194">
        <f>IF(N358="zákl. přenesená",J358,0)</f>
        <v>0</v>
      </c>
      <c r="BH358" s="194">
        <f>IF(N358="sníž. přenesená",J358,0)</f>
        <v>0</v>
      </c>
      <c r="BI358" s="194">
        <f>IF(N358="nulová",J358,0)</f>
        <v>0</v>
      </c>
      <c r="BJ358" s="19" t="s">
        <v>83</v>
      </c>
      <c r="BK358" s="194">
        <f>ROUND(I358*H358,2)</f>
        <v>0</v>
      </c>
      <c r="BL358" s="19" t="s">
        <v>329</v>
      </c>
      <c r="BM358" s="193" t="s">
        <v>1240</v>
      </c>
    </row>
    <row r="359" spans="1:47" s="2" customFormat="1" ht="11.25">
      <c r="A359" s="36"/>
      <c r="B359" s="37"/>
      <c r="C359" s="38"/>
      <c r="D359" s="195" t="s">
        <v>231</v>
      </c>
      <c r="E359" s="38"/>
      <c r="F359" s="196" t="s">
        <v>2028</v>
      </c>
      <c r="G359" s="38"/>
      <c r="H359" s="38"/>
      <c r="I359" s="197"/>
      <c r="J359" s="38"/>
      <c r="K359" s="38"/>
      <c r="L359" s="41"/>
      <c r="M359" s="198"/>
      <c r="N359" s="199"/>
      <c r="O359" s="66"/>
      <c r="P359" s="66"/>
      <c r="Q359" s="66"/>
      <c r="R359" s="66"/>
      <c r="S359" s="66"/>
      <c r="T359" s="67"/>
      <c r="U359" s="36"/>
      <c r="V359" s="36"/>
      <c r="W359" s="36"/>
      <c r="X359" s="36"/>
      <c r="Y359" s="36"/>
      <c r="Z359" s="36"/>
      <c r="AA359" s="36"/>
      <c r="AB359" s="36"/>
      <c r="AC359" s="36"/>
      <c r="AD359" s="36"/>
      <c r="AE359" s="36"/>
      <c r="AT359" s="19" t="s">
        <v>231</v>
      </c>
      <c r="AU359" s="19" t="s">
        <v>237</v>
      </c>
    </row>
    <row r="360" spans="1:65" s="2" customFormat="1" ht="24">
      <c r="A360" s="36"/>
      <c r="B360" s="37"/>
      <c r="C360" s="182" t="s">
        <v>944</v>
      </c>
      <c r="D360" s="182" t="s">
        <v>225</v>
      </c>
      <c r="E360" s="183" t="s">
        <v>2029</v>
      </c>
      <c r="F360" s="184" t="s">
        <v>2030</v>
      </c>
      <c r="G360" s="185" t="s">
        <v>878</v>
      </c>
      <c r="H360" s="186">
        <v>4</v>
      </c>
      <c r="I360" s="187"/>
      <c r="J360" s="188">
        <f>ROUND(I360*H360,2)</f>
        <v>0</v>
      </c>
      <c r="K360" s="184" t="s">
        <v>74</v>
      </c>
      <c r="L360" s="41"/>
      <c r="M360" s="189" t="s">
        <v>74</v>
      </c>
      <c r="N360" s="190" t="s">
        <v>46</v>
      </c>
      <c r="O360" s="66"/>
      <c r="P360" s="191">
        <f>O360*H360</f>
        <v>0</v>
      </c>
      <c r="Q360" s="191">
        <v>0</v>
      </c>
      <c r="R360" s="191">
        <f>Q360*H360</f>
        <v>0</v>
      </c>
      <c r="S360" s="191">
        <v>0</v>
      </c>
      <c r="T360" s="192">
        <f>S360*H360</f>
        <v>0</v>
      </c>
      <c r="U360" s="36"/>
      <c r="V360" s="36"/>
      <c r="W360" s="36"/>
      <c r="X360" s="36"/>
      <c r="Y360" s="36"/>
      <c r="Z360" s="36"/>
      <c r="AA360" s="36"/>
      <c r="AB360" s="36"/>
      <c r="AC360" s="36"/>
      <c r="AD360" s="36"/>
      <c r="AE360" s="36"/>
      <c r="AR360" s="193" t="s">
        <v>329</v>
      </c>
      <c r="AT360" s="193" t="s">
        <v>225</v>
      </c>
      <c r="AU360" s="193" t="s">
        <v>237</v>
      </c>
      <c r="AY360" s="19" t="s">
        <v>223</v>
      </c>
      <c r="BE360" s="194">
        <f>IF(N360="základní",J360,0)</f>
        <v>0</v>
      </c>
      <c r="BF360" s="194">
        <f>IF(N360="snížená",J360,0)</f>
        <v>0</v>
      </c>
      <c r="BG360" s="194">
        <f>IF(N360="zákl. přenesená",J360,0)</f>
        <v>0</v>
      </c>
      <c r="BH360" s="194">
        <f>IF(N360="sníž. přenesená",J360,0)</f>
        <v>0</v>
      </c>
      <c r="BI360" s="194">
        <f>IF(N360="nulová",J360,0)</f>
        <v>0</v>
      </c>
      <c r="BJ360" s="19" t="s">
        <v>83</v>
      </c>
      <c r="BK360" s="194">
        <f>ROUND(I360*H360,2)</f>
        <v>0</v>
      </c>
      <c r="BL360" s="19" t="s">
        <v>329</v>
      </c>
      <c r="BM360" s="193" t="s">
        <v>1252</v>
      </c>
    </row>
    <row r="361" spans="1:47" s="2" customFormat="1" ht="19.5">
      <c r="A361" s="36"/>
      <c r="B361" s="37"/>
      <c r="C361" s="38"/>
      <c r="D361" s="195" t="s">
        <v>231</v>
      </c>
      <c r="E361" s="38"/>
      <c r="F361" s="196" t="s">
        <v>2030</v>
      </c>
      <c r="G361" s="38"/>
      <c r="H361" s="38"/>
      <c r="I361" s="197"/>
      <c r="J361" s="38"/>
      <c r="K361" s="38"/>
      <c r="L361" s="41"/>
      <c r="M361" s="198"/>
      <c r="N361" s="199"/>
      <c r="O361" s="66"/>
      <c r="P361" s="66"/>
      <c r="Q361" s="66"/>
      <c r="R361" s="66"/>
      <c r="S361" s="66"/>
      <c r="T361" s="67"/>
      <c r="U361" s="36"/>
      <c r="V361" s="36"/>
      <c r="W361" s="36"/>
      <c r="X361" s="36"/>
      <c r="Y361" s="36"/>
      <c r="Z361" s="36"/>
      <c r="AA361" s="36"/>
      <c r="AB361" s="36"/>
      <c r="AC361" s="36"/>
      <c r="AD361" s="36"/>
      <c r="AE361" s="36"/>
      <c r="AT361" s="19" t="s">
        <v>231</v>
      </c>
      <c r="AU361" s="19" t="s">
        <v>237</v>
      </c>
    </row>
    <row r="362" spans="1:65" s="2" customFormat="1" ht="16.5" customHeight="1">
      <c r="A362" s="36"/>
      <c r="B362" s="37"/>
      <c r="C362" s="182" t="s">
        <v>950</v>
      </c>
      <c r="D362" s="182" t="s">
        <v>225</v>
      </c>
      <c r="E362" s="183" t="s">
        <v>2031</v>
      </c>
      <c r="F362" s="184" t="s">
        <v>2032</v>
      </c>
      <c r="G362" s="185" t="s">
        <v>878</v>
      </c>
      <c r="H362" s="186">
        <v>4</v>
      </c>
      <c r="I362" s="187"/>
      <c r="J362" s="188">
        <f>ROUND(I362*H362,2)</f>
        <v>0</v>
      </c>
      <c r="K362" s="184" t="s">
        <v>74</v>
      </c>
      <c r="L362" s="41"/>
      <c r="M362" s="189" t="s">
        <v>74</v>
      </c>
      <c r="N362" s="190" t="s">
        <v>46</v>
      </c>
      <c r="O362" s="66"/>
      <c r="P362" s="191">
        <f>O362*H362</f>
        <v>0</v>
      </c>
      <c r="Q362" s="191">
        <v>0</v>
      </c>
      <c r="R362" s="191">
        <f>Q362*H362</f>
        <v>0</v>
      </c>
      <c r="S362" s="191">
        <v>0</v>
      </c>
      <c r="T362" s="192">
        <f>S362*H362</f>
        <v>0</v>
      </c>
      <c r="U362" s="36"/>
      <c r="V362" s="36"/>
      <c r="W362" s="36"/>
      <c r="X362" s="36"/>
      <c r="Y362" s="36"/>
      <c r="Z362" s="36"/>
      <c r="AA362" s="36"/>
      <c r="AB362" s="36"/>
      <c r="AC362" s="36"/>
      <c r="AD362" s="36"/>
      <c r="AE362" s="36"/>
      <c r="AR362" s="193" t="s">
        <v>329</v>
      </c>
      <c r="AT362" s="193" t="s">
        <v>225</v>
      </c>
      <c r="AU362" s="193" t="s">
        <v>237</v>
      </c>
      <c r="AY362" s="19" t="s">
        <v>223</v>
      </c>
      <c r="BE362" s="194">
        <f>IF(N362="základní",J362,0)</f>
        <v>0</v>
      </c>
      <c r="BF362" s="194">
        <f>IF(N362="snížená",J362,0)</f>
        <v>0</v>
      </c>
      <c r="BG362" s="194">
        <f>IF(N362="zákl. přenesená",J362,0)</f>
        <v>0</v>
      </c>
      <c r="BH362" s="194">
        <f>IF(N362="sníž. přenesená",J362,0)</f>
        <v>0</v>
      </c>
      <c r="BI362" s="194">
        <f>IF(N362="nulová",J362,0)</f>
        <v>0</v>
      </c>
      <c r="BJ362" s="19" t="s">
        <v>83</v>
      </c>
      <c r="BK362" s="194">
        <f>ROUND(I362*H362,2)</f>
        <v>0</v>
      </c>
      <c r="BL362" s="19" t="s">
        <v>329</v>
      </c>
      <c r="BM362" s="193" t="s">
        <v>1263</v>
      </c>
    </row>
    <row r="363" spans="1:47" s="2" customFormat="1" ht="11.25">
      <c r="A363" s="36"/>
      <c r="B363" s="37"/>
      <c r="C363" s="38"/>
      <c r="D363" s="195" t="s">
        <v>231</v>
      </c>
      <c r="E363" s="38"/>
      <c r="F363" s="196" t="s">
        <v>2032</v>
      </c>
      <c r="G363" s="38"/>
      <c r="H363" s="38"/>
      <c r="I363" s="197"/>
      <c r="J363" s="38"/>
      <c r="K363" s="38"/>
      <c r="L363" s="41"/>
      <c r="M363" s="198"/>
      <c r="N363" s="199"/>
      <c r="O363" s="66"/>
      <c r="P363" s="66"/>
      <c r="Q363" s="66"/>
      <c r="R363" s="66"/>
      <c r="S363" s="66"/>
      <c r="T363" s="67"/>
      <c r="U363" s="36"/>
      <c r="V363" s="36"/>
      <c r="W363" s="36"/>
      <c r="X363" s="36"/>
      <c r="Y363" s="36"/>
      <c r="Z363" s="36"/>
      <c r="AA363" s="36"/>
      <c r="AB363" s="36"/>
      <c r="AC363" s="36"/>
      <c r="AD363" s="36"/>
      <c r="AE363" s="36"/>
      <c r="AT363" s="19" t="s">
        <v>231</v>
      </c>
      <c r="AU363" s="19" t="s">
        <v>237</v>
      </c>
    </row>
    <row r="364" spans="1:65" s="2" customFormat="1" ht="16.5" customHeight="1">
      <c r="A364" s="36"/>
      <c r="B364" s="37"/>
      <c r="C364" s="182" t="s">
        <v>956</v>
      </c>
      <c r="D364" s="182" t="s">
        <v>225</v>
      </c>
      <c r="E364" s="183" t="s">
        <v>2033</v>
      </c>
      <c r="F364" s="184" t="s">
        <v>2034</v>
      </c>
      <c r="G364" s="185" t="s">
        <v>878</v>
      </c>
      <c r="H364" s="186">
        <v>8</v>
      </c>
      <c r="I364" s="187"/>
      <c r="J364" s="188">
        <f>ROUND(I364*H364,2)</f>
        <v>0</v>
      </c>
      <c r="K364" s="184" t="s">
        <v>74</v>
      </c>
      <c r="L364" s="41"/>
      <c r="M364" s="189" t="s">
        <v>74</v>
      </c>
      <c r="N364" s="190" t="s">
        <v>46</v>
      </c>
      <c r="O364" s="66"/>
      <c r="P364" s="191">
        <f>O364*H364</f>
        <v>0</v>
      </c>
      <c r="Q364" s="191">
        <v>0</v>
      </c>
      <c r="R364" s="191">
        <f>Q364*H364</f>
        <v>0</v>
      </c>
      <c r="S364" s="191">
        <v>0</v>
      </c>
      <c r="T364" s="192">
        <f>S364*H364</f>
        <v>0</v>
      </c>
      <c r="U364" s="36"/>
      <c r="V364" s="36"/>
      <c r="W364" s="36"/>
      <c r="X364" s="36"/>
      <c r="Y364" s="36"/>
      <c r="Z364" s="36"/>
      <c r="AA364" s="36"/>
      <c r="AB364" s="36"/>
      <c r="AC364" s="36"/>
      <c r="AD364" s="36"/>
      <c r="AE364" s="36"/>
      <c r="AR364" s="193" t="s">
        <v>329</v>
      </c>
      <c r="AT364" s="193" t="s">
        <v>225</v>
      </c>
      <c r="AU364" s="193" t="s">
        <v>237</v>
      </c>
      <c r="AY364" s="19" t="s">
        <v>223</v>
      </c>
      <c r="BE364" s="194">
        <f>IF(N364="základní",J364,0)</f>
        <v>0</v>
      </c>
      <c r="BF364" s="194">
        <f>IF(N364="snížená",J364,0)</f>
        <v>0</v>
      </c>
      <c r="BG364" s="194">
        <f>IF(N364="zákl. přenesená",J364,0)</f>
        <v>0</v>
      </c>
      <c r="BH364" s="194">
        <f>IF(N364="sníž. přenesená",J364,0)</f>
        <v>0</v>
      </c>
      <c r="BI364" s="194">
        <f>IF(N364="nulová",J364,0)</f>
        <v>0</v>
      </c>
      <c r="BJ364" s="19" t="s">
        <v>83</v>
      </c>
      <c r="BK364" s="194">
        <f>ROUND(I364*H364,2)</f>
        <v>0</v>
      </c>
      <c r="BL364" s="19" t="s">
        <v>329</v>
      </c>
      <c r="BM364" s="193" t="s">
        <v>1274</v>
      </c>
    </row>
    <row r="365" spans="1:47" s="2" customFormat="1" ht="11.25">
      <c r="A365" s="36"/>
      <c r="B365" s="37"/>
      <c r="C365" s="38"/>
      <c r="D365" s="195" t="s">
        <v>231</v>
      </c>
      <c r="E365" s="38"/>
      <c r="F365" s="196" t="s">
        <v>2034</v>
      </c>
      <c r="G365" s="38"/>
      <c r="H365" s="38"/>
      <c r="I365" s="197"/>
      <c r="J365" s="38"/>
      <c r="K365" s="38"/>
      <c r="L365" s="41"/>
      <c r="M365" s="198"/>
      <c r="N365" s="199"/>
      <c r="O365" s="66"/>
      <c r="P365" s="66"/>
      <c r="Q365" s="66"/>
      <c r="R365" s="66"/>
      <c r="S365" s="66"/>
      <c r="T365" s="67"/>
      <c r="U365" s="36"/>
      <c r="V365" s="36"/>
      <c r="W365" s="36"/>
      <c r="X365" s="36"/>
      <c r="Y365" s="36"/>
      <c r="Z365" s="36"/>
      <c r="AA365" s="36"/>
      <c r="AB365" s="36"/>
      <c r="AC365" s="36"/>
      <c r="AD365" s="36"/>
      <c r="AE365" s="36"/>
      <c r="AT365" s="19" t="s">
        <v>231</v>
      </c>
      <c r="AU365" s="19" t="s">
        <v>237</v>
      </c>
    </row>
    <row r="366" spans="2:63" s="12" customFormat="1" ht="20.85" customHeight="1">
      <c r="B366" s="166"/>
      <c r="C366" s="167"/>
      <c r="D366" s="168" t="s">
        <v>75</v>
      </c>
      <c r="E366" s="180" t="s">
        <v>2035</v>
      </c>
      <c r="F366" s="180" t="s">
        <v>2036</v>
      </c>
      <c r="G366" s="167"/>
      <c r="H366" s="167"/>
      <c r="I366" s="170"/>
      <c r="J366" s="181">
        <f>BK366</f>
        <v>0</v>
      </c>
      <c r="K366" s="167"/>
      <c r="L366" s="172"/>
      <c r="M366" s="173"/>
      <c r="N366" s="174"/>
      <c r="O366" s="174"/>
      <c r="P366" s="175">
        <f>SUM(P367:P374)</f>
        <v>0</v>
      </c>
      <c r="Q366" s="174"/>
      <c r="R366" s="175">
        <f>SUM(R367:R374)</f>
        <v>0</v>
      </c>
      <c r="S366" s="174"/>
      <c r="T366" s="176">
        <f>SUM(T367:T374)</f>
        <v>0</v>
      </c>
      <c r="AR366" s="177" t="s">
        <v>83</v>
      </c>
      <c r="AT366" s="178" t="s">
        <v>75</v>
      </c>
      <c r="AU366" s="178" t="s">
        <v>85</v>
      </c>
      <c r="AY366" s="177" t="s">
        <v>223</v>
      </c>
      <c r="BK366" s="179">
        <f>SUM(BK367:BK374)</f>
        <v>0</v>
      </c>
    </row>
    <row r="367" spans="1:65" s="2" customFormat="1" ht="16.5" customHeight="1">
      <c r="A367" s="36"/>
      <c r="B367" s="37"/>
      <c r="C367" s="182" t="s">
        <v>604</v>
      </c>
      <c r="D367" s="182" t="s">
        <v>225</v>
      </c>
      <c r="E367" s="183" t="s">
        <v>2037</v>
      </c>
      <c r="F367" s="184" t="s">
        <v>2028</v>
      </c>
      <c r="G367" s="185" t="s">
        <v>878</v>
      </c>
      <c r="H367" s="186">
        <v>1</v>
      </c>
      <c r="I367" s="187"/>
      <c r="J367" s="188">
        <f>ROUND(I367*H367,2)</f>
        <v>0</v>
      </c>
      <c r="K367" s="184" t="s">
        <v>74</v>
      </c>
      <c r="L367" s="41"/>
      <c r="M367" s="189" t="s">
        <v>74</v>
      </c>
      <c r="N367" s="190" t="s">
        <v>46</v>
      </c>
      <c r="O367" s="66"/>
      <c r="P367" s="191">
        <f>O367*H367</f>
        <v>0</v>
      </c>
      <c r="Q367" s="191">
        <v>0</v>
      </c>
      <c r="R367" s="191">
        <f>Q367*H367</f>
        <v>0</v>
      </c>
      <c r="S367" s="191">
        <v>0</v>
      </c>
      <c r="T367" s="192">
        <f>S367*H367</f>
        <v>0</v>
      </c>
      <c r="U367" s="36"/>
      <c r="V367" s="36"/>
      <c r="W367" s="36"/>
      <c r="X367" s="36"/>
      <c r="Y367" s="36"/>
      <c r="Z367" s="36"/>
      <c r="AA367" s="36"/>
      <c r="AB367" s="36"/>
      <c r="AC367" s="36"/>
      <c r="AD367" s="36"/>
      <c r="AE367" s="36"/>
      <c r="AR367" s="193" t="s">
        <v>329</v>
      </c>
      <c r="AT367" s="193" t="s">
        <v>225</v>
      </c>
      <c r="AU367" s="193" t="s">
        <v>237</v>
      </c>
      <c r="AY367" s="19" t="s">
        <v>223</v>
      </c>
      <c r="BE367" s="194">
        <f>IF(N367="základní",J367,0)</f>
        <v>0</v>
      </c>
      <c r="BF367" s="194">
        <f>IF(N367="snížená",J367,0)</f>
        <v>0</v>
      </c>
      <c r="BG367" s="194">
        <f>IF(N367="zákl. přenesená",J367,0)</f>
        <v>0</v>
      </c>
      <c r="BH367" s="194">
        <f>IF(N367="sníž. přenesená",J367,0)</f>
        <v>0</v>
      </c>
      <c r="BI367" s="194">
        <f>IF(N367="nulová",J367,0)</f>
        <v>0</v>
      </c>
      <c r="BJ367" s="19" t="s">
        <v>83</v>
      </c>
      <c r="BK367" s="194">
        <f>ROUND(I367*H367,2)</f>
        <v>0</v>
      </c>
      <c r="BL367" s="19" t="s">
        <v>329</v>
      </c>
      <c r="BM367" s="193" t="s">
        <v>1285</v>
      </c>
    </row>
    <row r="368" spans="1:47" s="2" customFormat="1" ht="11.25">
      <c r="A368" s="36"/>
      <c r="B368" s="37"/>
      <c r="C368" s="38"/>
      <c r="D368" s="195" t="s">
        <v>231</v>
      </c>
      <c r="E368" s="38"/>
      <c r="F368" s="196" t="s">
        <v>2028</v>
      </c>
      <c r="G368" s="38"/>
      <c r="H368" s="38"/>
      <c r="I368" s="197"/>
      <c r="J368" s="38"/>
      <c r="K368" s="38"/>
      <c r="L368" s="41"/>
      <c r="M368" s="198"/>
      <c r="N368" s="199"/>
      <c r="O368" s="66"/>
      <c r="P368" s="66"/>
      <c r="Q368" s="66"/>
      <c r="R368" s="66"/>
      <c r="S368" s="66"/>
      <c r="T368" s="67"/>
      <c r="U368" s="36"/>
      <c r="V368" s="36"/>
      <c r="W368" s="36"/>
      <c r="X368" s="36"/>
      <c r="Y368" s="36"/>
      <c r="Z368" s="36"/>
      <c r="AA368" s="36"/>
      <c r="AB368" s="36"/>
      <c r="AC368" s="36"/>
      <c r="AD368" s="36"/>
      <c r="AE368" s="36"/>
      <c r="AT368" s="19" t="s">
        <v>231</v>
      </c>
      <c r="AU368" s="19" t="s">
        <v>237</v>
      </c>
    </row>
    <row r="369" spans="1:65" s="2" customFormat="1" ht="24">
      <c r="A369" s="36"/>
      <c r="B369" s="37"/>
      <c r="C369" s="182" t="s">
        <v>967</v>
      </c>
      <c r="D369" s="182" t="s">
        <v>225</v>
      </c>
      <c r="E369" s="183" t="s">
        <v>2038</v>
      </c>
      <c r="F369" s="184" t="s">
        <v>2030</v>
      </c>
      <c r="G369" s="185" t="s">
        <v>878</v>
      </c>
      <c r="H369" s="186">
        <v>1</v>
      </c>
      <c r="I369" s="187"/>
      <c r="J369" s="188">
        <f>ROUND(I369*H369,2)</f>
        <v>0</v>
      </c>
      <c r="K369" s="184" t="s">
        <v>74</v>
      </c>
      <c r="L369" s="41"/>
      <c r="M369" s="189" t="s">
        <v>74</v>
      </c>
      <c r="N369" s="190" t="s">
        <v>46</v>
      </c>
      <c r="O369" s="66"/>
      <c r="P369" s="191">
        <f>O369*H369</f>
        <v>0</v>
      </c>
      <c r="Q369" s="191">
        <v>0</v>
      </c>
      <c r="R369" s="191">
        <f>Q369*H369</f>
        <v>0</v>
      </c>
      <c r="S369" s="191">
        <v>0</v>
      </c>
      <c r="T369" s="192">
        <f>S369*H369</f>
        <v>0</v>
      </c>
      <c r="U369" s="36"/>
      <c r="V369" s="36"/>
      <c r="W369" s="36"/>
      <c r="X369" s="36"/>
      <c r="Y369" s="36"/>
      <c r="Z369" s="36"/>
      <c r="AA369" s="36"/>
      <c r="AB369" s="36"/>
      <c r="AC369" s="36"/>
      <c r="AD369" s="36"/>
      <c r="AE369" s="36"/>
      <c r="AR369" s="193" t="s">
        <v>329</v>
      </c>
      <c r="AT369" s="193" t="s">
        <v>225</v>
      </c>
      <c r="AU369" s="193" t="s">
        <v>237</v>
      </c>
      <c r="AY369" s="19" t="s">
        <v>223</v>
      </c>
      <c r="BE369" s="194">
        <f>IF(N369="základní",J369,0)</f>
        <v>0</v>
      </c>
      <c r="BF369" s="194">
        <f>IF(N369="snížená",J369,0)</f>
        <v>0</v>
      </c>
      <c r="BG369" s="194">
        <f>IF(N369="zákl. přenesená",J369,0)</f>
        <v>0</v>
      </c>
      <c r="BH369" s="194">
        <f>IF(N369="sníž. přenesená",J369,0)</f>
        <v>0</v>
      </c>
      <c r="BI369" s="194">
        <f>IF(N369="nulová",J369,0)</f>
        <v>0</v>
      </c>
      <c r="BJ369" s="19" t="s">
        <v>83</v>
      </c>
      <c r="BK369" s="194">
        <f>ROUND(I369*H369,2)</f>
        <v>0</v>
      </c>
      <c r="BL369" s="19" t="s">
        <v>329</v>
      </c>
      <c r="BM369" s="193" t="s">
        <v>1302</v>
      </c>
    </row>
    <row r="370" spans="1:47" s="2" customFormat="1" ht="19.5">
      <c r="A370" s="36"/>
      <c r="B370" s="37"/>
      <c r="C370" s="38"/>
      <c r="D370" s="195" t="s">
        <v>231</v>
      </c>
      <c r="E370" s="38"/>
      <c r="F370" s="196" t="s">
        <v>2030</v>
      </c>
      <c r="G370" s="38"/>
      <c r="H370" s="38"/>
      <c r="I370" s="197"/>
      <c r="J370" s="38"/>
      <c r="K370" s="38"/>
      <c r="L370" s="41"/>
      <c r="M370" s="198"/>
      <c r="N370" s="199"/>
      <c r="O370" s="66"/>
      <c r="P370" s="66"/>
      <c r="Q370" s="66"/>
      <c r="R370" s="66"/>
      <c r="S370" s="66"/>
      <c r="T370" s="67"/>
      <c r="U370" s="36"/>
      <c r="V370" s="36"/>
      <c r="W370" s="36"/>
      <c r="X370" s="36"/>
      <c r="Y370" s="36"/>
      <c r="Z370" s="36"/>
      <c r="AA370" s="36"/>
      <c r="AB370" s="36"/>
      <c r="AC370" s="36"/>
      <c r="AD370" s="36"/>
      <c r="AE370" s="36"/>
      <c r="AT370" s="19" t="s">
        <v>231</v>
      </c>
      <c r="AU370" s="19" t="s">
        <v>237</v>
      </c>
    </row>
    <row r="371" spans="1:65" s="2" customFormat="1" ht="16.5" customHeight="1">
      <c r="A371" s="36"/>
      <c r="B371" s="37"/>
      <c r="C371" s="182" t="s">
        <v>973</v>
      </c>
      <c r="D371" s="182" t="s">
        <v>225</v>
      </c>
      <c r="E371" s="183" t="s">
        <v>2039</v>
      </c>
      <c r="F371" s="184" t="s">
        <v>2040</v>
      </c>
      <c r="G371" s="185" t="s">
        <v>878</v>
      </c>
      <c r="H371" s="186">
        <v>1</v>
      </c>
      <c r="I371" s="187"/>
      <c r="J371" s="188">
        <f>ROUND(I371*H371,2)</f>
        <v>0</v>
      </c>
      <c r="K371" s="184" t="s">
        <v>74</v>
      </c>
      <c r="L371" s="41"/>
      <c r="M371" s="189" t="s">
        <v>74</v>
      </c>
      <c r="N371" s="190" t="s">
        <v>46</v>
      </c>
      <c r="O371" s="66"/>
      <c r="P371" s="191">
        <f>O371*H371</f>
        <v>0</v>
      </c>
      <c r="Q371" s="191">
        <v>0</v>
      </c>
      <c r="R371" s="191">
        <f>Q371*H371</f>
        <v>0</v>
      </c>
      <c r="S371" s="191">
        <v>0</v>
      </c>
      <c r="T371" s="192">
        <f>S371*H371</f>
        <v>0</v>
      </c>
      <c r="U371" s="36"/>
      <c r="V371" s="36"/>
      <c r="W371" s="36"/>
      <c r="X371" s="36"/>
      <c r="Y371" s="36"/>
      <c r="Z371" s="36"/>
      <c r="AA371" s="36"/>
      <c r="AB371" s="36"/>
      <c r="AC371" s="36"/>
      <c r="AD371" s="36"/>
      <c r="AE371" s="36"/>
      <c r="AR371" s="193" t="s">
        <v>329</v>
      </c>
      <c r="AT371" s="193" t="s">
        <v>225</v>
      </c>
      <c r="AU371" s="193" t="s">
        <v>237</v>
      </c>
      <c r="AY371" s="19" t="s">
        <v>223</v>
      </c>
      <c r="BE371" s="194">
        <f>IF(N371="základní",J371,0)</f>
        <v>0</v>
      </c>
      <c r="BF371" s="194">
        <f>IF(N371="snížená",J371,0)</f>
        <v>0</v>
      </c>
      <c r="BG371" s="194">
        <f>IF(N371="zákl. přenesená",J371,0)</f>
        <v>0</v>
      </c>
      <c r="BH371" s="194">
        <f>IF(N371="sníž. přenesená",J371,0)</f>
        <v>0</v>
      </c>
      <c r="BI371" s="194">
        <f>IF(N371="nulová",J371,0)</f>
        <v>0</v>
      </c>
      <c r="BJ371" s="19" t="s">
        <v>83</v>
      </c>
      <c r="BK371" s="194">
        <f>ROUND(I371*H371,2)</f>
        <v>0</v>
      </c>
      <c r="BL371" s="19" t="s">
        <v>329</v>
      </c>
      <c r="BM371" s="193" t="s">
        <v>1320</v>
      </c>
    </row>
    <row r="372" spans="1:47" s="2" customFormat="1" ht="11.25">
      <c r="A372" s="36"/>
      <c r="B372" s="37"/>
      <c r="C372" s="38"/>
      <c r="D372" s="195" t="s">
        <v>231</v>
      </c>
      <c r="E372" s="38"/>
      <c r="F372" s="196" t="s">
        <v>2040</v>
      </c>
      <c r="G372" s="38"/>
      <c r="H372" s="38"/>
      <c r="I372" s="197"/>
      <c r="J372" s="38"/>
      <c r="K372" s="38"/>
      <c r="L372" s="41"/>
      <c r="M372" s="198"/>
      <c r="N372" s="199"/>
      <c r="O372" s="66"/>
      <c r="P372" s="66"/>
      <c r="Q372" s="66"/>
      <c r="R372" s="66"/>
      <c r="S372" s="66"/>
      <c r="T372" s="67"/>
      <c r="U372" s="36"/>
      <c r="V372" s="36"/>
      <c r="W372" s="36"/>
      <c r="X372" s="36"/>
      <c r="Y372" s="36"/>
      <c r="Z372" s="36"/>
      <c r="AA372" s="36"/>
      <c r="AB372" s="36"/>
      <c r="AC372" s="36"/>
      <c r="AD372" s="36"/>
      <c r="AE372" s="36"/>
      <c r="AT372" s="19" t="s">
        <v>231</v>
      </c>
      <c r="AU372" s="19" t="s">
        <v>237</v>
      </c>
    </row>
    <row r="373" spans="1:65" s="2" customFormat="1" ht="16.5" customHeight="1">
      <c r="A373" s="36"/>
      <c r="B373" s="37"/>
      <c r="C373" s="182" t="s">
        <v>979</v>
      </c>
      <c r="D373" s="182" t="s">
        <v>225</v>
      </c>
      <c r="E373" s="183" t="s">
        <v>2041</v>
      </c>
      <c r="F373" s="184" t="s">
        <v>2034</v>
      </c>
      <c r="G373" s="185" t="s">
        <v>878</v>
      </c>
      <c r="H373" s="186">
        <v>2</v>
      </c>
      <c r="I373" s="187"/>
      <c r="J373" s="188">
        <f>ROUND(I373*H373,2)</f>
        <v>0</v>
      </c>
      <c r="K373" s="184" t="s">
        <v>74</v>
      </c>
      <c r="L373" s="41"/>
      <c r="M373" s="189" t="s">
        <v>74</v>
      </c>
      <c r="N373" s="190" t="s">
        <v>46</v>
      </c>
      <c r="O373" s="66"/>
      <c r="P373" s="191">
        <f>O373*H373</f>
        <v>0</v>
      </c>
      <c r="Q373" s="191">
        <v>0</v>
      </c>
      <c r="R373" s="191">
        <f>Q373*H373</f>
        <v>0</v>
      </c>
      <c r="S373" s="191">
        <v>0</v>
      </c>
      <c r="T373" s="192">
        <f>S373*H373</f>
        <v>0</v>
      </c>
      <c r="U373" s="36"/>
      <c r="V373" s="36"/>
      <c r="W373" s="36"/>
      <c r="X373" s="36"/>
      <c r="Y373" s="36"/>
      <c r="Z373" s="36"/>
      <c r="AA373" s="36"/>
      <c r="AB373" s="36"/>
      <c r="AC373" s="36"/>
      <c r="AD373" s="36"/>
      <c r="AE373" s="36"/>
      <c r="AR373" s="193" t="s">
        <v>329</v>
      </c>
      <c r="AT373" s="193" t="s">
        <v>225</v>
      </c>
      <c r="AU373" s="193" t="s">
        <v>237</v>
      </c>
      <c r="AY373" s="19" t="s">
        <v>223</v>
      </c>
      <c r="BE373" s="194">
        <f>IF(N373="základní",J373,0)</f>
        <v>0</v>
      </c>
      <c r="BF373" s="194">
        <f>IF(N373="snížená",J373,0)</f>
        <v>0</v>
      </c>
      <c r="BG373" s="194">
        <f>IF(N373="zákl. přenesená",J373,0)</f>
        <v>0</v>
      </c>
      <c r="BH373" s="194">
        <f>IF(N373="sníž. přenesená",J373,0)</f>
        <v>0</v>
      </c>
      <c r="BI373" s="194">
        <f>IF(N373="nulová",J373,0)</f>
        <v>0</v>
      </c>
      <c r="BJ373" s="19" t="s">
        <v>83</v>
      </c>
      <c r="BK373" s="194">
        <f>ROUND(I373*H373,2)</f>
        <v>0</v>
      </c>
      <c r="BL373" s="19" t="s">
        <v>329</v>
      </c>
      <c r="BM373" s="193" t="s">
        <v>1330</v>
      </c>
    </row>
    <row r="374" spans="1:47" s="2" customFormat="1" ht="11.25">
      <c r="A374" s="36"/>
      <c r="B374" s="37"/>
      <c r="C374" s="38"/>
      <c r="D374" s="195" t="s">
        <v>231</v>
      </c>
      <c r="E374" s="38"/>
      <c r="F374" s="196" t="s">
        <v>2034</v>
      </c>
      <c r="G374" s="38"/>
      <c r="H374" s="38"/>
      <c r="I374" s="197"/>
      <c r="J374" s="38"/>
      <c r="K374" s="38"/>
      <c r="L374" s="41"/>
      <c r="M374" s="198"/>
      <c r="N374" s="199"/>
      <c r="O374" s="66"/>
      <c r="P374" s="66"/>
      <c r="Q374" s="66"/>
      <c r="R374" s="66"/>
      <c r="S374" s="66"/>
      <c r="T374" s="67"/>
      <c r="U374" s="36"/>
      <c r="V374" s="36"/>
      <c r="W374" s="36"/>
      <c r="X374" s="36"/>
      <c r="Y374" s="36"/>
      <c r="Z374" s="36"/>
      <c r="AA374" s="36"/>
      <c r="AB374" s="36"/>
      <c r="AC374" s="36"/>
      <c r="AD374" s="36"/>
      <c r="AE374" s="36"/>
      <c r="AT374" s="19" t="s">
        <v>231</v>
      </c>
      <c r="AU374" s="19" t="s">
        <v>237</v>
      </c>
    </row>
    <row r="375" spans="2:63" s="12" customFormat="1" ht="20.85" customHeight="1">
      <c r="B375" s="166"/>
      <c r="C375" s="167"/>
      <c r="D375" s="168" t="s">
        <v>75</v>
      </c>
      <c r="E375" s="180" t="s">
        <v>2042</v>
      </c>
      <c r="F375" s="180" t="s">
        <v>2043</v>
      </c>
      <c r="G375" s="167"/>
      <c r="H375" s="167"/>
      <c r="I375" s="170"/>
      <c r="J375" s="181">
        <f>BK375</f>
        <v>0</v>
      </c>
      <c r="K375" s="167"/>
      <c r="L375" s="172"/>
      <c r="M375" s="173"/>
      <c r="N375" s="174"/>
      <c r="O375" s="174"/>
      <c r="P375" s="175">
        <f>SUM(P376:P384)</f>
        <v>0</v>
      </c>
      <c r="Q375" s="174"/>
      <c r="R375" s="175">
        <f>SUM(R376:R384)</f>
        <v>0</v>
      </c>
      <c r="S375" s="174"/>
      <c r="T375" s="176">
        <f>SUM(T376:T384)</f>
        <v>0</v>
      </c>
      <c r="AR375" s="177" t="s">
        <v>83</v>
      </c>
      <c r="AT375" s="178" t="s">
        <v>75</v>
      </c>
      <c r="AU375" s="178" t="s">
        <v>85</v>
      </c>
      <c r="AY375" s="177" t="s">
        <v>223</v>
      </c>
      <c r="BK375" s="179">
        <f>SUM(BK376:BK384)</f>
        <v>0</v>
      </c>
    </row>
    <row r="376" spans="1:65" s="2" customFormat="1" ht="24">
      <c r="A376" s="36"/>
      <c r="B376" s="37"/>
      <c r="C376" s="182" t="s">
        <v>985</v>
      </c>
      <c r="D376" s="182" t="s">
        <v>225</v>
      </c>
      <c r="E376" s="183" t="s">
        <v>2044</v>
      </c>
      <c r="F376" s="184" t="s">
        <v>2045</v>
      </c>
      <c r="G376" s="185" t="s">
        <v>878</v>
      </c>
      <c r="H376" s="186">
        <v>2</v>
      </c>
      <c r="I376" s="187"/>
      <c r="J376" s="188">
        <f>ROUND(I376*H376,2)</f>
        <v>0</v>
      </c>
      <c r="K376" s="184" t="s">
        <v>74</v>
      </c>
      <c r="L376" s="41"/>
      <c r="M376" s="189" t="s">
        <v>74</v>
      </c>
      <c r="N376" s="190" t="s">
        <v>46</v>
      </c>
      <c r="O376" s="66"/>
      <c r="P376" s="191">
        <f>O376*H376</f>
        <v>0</v>
      </c>
      <c r="Q376" s="191">
        <v>0</v>
      </c>
      <c r="R376" s="191">
        <f>Q376*H376</f>
        <v>0</v>
      </c>
      <c r="S376" s="191">
        <v>0</v>
      </c>
      <c r="T376" s="192">
        <f>S376*H376</f>
        <v>0</v>
      </c>
      <c r="U376" s="36"/>
      <c r="V376" s="36"/>
      <c r="W376" s="36"/>
      <c r="X376" s="36"/>
      <c r="Y376" s="36"/>
      <c r="Z376" s="36"/>
      <c r="AA376" s="36"/>
      <c r="AB376" s="36"/>
      <c r="AC376" s="36"/>
      <c r="AD376" s="36"/>
      <c r="AE376" s="36"/>
      <c r="AR376" s="193" t="s">
        <v>329</v>
      </c>
      <c r="AT376" s="193" t="s">
        <v>225</v>
      </c>
      <c r="AU376" s="193" t="s">
        <v>237</v>
      </c>
      <c r="AY376" s="19" t="s">
        <v>223</v>
      </c>
      <c r="BE376" s="194">
        <f>IF(N376="základní",J376,0)</f>
        <v>0</v>
      </c>
      <c r="BF376" s="194">
        <f>IF(N376="snížená",J376,0)</f>
        <v>0</v>
      </c>
      <c r="BG376" s="194">
        <f>IF(N376="zákl. přenesená",J376,0)</f>
        <v>0</v>
      </c>
      <c r="BH376" s="194">
        <f>IF(N376="sníž. přenesená",J376,0)</f>
        <v>0</v>
      </c>
      <c r="BI376" s="194">
        <f>IF(N376="nulová",J376,0)</f>
        <v>0</v>
      </c>
      <c r="BJ376" s="19" t="s">
        <v>83</v>
      </c>
      <c r="BK376" s="194">
        <f>ROUND(I376*H376,2)</f>
        <v>0</v>
      </c>
      <c r="BL376" s="19" t="s">
        <v>329</v>
      </c>
      <c r="BM376" s="193" t="s">
        <v>1340</v>
      </c>
    </row>
    <row r="377" spans="1:47" s="2" customFormat="1" ht="19.5">
      <c r="A377" s="36"/>
      <c r="B377" s="37"/>
      <c r="C377" s="38"/>
      <c r="D377" s="195" t="s">
        <v>231</v>
      </c>
      <c r="E377" s="38"/>
      <c r="F377" s="196" t="s">
        <v>2045</v>
      </c>
      <c r="G377" s="38"/>
      <c r="H377" s="38"/>
      <c r="I377" s="197"/>
      <c r="J377" s="38"/>
      <c r="K377" s="38"/>
      <c r="L377" s="41"/>
      <c r="M377" s="198"/>
      <c r="N377" s="199"/>
      <c r="O377" s="66"/>
      <c r="P377" s="66"/>
      <c r="Q377" s="66"/>
      <c r="R377" s="66"/>
      <c r="S377" s="66"/>
      <c r="T377" s="67"/>
      <c r="U377" s="36"/>
      <c r="V377" s="36"/>
      <c r="W377" s="36"/>
      <c r="X377" s="36"/>
      <c r="Y377" s="36"/>
      <c r="Z377" s="36"/>
      <c r="AA377" s="36"/>
      <c r="AB377" s="36"/>
      <c r="AC377" s="36"/>
      <c r="AD377" s="36"/>
      <c r="AE377" s="36"/>
      <c r="AT377" s="19" t="s">
        <v>231</v>
      </c>
      <c r="AU377" s="19" t="s">
        <v>237</v>
      </c>
    </row>
    <row r="378" spans="1:65" s="2" customFormat="1" ht="24">
      <c r="A378" s="36"/>
      <c r="B378" s="37"/>
      <c r="C378" s="182" t="s">
        <v>991</v>
      </c>
      <c r="D378" s="182" t="s">
        <v>225</v>
      </c>
      <c r="E378" s="183" t="s">
        <v>2046</v>
      </c>
      <c r="F378" s="184" t="s">
        <v>2047</v>
      </c>
      <c r="G378" s="185" t="s">
        <v>878</v>
      </c>
      <c r="H378" s="186">
        <v>2</v>
      </c>
      <c r="I378" s="187"/>
      <c r="J378" s="188">
        <f>ROUND(I378*H378,2)</f>
        <v>0</v>
      </c>
      <c r="K378" s="184" t="s">
        <v>74</v>
      </c>
      <c r="L378" s="41"/>
      <c r="M378" s="189" t="s">
        <v>74</v>
      </c>
      <c r="N378" s="190" t="s">
        <v>46</v>
      </c>
      <c r="O378" s="66"/>
      <c r="P378" s="191">
        <f>O378*H378</f>
        <v>0</v>
      </c>
      <c r="Q378" s="191">
        <v>0</v>
      </c>
      <c r="R378" s="191">
        <f>Q378*H378</f>
        <v>0</v>
      </c>
      <c r="S378" s="191">
        <v>0</v>
      </c>
      <c r="T378" s="192">
        <f>S378*H378</f>
        <v>0</v>
      </c>
      <c r="U378" s="36"/>
      <c r="V378" s="36"/>
      <c r="W378" s="36"/>
      <c r="X378" s="36"/>
      <c r="Y378" s="36"/>
      <c r="Z378" s="36"/>
      <c r="AA378" s="36"/>
      <c r="AB378" s="36"/>
      <c r="AC378" s="36"/>
      <c r="AD378" s="36"/>
      <c r="AE378" s="36"/>
      <c r="AR378" s="193" t="s">
        <v>329</v>
      </c>
      <c r="AT378" s="193" t="s">
        <v>225</v>
      </c>
      <c r="AU378" s="193" t="s">
        <v>237</v>
      </c>
      <c r="AY378" s="19" t="s">
        <v>223</v>
      </c>
      <c r="BE378" s="194">
        <f>IF(N378="základní",J378,0)</f>
        <v>0</v>
      </c>
      <c r="BF378" s="194">
        <f>IF(N378="snížená",J378,0)</f>
        <v>0</v>
      </c>
      <c r="BG378" s="194">
        <f>IF(N378="zákl. přenesená",J378,0)</f>
        <v>0</v>
      </c>
      <c r="BH378" s="194">
        <f>IF(N378="sníž. přenesená",J378,0)</f>
        <v>0</v>
      </c>
      <c r="BI378" s="194">
        <f>IF(N378="nulová",J378,0)</f>
        <v>0</v>
      </c>
      <c r="BJ378" s="19" t="s">
        <v>83</v>
      </c>
      <c r="BK378" s="194">
        <f>ROUND(I378*H378,2)</f>
        <v>0</v>
      </c>
      <c r="BL378" s="19" t="s">
        <v>329</v>
      </c>
      <c r="BM378" s="193" t="s">
        <v>1362</v>
      </c>
    </row>
    <row r="379" spans="1:47" s="2" customFormat="1" ht="19.5">
      <c r="A379" s="36"/>
      <c r="B379" s="37"/>
      <c r="C379" s="38"/>
      <c r="D379" s="195" t="s">
        <v>231</v>
      </c>
      <c r="E379" s="38"/>
      <c r="F379" s="196" t="s">
        <v>2047</v>
      </c>
      <c r="G379" s="38"/>
      <c r="H379" s="38"/>
      <c r="I379" s="197"/>
      <c r="J379" s="38"/>
      <c r="K379" s="38"/>
      <c r="L379" s="41"/>
      <c r="M379" s="198"/>
      <c r="N379" s="199"/>
      <c r="O379" s="66"/>
      <c r="P379" s="66"/>
      <c r="Q379" s="66"/>
      <c r="R379" s="66"/>
      <c r="S379" s="66"/>
      <c r="T379" s="67"/>
      <c r="U379" s="36"/>
      <c r="V379" s="36"/>
      <c r="W379" s="36"/>
      <c r="X379" s="36"/>
      <c r="Y379" s="36"/>
      <c r="Z379" s="36"/>
      <c r="AA379" s="36"/>
      <c r="AB379" s="36"/>
      <c r="AC379" s="36"/>
      <c r="AD379" s="36"/>
      <c r="AE379" s="36"/>
      <c r="AT379" s="19" t="s">
        <v>231</v>
      </c>
      <c r="AU379" s="19" t="s">
        <v>237</v>
      </c>
    </row>
    <row r="380" spans="1:65" s="2" customFormat="1" ht="16.5" customHeight="1">
      <c r="A380" s="36"/>
      <c r="B380" s="37"/>
      <c r="C380" s="182" t="s">
        <v>997</v>
      </c>
      <c r="D380" s="182" t="s">
        <v>225</v>
      </c>
      <c r="E380" s="183" t="s">
        <v>2048</v>
      </c>
      <c r="F380" s="184" t="s">
        <v>2034</v>
      </c>
      <c r="G380" s="185" t="s">
        <v>878</v>
      </c>
      <c r="H380" s="186">
        <v>2</v>
      </c>
      <c r="I380" s="187"/>
      <c r="J380" s="188">
        <f>ROUND(I380*H380,2)</f>
        <v>0</v>
      </c>
      <c r="K380" s="184" t="s">
        <v>74</v>
      </c>
      <c r="L380" s="41"/>
      <c r="M380" s="189" t="s">
        <v>74</v>
      </c>
      <c r="N380" s="190" t="s">
        <v>46</v>
      </c>
      <c r="O380" s="66"/>
      <c r="P380" s="191">
        <f>O380*H380</f>
        <v>0</v>
      </c>
      <c r="Q380" s="191">
        <v>0</v>
      </c>
      <c r="R380" s="191">
        <f>Q380*H380</f>
        <v>0</v>
      </c>
      <c r="S380" s="191">
        <v>0</v>
      </c>
      <c r="T380" s="192">
        <f>S380*H380</f>
        <v>0</v>
      </c>
      <c r="U380" s="36"/>
      <c r="V380" s="36"/>
      <c r="W380" s="36"/>
      <c r="X380" s="36"/>
      <c r="Y380" s="36"/>
      <c r="Z380" s="36"/>
      <c r="AA380" s="36"/>
      <c r="AB380" s="36"/>
      <c r="AC380" s="36"/>
      <c r="AD380" s="36"/>
      <c r="AE380" s="36"/>
      <c r="AR380" s="193" t="s">
        <v>329</v>
      </c>
      <c r="AT380" s="193" t="s">
        <v>225</v>
      </c>
      <c r="AU380" s="193" t="s">
        <v>237</v>
      </c>
      <c r="AY380" s="19" t="s">
        <v>223</v>
      </c>
      <c r="BE380" s="194">
        <f>IF(N380="základní",J380,0)</f>
        <v>0</v>
      </c>
      <c r="BF380" s="194">
        <f>IF(N380="snížená",J380,0)</f>
        <v>0</v>
      </c>
      <c r="BG380" s="194">
        <f>IF(N380="zákl. přenesená",J380,0)</f>
        <v>0</v>
      </c>
      <c r="BH380" s="194">
        <f>IF(N380="sníž. přenesená",J380,0)</f>
        <v>0</v>
      </c>
      <c r="BI380" s="194">
        <f>IF(N380="nulová",J380,0)</f>
        <v>0</v>
      </c>
      <c r="BJ380" s="19" t="s">
        <v>83</v>
      </c>
      <c r="BK380" s="194">
        <f>ROUND(I380*H380,2)</f>
        <v>0</v>
      </c>
      <c r="BL380" s="19" t="s">
        <v>329</v>
      </c>
      <c r="BM380" s="193" t="s">
        <v>1372</v>
      </c>
    </row>
    <row r="381" spans="1:47" s="2" customFormat="1" ht="11.25">
      <c r="A381" s="36"/>
      <c r="B381" s="37"/>
      <c r="C381" s="38"/>
      <c r="D381" s="195" t="s">
        <v>231</v>
      </c>
      <c r="E381" s="38"/>
      <c r="F381" s="196" t="s">
        <v>2034</v>
      </c>
      <c r="G381" s="38"/>
      <c r="H381" s="38"/>
      <c r="I381" s="197"/>
      <c r="J381" s="38"/>
      <c r="K381" s="38"/>
      <c r="L381" s="41"/>
      <c r="M381" s="198"/>
      <c r="N381" s="199"/>
      <c r="O381" s="66"/>
      <c r="P381" s="66"/>
      <c r="Q381" s="66"/>
      <c r="R381" s="66"/>
      <c r="S381" s="66"/>
      <c r="T381" s="67"/>
      <c r="U381" s="36"/>
      <c r="V381" s="36"/>
      <c r="W381" s="36"/>
      <c r="X381" s="36"/>
      <c r="Y381" s="36"/>
      <c r="Z381" s="36"/>
      <c r="AA381" s="36"/>
      <c r="AB381" s="36"/>
      <c r="AC381" s="36"/>
      <c r="AD381" s="36"/>
      <c r="AE381" s="36"/>
      <c r="AT381" s="19" t="s">
        <v>231</v>
      </c>
      <c r="AU381" s="19" t="s">
        <v>237</v>
      </c>
    </row>
    <row r="382" spans="2:51" s="13" customFormat="1" ht="11.25">
      <c r="B382" s="200"/>
      <c r="C382" s="201"/>
      <c r="D382" s="195" t="s">
        <v>233</v>
      </c>
      <c r="E382" s="202" t="s">
        <v>74</v>
      </c>
      <c r="F382" s="203" t="s">
        <v>1873</v>
      </c>
      <c r="G382" s="201"/>
      <c r="H382" s="204">
        <v>0</v>
      </c>
      <c r="I382" s="205"/>
      <c r="J382" s="201"/>
      <c r="K382" s="201"/>
      <c r="L382" s="206"/>
      <c r="M382" s="207"/>
      <c r="N382" s="208"/>
      <c r="O382" s="208"/>
      <c r="P382" s="208"/>
      <c r="Q382" s="208"/>
      <c r="R382" s="208"/>
      <c r="S382" s="208"/>
      <c r="T382" s="209"/>
      <c r="AT382" s="210" t="s">
        <v>233</v>
      </c>
      <c r="AU382" s="210" t="s">
        <v>237</v>
      </c>
      <c r="AV382" s="13" t="s">
        <v>85</v>
      </c>
      <c r="AW382" s="13" t="s">
        <v>37</v>
      </c>
      <c r="AX382" s="13" t="s">
        <v>76</v>
      </c>
      <c r="AY382" s="210" t="s">
        <v>223</v>
      </c>
    </row>
    <row r="383" spans="2:51" s="13" customFormat="1" ht="11.25">
      <c r="B383" s="200"/>
      <c r="C383" s="201"/>
      <c r="D383" s="195" t="s">
        <v>233</v>
      </c>
      <c r="E383" s="202" t="s">
        <v>74</v>
      </c>
      <c r="F383" s="203" t="s">
        <v>1862</v>
      </c>
      <c r="G383" s="201"/>
      <c r="H383" s="204">
        <v>2</v>
      </c>
      <c r="I383" s="205"/>
      <c r="J383" s="201"/>
      <c r="K383" s="201"/>
      <c r="L383" s="206"/>
      <c r="M383" s="207"/>
      <c r="N383" s="208"/>
      <c r="O383" s="208"/>
      <c r="P383" s="208"/>
      <c r="Q383" s="208"/>
      <c r="R383" s="208"/>
      <c r="S383" s="208"/>
      <c r="T383" s="209"/>
      <c r="AT383" s="210" t="s">
        <v>233</v>
      </c>
      <c r="AU383" s="210" t="s">
        <v>237</v>
      </c>
      <c r="AV383" s="13" t="s">
        <v>85</v>
      </c>
      <c r="AW383" s="13" t="s">
        <v>37</v>
      </c>
      <c r="AX383" s="13" t="s">
        <v>76</v>
      </c>
      <c r="AY383" s="210" t="s">
        <v>223</v>
      </c>
    </row>
    <row r="384" spans="2:51" s="15" customFormat="1" ht="11.25">
      <c r="B384" s="222"/>
      <c r="C384" s="223"/>
      <c r="D384" s="195" t="s">
        <v>233</v>
      </c>
      <c r="E384" s="224" t="s">
        <v>74</v>
      </c>
      <c r="F384" s="225" t="s">
        <v>238</v>
      </c>
      <c r="G384" s="223"/>
      <c r="H384" s="226">
        <v>2</v>
      </c>
      <c r="I384" s="227"/>
      <c r="J384" s="223"/>
      <c r="K384" s="223"/>
      <c r="L384" s="228"/>
      <c r="M384" s="229"/>
      <c r="N384" s="230"/>
      <c r="O384" s="230"/>
      <c r="P384" s="230"/>
      <c r="Q384" s="230"/>
      <c r="R384" s="230"/>
      <c r="S384" s="230"/>
      <c r="T384" s="231"/>
      <c r="AT384" s="232" t="s">
        <v>233</v>
      </c>
      <c r="AU384" s="232" t="s">
        <v>237</v>
      </c>
      <c r="AV384" s="15" t="s">
        <v>229</v>
      </c>
      <c r="AW384" s="15" t="s">
        <v>37</v>
      </c>
      <c r="AX384" s="15" t="s">
        <v>83</v>
      </c>
      <c r="AY384" s="232" t="s">
        <v>223</v>
      </c>
    </row>
    <row r="385" spans="2:63" s="12" customFormat="1" ht="20.85" customHeight="1">
      <c r="B385" s="166"/>
      <c r="C385" s="167"/>
      <c r="D385" s="168" t="s">
        <v>75</v>
      </c>
      <c r="E385" s="180" t="s">
        <v>2049</v>
      </c>
      <c r="F385" s="180" t="s">
        <v>2050</v>
      </c>
      <c r="G385" s="167"/>
      <c r="H385" s="167"/>
      <c r="I385" s="170"/>
      <c r="J385" s="181">
        <f>BK385</f>
        <v>0</v>
      </c>
      <c r="K385" s="167"/>
      <c r="L385" s="172"/>
      <c r="M385" s="173"/>
      <c r="N385" s="174"/>
      <c r="O385" s="174"/>
      <c r="P385" s="175">
        <f>SUM(P386:P396)</f>
        <v>0</v>
      </c>
      <c r="Q385" s="174"/>
      <c r="R385" s="175">
        <f>SUM(R386:R396)</f>
        <v>0</v>
      </c>
      <c r="S385" s="174"/>
      <c r="T385" s="176">
        <f>SUM(T386:T396)</f>
        <v>0</v>
      </c>
      <c r="AR385" s="177" t="s">
        <v>83</v>
      </c>
      <c r="AT385" s="178" t="s">
        <v>75</v>
      </c>
      <c r="AU385" s="178" t="s">
        <v>85</v>
      </c>
      <c r="AY385" s="177" t="s">
        <v>223</v>
      </c>
      <c r="BK385" s="179">
        <f>SUM(BK386:BK396)</f>
        <v>0</v>
      </c>
    </row>
    <row r="386" spans="1:65" s="2" customFormat="1" ht="16.5" customHeight="1">
      <c r="A386" s="36"/>
      <c r="B386" s="37"/>
      <c r="C386" s="182" t="s">
        <v>1002</v>
      </c>
      <c r="D386" s="182" t="s">
        <v>225</v>
      </c>
      <c r="E386" s="183" t="s">
        <v>2051</v>
      </c>
      <c r="F386" s="184" t="s">
        <v>2052</v>
      </c>
      <c r="G386" s="185" t="s">
        <v>878</v>
      </c>
      <c r="H386" s="186">
        <v>3</v>
      </c>
      <c r="I386" s="187"/>
      <c r="J386" s="188">
        <f>ROUND(I386*H386,2)</f>
        <v>0</v>
      </c>
      <c r="K386" s="184" t="s">
        <v>74</v>
      </c>
      <c r="L386" s="41"/>
      <c r="M386" s="189" t="s">
        <v>74</v>
      </c>
      <c r="N386" s="190" t="s">
        <v>46</v>
      </c>
      <c r="O386" s="66"/>
      <c r="P386" s="191">
        <f>O386*H386</f>
        <v>0</v>
      </c>
      <c r="Q386" s="191">
        <v>0</v>
      </c>
      <c r="R386" s="191">
        <f>Q386*H386</f>
        <v>0</v>
      </c>
      <c r="S386" s="191">
        <v>0</v>
      </c>
      <c r="T386" s="192">
        <f>S386*H386</f>
        <v>0</v>
      </c>
      <c r="U386" s="36"/>
      <c r="V386" s="36"/>
      <c r="W386" s="36"/>
      <c r="X386" s="36"/>
      <c r="Y386" s="36"/>
      <c r="Z386" s="36"/>
      <c r="AA386" s="36"/>
      <c r="AB386" s="36"/>
      <c r="AC386" s="36"/>
      <c r="AD386" s="36"/>
      <c r="AE386" s="36"/>
      <c r="AR386" s="193" t="s">
        <v>329</v>
      </c>
      <c r="AT386" s="193" t="s">
        <v>225</v>
      </c>
      <c r="AU386" s="193" t="s">
        <v>237</v>
      </c>
      <c r="AY386" s="19" t="s">
        <v>223</v>
      </c>
      <c r="BE386" s="194">
        <f>IF(N386="základní",J386,0)</f>
        <v>0</v>
      </c>
      <c r="BF386" s="194">
        <f>IF(N386="snížená",J386,0)</f>
        <v>0</v>
      </c>
      <c r="BG386" s="194">
        <f>IF(N386="zákl. přenesená",J386,0)</f>
        <v>0</v>
      </c>
      <c r="BH386" s="194">
        <f>IF(N386="sníž. přenesená",J386,0)</f>
        <v>0</v>
      </c>
      <c r="BI386" s="194">
        <f>IF(N386="nulová",J386,0)</f>
        <v>0</v>
      </c>
      <c r="BJ386" s="19" t="s">
        <v>83</v>
      </c>
      <c r="BK386" s="194">
        <f>ROUND(I386*H386,2)</f>
        <v>0</v>
      </c>
      <c r="BL386" s="19" t="s">
        <v>329</v>
      </c>
      <c r="BM386" s="193" t="s">
        <v>1383</v>
      </c>
    </row>
    <row r="387" spans="1:47" s="2" customFormat="1" ht="11.25">
      <c r="A387" s="36"/>
      <c r="B387" s="37"/>
      <c r="C387" s="38"/>
      <c r="D387" s="195" t="s">
        <v>231</v>
      </c>
      <c r="E387" s="38"/>
      <c r="F387" s="196" t="s">
        <v>2052</v>
      </c>
      <c r="G387" s="38"/>
      <c r="H387" s="38"/>
      <c r="I387" s="197"/>
      <c r="J387" s="38"/>
      <c r="K387" s="38"/>
      <c r="L387" s="41"/>
      <c r="M387" s="198"/>
      <c r="N387" s="199"/>
      <c r="O387" s="66"/>
      <c r="P387" s="66"/>
      <c r="Q387" s="66"/>
      <c r="R387" s="66"/>
      <c r="S387" s="66"/>
      <c r="T387" s="67"/>
      <c r="U387" s="36"/>
      <c r="V387" s="36"/>
      <c r="W387" s="36"/>
      <c r="X387" s="36"/>
      <c r="Y387" s="36"/>
      <c r="Z387" s="36"/>
      <c r="AA387" s="36"/>
      <c r="AB387" s="36"/>
      <c r="AC387" s="36"/>
      <c r="AD387" s="36"/>
      <c r="AE387" s="36"/>
      <c r="AT387" s="19" t="s">
        <v>231</v>
      </c>
      <c r="AU387" s="19" t="s">
        <v>237</v>
      </c>
    </row>
    <row r="388" spans="1:65" s="2" customFormat="1" ht="16.5" customHeight="1">
      <c r="A388" s="36"/>
      <c r="B388" s="37"/>
      <c r="C388" s="182" t="s">
        <v>1009</v>
      </c>
      <c r="D388" s="182" t="s">
        <v>225</v>
      </c>
      <c r="E388" s="183" t="s">
        <v>2053</v>
      </c>
      <c r="F388" s="184" t="s">
        <v>2054</v>
      </c>
      <c r="G388" s="185" t="s">
        <v>878</v>
      </c>
      <c r="H388" s="186">
        <v>3</v>
      </c>
      <c r="I388" s="187"/>
      <c r="J388" s="188">
        <f>ROUND(I388*H388,2)</f>
        <v>0</v>
      </c>
      <c r="K388" s="184" t="s">
        <v>74</v>
      </c>
      <c r="L388" s="41"/>
      <c r="M388" s="189" t="s">
        <v>74</v>
      </c>
      <c r="N388" s="190" t="s">
        <v>46</v>
      </c>
      <c r="O388" s="66"/>
      <c r="P388" s="191">
        <f>O388*H388</f>
        <v>0</v>
      </c>
      <c r="Q388" s="191">
        <v>0</v>
      </c>
      <c r="R388" s="191">
        <f>Q388*H388</f>
        <v>0</v>
      </c>
      <c r="S388" s="191">
        <v>0</v>
      </c>
      <c r="T388" s="192">
        <f>S388*H388</f>
        <v>0</v>
      </c>
      <c r="U388" s="36"/>
      <c r="V388" s="36"/>
      <c r="W388" s="36"/>
      <c r="X388" s="36"/>
      <c r="Y388" s="36"/>
      <c r="Z388" s="36"/>
      <c r="AA388" s="36"/>
      <c r="AB388" s="36"/>
      <c r="AC388" s="36"/>
      <c r="AD388" s="36"/>
      <c r="AE388" s="36"/>
      <c r="AR388" s="193" t="s">
        <v>329</v>
      </c>
      <c r="AT388" s="193" t="s">
        <v>225</v>
      </c>
      <c r="AU388" s="193" t="s">
        <v>237</v>
      </c>
      <c r="AY388" s="19" t="s">
        <v>223</v>
      </c>
      <c r="BE388" s="194">
        <f>IF(N388="základní",J388,0)</f>
        <v>0</v>
      </c>
      <c r="BF388" s="194">
        <f>IF(N388="snížená",J388,0)</f>
        <v>0</v>
      </c>
      <c r="BG388" s="194">
        <f>IF(N388="zákl. přenesená",J388,0)</f>
        <v>0</v>
      </c>
      <c r="BH388" s="194">
        <f>IF(N388="sníž. přenesená",J388,0)</f>
        <v>0</v>
      </c>
      <c r="BI388" s="194">
        <f>IF(N388="nulová",J388,0)</f>
        <v>0</v>
      </c>
      <c r="BJ388" s="19" t="s">
        <v>83</v>
      </c>
      <c r="BK388" s="194">
        <f>ROUND(I388*H388,2)</f>
        <v>0</v>
      </c>
      <c r="BL388" s="19" t="s">
        <v>329</v>
      </c>
      <c r="BM388" s="193" t="s">
        <v>1394</v>
      </c>
    </row>
    <row r="389" spans="1:47" s="2" customFormat="1" ht="11.25">
      <c r="A389" s="36"/>
      <c r="B389" s="37"/>
      <c r="C389" s="38"/>
      <c r="D389" s="195" t="s">
        <v>231</v>
      </c>
      <c r="E389" s="38"/>
      <c r="F389" s="196" t="s">
        <v>2054</v>
      </c>
      <c r="G389" s="38"/>
      <c r="H389" s="38"/>
      <c r="I389" s="197"/>
      <c r="J389" s="38"/>
      <c r="K389" s="38"/>
      <c r="L389" s="41"/>
      <c r="M389" s="198"/>
      <c r="N389" s="199"/>
      <c r="O389" s="66"/>
      <c r="P389" s="66"/>
      <c r="Q389" s="66"/>
      <c r="R389" s="66"/>
      <c r="S389" s="66"/>
      <c r="T389" s="67"/>
      <c r="U389" s="36"/>
      <c r="V389" s="36"/>
      <c r="W389" s="36"/>
      <c r="X389" s="36"/>
      <c r="Y389" s="36"/>
      <c r="Z389" s="36"/>
      <c r="AA389" s="36"/>
      <c r="AB389" s="36"/>
      <c r="AC389" s="36"/>
      <c r="AD389" s="36"/>
      <c r="AE389" s="36"/>
      <c r="AT389" s="19" t="s">
        <v>231</v>
      </c>
      <c r="AU389" s="19" t="s">
        <v>237</v>
      </c>
    </row>
    <row r="390" spans="1:65" s="2" customFormat="1" ht="16.5" customHeight="1">
      <c r="A390" s="36"/>
      <c r="B390" s="37"/>
      <c r="C390" s="182" t="s">
        <v>1015</v>
      </c>
      <c r="D390" s="182" t="s">
        <v>225</v>
      </c>
      <c r="E390" s="183" t="s">
        <v>2055</v>
      </c>
      <c r="F390" s="184" t="s">
        <v>2056</v>
      </c>
      <c r="G390" s="185" t="s">
        <v>878</v>
      </c>
      <c r="H390" s="186">
        <v>3</v>
      </c>
      <c r="I390" s="187"/>
      <c r="J390" s="188">
        <f>ROUND(I390*H390,2)</f>
        <v>0</v>
      </c>
      <c r="K390" s="184" t="s">
        <v>74</v>
      </c>
      <c r="L390" s="41"/>
      <c r="M390" s="189" t="s">
        <v>74</v>
      </c>
      <c r="N390" s="190" t="s">
        <v>46</v>
      </c>
      <c r="O390" s="66"/>
      <c r="P390" s="191">
        <f>O390*H390</f>
        <v>0</v>
      </c>
      <c r="Q390" s="191">
        <v>0</v>
      </c>
      <c r="R390" s="191">
        <f>Q390*H390</f>
        <v>0</v>
      </c>
      <c r="S390" s="191">
        <v>0</v>
      </c>
      <c r="T390" s="192">
        <f>S390*H390</f>
        <v>0</v>
      </c>
      <c r="U390" s="36"/>
      <c r="V390" s="36"/>
      <c r="W390" s="36"/>
      <c r="X390" s="36"/>
      <c r="Y390" s="36"/>
      <c r="Z390" s="36"/>
      <c r="AA390" s="36"/>
      <c r="AB390" s="36"/>
      <c r="AC390" s="36"/>
      <c r="AD390" s="36"/>
      <c r="AE390" s="36"/>
      <c r="AR390" s="193" t="s">
        <v>329</v>
      </c>
      <c r="AT390" s="193" t="s">
        <v>225</v>
      </c>
      <c r="AU390" s="193" t="s">
        <v>237</v>
      </c>
      <c r="AY390" s="19" t="s">
        <v>223</v>
      </c>
      <c r="BE390" s="194">
        <f>IF(N390="základní",J390,0)</f>
        <v>0</v>
      </c>
      <c r="BF390" s="194">
        <f>IF(N390="snížená",J390,0)</f>
        <v>0</v>
      </c>
      <c r="BG390" s="194">
        <f>IF(N390="zákl. přenesená",J390,0)</f>
        <v>0</v>
      </c>
      <c r="BH390" s="194">
        <f>IF(N390="sníž. přenesená",J390,0)</f>
        <v>0</v>
      </c>
      <c r="BI390" s="194">
        <f>IF(N390="nulová",J390,0)</f>
        <v>0</v>
      </c>
      <c r="BJ390" s="19" t="s">
        <v>83</v>
      </c>
      <c r="BK390" s="194">
        <f>ROUND(I390*H390,2)</f>
        <v>0</v>
      </c>
      <c r="BL390" s="19" t="s">
        <v>329</v>
      </c>
      <c r="BM390" s="193" t="s">
        <v>1404</v>
      </c>
    </row>
    <row r="391" spans="1:47" s="2" customFormat="1" ht="11.25">
      <c r="A391" s="36"/>
      <c r="B391" s="37"/>
      <c r="C391" s="38"/>
      <c r="D391" s="195" t="s">
        <v>231</v>
      </c>
      <c r="E391" s="38"/>
      <c r="F391" s="196" t="s">
        <v>2056</v>
      </c>
      <c r="G391" s="38"/>
      <c r="H391" s="38"/>
      <c r="I391" s="197"/>
      <c r="J391" s="38"/>
      <c r="K391" s="38"/>
      <c r="L391" s="41"/>
      <c r="M391" s="198"/>
      <c r="N391" s="199"/>
      <c r="O391" s="66"/>
      <c r="P391" s="66"/>
      <c r="Q391" s="66"/>
      <c r="R391" s="66"/>
      <c r="S391" s="66"/>
      <c r="T391" s="67"/>
      <c r="U391" s="36"/>
      <c r="V391" s="36"/>
      <c r="W391" s="36"/>
      <c r="X391" s="36"/>
      <c r="Y391" s="36"/>
      <c r="Z391" s="36"/>
      <c r="AA391" s="36"/>
      <c r="AB391" s="36"/>
      <c r="AC391" s="36"/>
      <c r="AD391" s="36"/>
      <c r="AE391" s="36"/>
      <c r="AT391" s="19" t="s">
        <v>231</v>
      </c>
      <c r="AU391" s="19" t="s">
        <v>237</v>
      </c>
    </row>
    <row r="392" spans="1:65" s="2" customFormat="1" ht="16.5" customHeight="1">
      <c r="A392" s="36"/>
      <c r="B392" s="37"/>
      <c r="C392" s="182" t="s">
        <v>621</v>
      </c>
      <c r="D392" s="182" t="s">
        <v>225</v>
      </c>
      <c r="E392" s="183" t="s">
        <v>2057</v>
      </c>
      <c r="F392" s="184" t="s">
        <v>2058</v>
      </c>
      <c r="G392" s="185" t="s">
        <v>878</v>
      </c>
      <c r="H392" s="186">
        <v>3</v>
      </c>
      <c r="I392" s="187"/>
      <c r="J392" s="188">
        <f>ROUND(I392*H392,2)</f>
        <v>0</v>
      </c>
      <c r="K392" s="184" t="s">
        <v>74</v>
      </c>
      <c r="L392" s="41"/>
      <c r="M392" s="189" t="s">
        <v>74</v>
      </c>
      <c r="N392" s="190" t="s">
        <v>46</v>
      </c>
      <c r="O392" s="66"/>
      <c r="P392" s="191">
        <f>O392*H392</f>
        <v>0</v>
      </c>
      <c r="Q392" s="191">
        <v>0</v>
      </c>
      <c r="R392" s="191">
        <f>Q392*H392</f>
        <v>0</v>
      </c>
      <c r="S392" s="191">
        <v>0</v>
      </c>
      <c r="T392" s="192">
        <f>S392*H392</f>
        <v>0</v>
      </c>
      <c r="U392" s="36"/>
      <c r="V392" s="36"/>
      <c r="W392" s="36"/>
      <c r="X392" s="36"/>
      <c r="Y392" s="36"/>
      <c r="Z392" s="36"/>
      <c r="AA392" s="36"/>
      <c r="AB392" s="36"/>
      <c r="AC392" s="36"/>
      <c r="AD392" s="36"/>
      <c r="AE392" s="36"/>
      <c r="AR392" s="193" t="s">
        <v>329</v>
      </c>
      <c r="AT392" s="193" t="s">
        <v>225</v>
      </c>
      <c r="AU392" s="193" t="s">
        <v>237</v>
      </c>
      <c r="AY392" s="19" t="s">
        <v>223</v>
      </c>
      <c r="BE392" s="194">
        <f>IF(N392="základní",J392,0)</f>
        <v>0</v>
      </c>
      <c r="BF392" s="194">
        <f>IF(N392="snížená",J392,0)</f>
        <v>0</v>
      </c>
      <c r="BG392" s="194">
        <f>IF(N392="zákl. přenesená",J392,0)</f>
        <v>0</v>
      </c>
      <c r="BH392" s="194">
        <f>IF(N392="sníž. přenesená",J392,0)</f>
        <v>0</v>
      </c>
      <c r="BI392" s="194">
        <f>IF(N392="nulová",J392,0)</f>
        <v>0</v>
      </c>
      <c r="BJ392" s="19" t="s">
        <v>83</v>
      </c>
      <c r="BK392" s="194">
        <f>ROUND(I392*H392,2)</f>
        <v>0</v>
      </c>
      <c r="BL392" s="19" t="s">
        <v>329</v>
      </c>
      <c r="BM392" s="193" t="s">
        <v>1417</v>
      </c>
    </row>
    <row r="393" spans="1:47" s="2" customFormat="1" ht="11.25">
      <c r="A393" s="36"/>
      <c r="B393" s="37"/>
      <c r="C393" s="38"/>
      <c r="D393" s="195" t="s">
        <v>231</v>
      </c>
      <c r="E393" s="38"/>
      <c r="F393" s="196" t="s">
        <v>2058</v>
      </c>
      <c r="G393" s="38"/>
      <c r="H393" s="38"/>
      <c r="I393" s="197"/>
      <c r="J393" s="38"/>
      <c r="K393" s="38"/>
      <c r="L393" s="41"/>
      <c r="M393" s="198"/>
      <c r="N393" s="199"/>
      <c r="O393" s="66"/>
      <c r="P393" s="66"/>
      <c r="Q393" s="66"/>
      <c r="R393" s="66"/>
      <c r="S393" s="66"/>
      <c r="T393" s="67"/>
      <c r="U393" s="36"/>
      <c r="V393" s="36"/>
      <c r="W393" s="36"/>
      <c r="X393" s="36"/>
      <c r="Y393" s="36"/>
      <c r="Z393" s="36"/>
      <c r="AA393" s="36"/>
      <c r="AB393" s="36"/>
      <c r="AC393" s="36"/>
      <c r="AD393" s="36"/>
      <c r="AE393" s="36"/>
      <c r="AT393" s="19" t="s">
        <v>231</v>
      </c>
      <c r="AU393" s="19" t="s">
        <v>237</v>
      </c>
    </row>
    <row r="394" spans="2:51" s="13" customFormat="1" ht="11.25">
      <c r="B394" s="200"/>
      <c r="C394" s="201"/>
      <c r="D394" s="195" t="s">
        <v>233</v>
      </c>
      <c r="E394" s="202" t="s">
        <v>74</v>
      </c>
      <c r="F394" s="203" t="s">
        <v>1873</v>
      </c>
      <c r="G394" s="201"/>
      <c r="H394" s="204">
        <v>0</v>
      </c>
      <c r="I394" s="205"/>
      <c r="J394" s="201"/>
      <c r="K394" s="201"/>
      <c r="L394" s="206"/>
      <c r="M394" s="207"/>
      <c r="N394" s="208"/>
      <c r="O394" s="208"/>
      <c r="P394" s="208"/>
      <c r="Q394" s="208"/>
      <c r="R394" s="208"/>
      <c r="S394" s="208"/>
      <c r="T394" s="209"/>
      <c r="AT394" s="210" t="s">
        <v>233</v>
      </c>
      <c r="AU394" s="210" t="s">
        <v>237</v>
      </c>
      <c r="AV394" s="13" t="s">
        <v>85</v>
      </c>
      <c r="AW394" s="13" t="s">
        <v>37</v>
      </c>
      <c r="AX394" s="13" t="s">
        <v>76</v>
      </c>
      <c r="AY394" s="210" t="s">
        <v>223</v>
      </c>
    </row>
    <row r="395" spans="2:51" s="13" customFormat="1" ht="11.25">
      <c r="B395" s="200"/>
      <c r="C395" s="201"/>
      <c r="D395" s="195" t="s">
        <v>233</v>
      </c>
      <c r="E395" s="202" t="s">
        <v>74</v>
      </c>
      <c r="F395" s="203" t="s">
        <v>1880</v>
      </c>
      <c r="G395" s="201"/>
      <c r="H395" s="204">
        <v>3</v>
      </c>
      <c r="I395" s="205"/>
      <c r="J395" s="201"/>
      <c r="K395" s="201"/>
      <c r="L395" s="206"/>
      <c r="M395" s="207"/>
      <c r="N395" s="208"/>
      <c r="O395" s="208"/>
      <c r="P395" s="208"/>
      <c r="Q395" s="208"/>
      <c r="R395" s="208"/>
      <c r="S395" s="208"/>
      <c r="T395" s="209"/>
      <c r="AT395" s="210" t="s">
        <v>233</v>
      </c>
      <c r="AU395" s="210" t="s">
        <v>237</v>
      </c>
      <c r="AV395" s="13" t="s">
        <v>85</v>
      </c>
      <c r="AW395" s="13" t="s">
        <v>37</v>
      </c>
      <c r="AX395" s="13" t="s">
        <v>76</v>
      </c>
      <c r="AY395" s="210" t="s">
        <v>223</v>
      </c>
    </row>
    <row r="396" spans="2:51" s="15" customFormat="1" ht="11.25">
      <c r="B396" s="222"/>
      <c r="C396" s="223"/>
      <c r="D396" s="195" t="s">
        <v>233</v>
      </c>
      <c r="E396" s="224" t="s">
        <v>74</v>
      </c>
      <c r="F396" s="225" t="s">
        <v>238</v>
      </c>
      <c r="G396" s="223"/>
      <c r="H396" s="226">
        <v>3</v>
      </c>
      <c r="I396" s="227"/>
      <c r="J396" s="223"/>
      <c r="K396" s="223"/>
      <c r="L396" s="228"/>
      <c r="M396" s="229"/>
      <c r="N396" s="230"/>
      <c r="O396" s="230"/>
      <c r="P396" s="230"/>
      <c r="Q396" s="230"/>
      <c r="R396" s="230"/>
      <c r="S396" s="230"/>
      <c r="T396" s="231"/>
      <c r="AT396" s="232" t="s">
        <v>233</v>
      </c>
      <c r="AU396" s="232" t="s">
        <v>237</v>
      </c>
      <c r="AV396" s="15" t="s">
        <v>229</v>
      </c>
      <c r="AW396" s="15" t="s">
        <v>37</v>
      </c>
      <c r="AX396" s="15" t="s">
        <v>83</v>
      </c>
      <c r="AY396" s="232" t="s">
        <v>223</v>
      </c>
    </row>
    <row r="397" spans="2:63" s="12" customFormat="1" ht="20.85" customHeight="1">
      <c r="B397" s="166"/>
      <c r="C397" s="167"/>
      <c r="D397" s="168" t="s">
        <v>75</v>
      </c>
      <c r="E397" s="180" t="s">
        <v>2059</v>
      </c>
      <c r="F397" s="180" t="s">
        <v>2060</v>
      </c>
      <c r="G397" s="167"/>
      <c r="H397" s="167"/>
      <c r="I397" s="170"/>
      <c r="J397" s="181">
        <f>BK397</f>
        <v>0</v>
      </c>
      <c r="K397" s="167"/>
      <c r="L397" s="172"/>
      <c r="M397" s="173"/>
      <c r="N397" s="174"/>
      <c r="O397" s="174"/>
      <c r="P397" s="175">
        <f>SUM(P398:P408)</f>
        <v>0</v>
      </c>
      <c r="Q397" s="174"/>
      <c r="R397" s="175">
        <f>SUM(R398:R408)</f>
        <v>0</v>
      </c>
      <c r="S397" s="174"/>
      <c r="T397" s="176">
        <f>SUM(T398:T408)</f>
        <v>0</v>
      </c>
      <c r="AR397" s="177" t="s">
        <v>83</v>
      </c>
      <c r="AT397" s="178" t="s">
        <v>75</v>
      </c>
      <c r="AU397" s="178" t="s">
        <v>85</v>
      </c>
      <c r="AY397" s="177" t="s">
        <v>223</v>
      </c>
      <c r="BK397" s="179">
        <f>SUM(BK398:BK408)</f>
        <v>0</v>
      </c>
    </row>
    <row r="398" spans="1:65" s="2" customFormat="1" ht="16.5" customHeight="1">
      <c r="A398" s="36"/>
      <c r="B398" s="37"/>
      <c r="C398" s="182" t="s">
        <v>1027</v>
      </c>
      <c r="D398" s="182" t="s">
        <v>225</v>
      </c>
      <c r="E398" s="183" t="s">
        <v>2061</v>
      </c>
      <c r="F398" s="184" t="s">
        <v>2062</v>
      </c>
      <c r="G398" s="185" t="s">
        <v>878</v>
      </c>
      <c r="H398" s="186">
        <v>1</v>
      </c>
      <c r="I398" s="187"/>
      <c r="J398" s="188">
        <f>ROUND(I398*H398,2)</f>
        <v>0</v>
      </c>
      <c r="K398" s="184" t="s">
        <v>74</v>
      </c>
      <c r="L398" s="41"/>
      <c r="M398" s="189" t="s">
        <v>74</v>
      </c>
      <c r="N398" s="190" t="s">
        <v>46</v>
      </c>
      <c r="O398" s="66"/>
      <c r="P398" s="191">
        <f>O398*H398</f>
        <v>0</v>
      </c>
      <c r="Q398" s="191">
        <v>0</v>
      </c>
      <c r="R398" s="191">
        <f>Q398*H398</f>
        <v>0</v>
      </c>
      <c r="S398" s="191">
        <v>0</v>
      </c>
      <c r="T398" s="192">
        <f>S398*H398</f>
        <v>0</v>
      </c>
      <c r="U398" s="36"/>
      <c r="V398" s="36"/>
      <c r="W398" s="36"/>
      <c r="X398" s="36"/>
      <c r="Y398" s="36"/>
      <c r="Z398" s="36"/>
      <c r="AA398" s="36"/>
      <c r="AB398" s="36"/>
      <c r="AC398" s="36"/>
      <c r="AD398" s="36"/>
      <c r="AE398" s="36"/>
      <c r="AR398" s="193" t="s">
        <v>329</v>
      </c>
      <c r="AT398" s="193" t="s">
        <v>225</v>
      </c>
      <c r="AU398" s="193" t="s">
        <v>237</v>
      </c>
      <c r="AY398" s="19" t="s">
        <v>223</v>
      </c>
      <c r="BE398" s="194">
        <f>IF(N398="základní",J398,0)</f>
        <v>0</v>
      </c>
      <c r="BF398" s="194">
        <f>IF(N398="snížená",J398,0)</f>
        <v>0</v>
      </c>
      <c r="BG398" s="194">
        <f>IF(N398="zákl. přenesená",J398,0)</f>
        <v>0</v>
      </c>
      <c r="BH398" s="194">
        <f>IF(N398="sníž. přenesená",J398,0)</f>
        <v>0</v>
      </c>
      <c r="BI398" s="194">
        <f>IF(N398="nulová",J398,0)</f>
        <v>0</v>
      </c>
      <c r="BJ398" s="19" t="s">
        <v>83</v>
      </c>
      <c r="BK398" s="194">
        <f>ROUND(I398*H398,2)</f>
        <v>0</v>
      </c>
      <c r="BL398" s="19" t="s">
        <v>329</v>
      </c>
      <c r="BM398" s="193" t="s">
        <v>1429</v>
      </c>
    </row>
    <row r="399" spans="1:47" s="2" customFormat="1" ht="11.25">
      <c r="A399" s="36"/>
      <c r="B399" s="37"/>
      <c r="C399" s="38"/>
      <c r="D399" s="195" t="s">
        <v>231</v>
      </c>
      <c r="E399" s="38"/>
      <c r="F399" s="196" t="s">
        <v>2062</v>
      </c>
      <c r="G399" s="38"/>
      <c r="H399" s="38"/>
      <c r="I399" s="197"/>
      <c r="J399" s="38"/>
      <c r="K399" s="38"/>
      <c r="L399" s="41"/>
      <c r="M399" s="198"/>
      <c r="N399" s="199"/>
      <c r="O399" s="66"/>
      <c r="P399" s="66"/>
      <c r="Q399" s="66"/>
      <c r="R399" s="66"/>
      <c r="S399" s="66"/>
      <c r="T399" s="67"/>
      <c r="U399" s="36"/>
      <c r="V399" s="36"/>
      <c r="W399" s="36"/>
      <c r="X399" s="36"/>
      <c r="Y399" s="36"/>
      <c r="Z399" s="36"/>
      <c r="AA399" s="36"/>
      <c r="AB399" s="36"/>
      <c r="AC399" s="36"/>
      <c r="AD399" s="36"/>
      <c r="AE399" s="36"/>
      <c r="AT399" s="19" t="s">
        <v>231</v>
      </c>
      <c r="AU399" s="19" t="s">
        <v>237</v>
      </c>
    </row>
    <row r="400" spans="1:65" s="2" customFormat="1" ht="16.5" customHeight="1">
      <c r="A400" s="36"/>
      <c r="B400" s="37"/>
      <c r="C400" s="182" t="s">
        <v>1033</v>
      </c>
      <c r="D400" s="182" t="s">
        <v>225</v>
      </c>
      <c r="E400" s="183" t="s">
        <v>2063</v>
      </c>
      <c r="F400" s="184" t="s">
        <v>2054</v>
      </c>
      <c r="G400" s="185" t="s">
        <v>878</v>
      </c>
      <c r="H400" s="186">
        <v>1</v>
      </c>
      <c r="I400" s="187"/>
      <c r="J400" s="188">
        <f>ROUND(I400*H400,2)</f>
        <v>0</v>
      </c>
      <c r="K400" s="184" t="s">
        <v>74</v>
      </c>
      <c r="L400" s="41"/>
      <c r="M400" s="189" t="s">
        <v>74</v>
      </c>
      <c r="N400" s="190" t="s">
        <v>46</v>
      </c>
      <c r="O400" s="66"/>
      <c r="P400" s="191">
        <f>O400*H400</f>
        <v>0</v>
      </c>
      <c r="Q400" s="191">
        <v>0</v>
      </c>
      <c r="R400" s="191">
        <f>Q400*H400</f>
        <v>0</v>
      </c>
      <c r="S400" s="191">
        <v>0</v>
      </c>
      <c r="T400" s="192">
        <f>S400*H400</f>
        <v>0</v>
      </c>
      <c r="U400" s="36"/>
      <c r="V400" s="36"/>
      <c r="W400" s="36"/>
      <c r="X400" s="36"/>
      <c r="Y400" s="36"/>
      <c r="Z400" s="36"/>
      <c r="AA400" s="36"/>
      <c r="AB400" s="36"/>
      <c r="AC400" s="36"/>
      <c r="AD400" s="36"/>
      <c r="AE400" s="36"/>
      <c r="AR400" s="193" t="s">
        <v>329</v>
      </c>
      <c r="AT400" s="193" t="s">
        <v>225</v>
      </c>
      <c r="AU400" s="193" t="s">
        <v>237</v>
      </c>
      <c r="AY400" s="19" t="s">
        <v>223</v>
      </c>
      <c r="BE400" s="194">
        <f>IF(N400="základní",J400,0)</f>
        <v>0</v>
      </c>
      <c r="BF400" s="194">
        <f>IF(N400="snížená",J400,0)</f>
        <v>0</v>
      </c>
      <c r="BG400" s="194">
        <f>IF(N400="zákl. přenesená",J400,0)</f>
        <v>0</v>
      </c>
      <c r="BH400" s="194">
        <f>IF(N400="sníž. přenesená",J400,0)</f>
        <v>0</v>
      </c>
      <c r="BI400" s="194">
        <f>IF(N400="nulová",J400,0)</f>
        <v>0</v>
      </c>
      <c r="BJ400" s="19" t="s">
        <v>83</v>
      </c>
      <c r="BK400" s="194">
        <f>ROUND(I400*H400,2)</f>
        <v>0</v>
      </c>
      <c r="BL400" s="19" t="s">
        <v>329</v>
      </c>
      <c r="BM400" s="193" t="s">
        <v>1444</v>
      </c>
    </row>
    <row r="401" spans="1:47" s="2" customFormat="1" ht="11.25">
      <c r="A401" s="36"/>
      <c r="B401" s="37"/>
      <c r="C401" s="38"/>
      <c r="D401" s="195" t="s">
        <v>231</v>
      </c>
      <c r="E401" s="38"/>
      <c r="F401" s="196" t="s">
        <v>2054</v>
      </c>
      <c r="G401" s="38"/>
      <c r="H401" s="38"/>
      <c r="I401" s="197"/>
      <c r="J401" s="38"/>
      <c r="K401" s="38"/>
      <c r="L401" s="41"/>
      <c r="M401" s="198"/>
      <c r="N401" s="199"/>
      <c r="O401" s="66"/>
      <c r="P401" s="66"/>
      <c r="Q401" s="66"/>
      <c r="R401" s="66"/>
      <c r="S401" s="66"/>
      <c r="T401" s="67"/>
      <c r="U401" s="36"/>
      <c r="V401" s="36"/>
      <c r="W401" s="36"/>
      <c r="X401" s="36"/>
      <c r="Y401" s="36"/>
      <c r="Z401" s="36"/>
      <c r="AA401" s="36"/>
      <c r="AB401" s="36"/>
      <c r="AC401" s="36"/>
      <c r="AD401" s="36"/>
      <c r="AE401" s="36"/>
      <c r="AT401" s="19" t="s">
        <v>231</v>
      </c>
      <c r="AU401" s="19" t="s">
        <v>237</v>
      </c>
    </row>
    <row r="402" spans="1:65" s="2" customFormat="1" ht="21.75" customHeight="1">
      <c r="A402" s="36"/>
      <c r="B402" s="37"/>
      <c r="C402" s="182" t="s">
        <v>1038</v>
      </c>
      <c r="D402" s="182" t="s">
        <v>225</v>
      </c>
      <c r="E402" s="183" t="s">
        <v>2064</v>
      </c>
      <c r="F402" s="184" t="s">
        <v>2065</v>
      </c>
      <c r="G402" s="185" t="s">
        <v>878</v>
      </c>
      <c r="H402" s="186">
        <v>1</v>
      </c>
      <c r="I402" s="187"/>
      <c r="J402" s="188">
        <f>ROUND(I402*H402,2)</f>
        <v>0</v>
      </c>
      <c r="K402" s="184" t="s">
        <v>74</v>
      </c>
      <c r="L402" s="41"/>
      <c r="M402" s="189" t="s">
        <v>74</v>
      </c>
      <c r="N402" s="190" t="s">
        <v>46</v>
      </c>
      <c r="O402" s="66"/>
      <c r="P402" s="191">
        <f>O402*H402</f>
        <v>0</v>
      </c>
      <c r="Q402" s="191">
        <v>0</v>
      </c>
      <c r="R402" s="191">
        <f>Q402*H402</f>
        <v>0</v>
      </c>
      <c r="S402" s="191">
        <v>0</v>
      </c>
      <c r="T402" s="192">
        <f>S402*H402</f>
        <v>0</v>
      </c>
      <c r="U402" s="36"/>
      <c r="V402" s="36"/>
      <c r="W402" s="36"/>
      <c r="X402" s="36"/>
      <c r="Y402" s="36"/>
      <c r="Z402" s="36"/>
      <c r="AA402" s="36"/>
      <c r="AB402" s="36"/>
      <c r="AC402" s="36"/>
      <c r="AD402" s="36"/>
      <c r="AE402" s="36"/>
      <c r="AR402" s="193" t="s">
        <v>329</v>
      </c>
      <c r="AT402" s="193" t="s">
        <v>225</v>
      </c>
      <c r="AU402" s="193" t="s">
        <v>237</v>
      </c>
      <c r="AY402" s="19" t="s">
        <v>223</v>
      </c>
      <c r="BE402" s="194">
        <f>IF(N402="základní",J402,0)</f>
        <v>0</v>
      </c>
      <c r="BF402" s="194">
        <f>IF(N402="snížená",J402,0)</f>
        <v>0</v>
      </c>
      <c r="BG402" s="194">
        <f>IF(N402="zákl. přenesená",J402,0)</f>
        <v>0</v>
      </c>
      <c r="BH402" s="194">
        <f>IF(N402="sníž. přenesená",J402,0)</f>
        <v>0</v>
      </c>
      <c r="BI402" s="194">
        <f>IF(N402="nulová",J402,0)</f>
        <v>0</v>
      </c>
      <c r="BJ402" s="19" t="s">
        <v>83</v>
      </c>
      <c r="BK402" s="194">
        <f>ROUND(I402*H402,2)</f>
        <v>0</v>
      </c>
      <c r="BL402" s="19" t="s">
        <v>329</v>
      </c>
      <c r="BM402" s="193" t="s">
        <v>1454</v>
      </c>
    </row>
    <row r="403" spans="1:47" s="2" customFormat="1" ht="11.25">
      <c r="A403" s="36"/>
      <c r="B403" s="37"/>
      <c r="C403" s="38"/>
      <c r="D403" s="195" t="s">
        <v>231</v>
      </c>
      <c r="E403" s="38"/>
      <c r="F403" s="196" t="s">
        <v>2065</v>
      </c>
      <c r="G403" s="38"/>
      <c r="H403" s="38"/>
      <c r="I403" s="197"/>
      <c r="J403" s="38"/>
      <c r="K403" s="38"/>
      <c r="L403" s="41"/>
      <c r="M403" s="198"/>
      <c r="N403" s="199"/>
      <c r="O403" s="66"/>
      <c r="P403" s="66"/>
      <c r="Q403" s="66"/>
      <c r="R403" s="66"/>
      <c r="S403" s="66"/>
      <c r="T403" s="67"/>
      <c r="U403" s="36"/>
      <c r="V403" s="36"/>
      <c r="W403" s="36"/>
      <c r="X403" s="36"/>
      <c r="Y403" s="36"/>
      <c r="Z403" s="36"/>
      <c r="AA403" s="36"/>
      <c r="AB403" s="36"/>
      <c r="AC403" s="36"/>
      <c r="AD403" s="36"/>
      <c r="AE403" s="36"/>
      <c r="AT403" s="19" t="s">
        <v>231</v>
      </c>
      <c r="AU403" s="19" t="s">
        <v>237</v>
      </c>
    </row>
    <row r="404" spans="1:65" s="2" customFormat="1" ht="24">
      <c r="A404" s="36"/>
      <c r="B404" s="37"/>
      <c r="C404" s="182" t="s">
        <v>1044</v>
      </c>
      <c r="D404" s="182" t="s">
        <v>225</v>
      </c>
      <c r="E404" s="183" t="s">
        <v>2066</v>
      </c>
      <c r="F404" s="184" t="s">
        <v>2067</v>
      </c>
      <c r="G404" s="185" t="s">
        <v>878</v>
      </c>
      <c r="H404" s="186">
        <v>1</v>
      </c>
      <c r="I404" s="187"/>
      <c r="J404" s="188">
        <f>ROUND(I404*H404,2)</f>
        <v>0</v>
      </c>
      <c r="K404" s="184" t="s">
        <v>74</v>
      </c>
      <c r="L404" s="41"/>
      <c r="M404" s="189" t="s">
        <v>74</v>
      </c>
      <c r="N404" s="190" t="s">
        <v>46</v>
      </c>
      <c r="O404" s="66"/>
      <c r="P404" s="191">
        <f>O404*H404</f>
        <v>0</v>
      </c>
      <c r="Q404" s="191">
        <v>0</v>
      </c>
      <c r="R404" s="191">
        <f>Q404*H404</f>
        <v>0</v>
      </c>
      <c r="S404" s="191">
        <v>0</v>
      </c>
      <c r="T404" s="192">
        <f>S404*H404</f>
        <v>0</v>
      </c>
      <c r="U404" s="36"/>
      <c r="V404" s="36"/>
      <c r="W404" s="36"/>
      <c r="X404" s="36"/>
      <c r="Y404" s="36"/>
      <c r="Z404" s="36"/>
      <c r="AA404" s="36"/>
      <c r="AB404" s="36"/>
      <c r="AC404" s="36"/>
      <c r="AD404" s="36"/>
      <c r="AE404" s="36"/>
      <c r="AR404" s="193" t="s">
        <v>329</v>
      </c>
      <c r="AT404" s="193" t="s">
        <v>225</v>
      </c>
      <c r="AU404" s="193" t="s">
        <v>237</v>
      </c>
      <c r="AY404" s="19" t="s">
        <v>223</v>
      </c>
      <c r="BE404" s="194">
        <f>IF(N404="základní",J404,0)</f>
        <v>0</v>
      </c>
      <c r="BF404" s="194">
        <f>IF(N404="snížená",J404,0)</f>
        <v>0</v>
      </c>
      <c r="BG404" s="194">
        <f>IF(N404="zákl. přenesená",J404,0)</f>
        <v>0</v>
      </c>
      <c r="BH404" s="194">
        <f>IF(N404="sníž. přenesená",J404,0)</f>
        <v>0</v>
      </c>
      <c r="BI404" s="194">
        <f>IF(N404="nulová",J404,0)</f>
        <v>0</v>
      </c>
      <c r="BJ404" s="19" t="s">
        <v>83</v>
      </c>
      <c r="BK404" s="194">
        <f>ROUND(I404*H404,2)</f>
        <v>0</v>
      </c>
      <c r="BL404" s="19" t="s">
        <v>329</v>
      </c>
      <c r="BM404" s="193" t="s">
        <v>1464</v>
      </c>
    </row>
    <row r="405" spans="1:47" s="2" customFormat="1" ht="11.25">
      <c r="A405" s="36"/>
      <c r="B405" s="37"/>
      <c r="C405" s="38"/>
      <c r="D405" s="195" t="s">
        <v>231</v>
      </c>
      <c r="E405" s="38"/>
      <c r="F405" s="196" t="s">
        <v>2067</v>
      </c>
      <c r="G405" s="38"/>
      <c r="H405" s="38"/>
      <c r="I405" s="197"/>
      <c r="J405" s="38"/>
      <c r="K405" s="38"/>
      <c r="L405" s="41"/>
      <c r="M405" s="198"/>
      <c r="N405" s="199"/>
      <c r="O405" s="66"/>
      <c r="P405" s="66"/>
      <c r="Q405" s="66"/>
      <c r="R405" s="66"/>
      <c r="S405" s="66"/>
      <c r="T405" s="67"/>
      <c r="U405" s="36"/>
      <c r="V405" s="36"/>
      <c r="W405" s="36"/>
      <c r="X405" s="36"/>
      <c r="Y405" s="36"/>
      <c r="Z405" s="36"/>
      <c r="AA405" s="36"/>
      <c r="AB405" s="36"/>
      <c r="AC405" s="36"/>
      <c r="AD405" s="36"/>
      <c r="AE405" s="36"/>
      <c r="AT405" s="19" t="s">
        <v>231</v>
      </c>
      <c r="AU405" s="19" t="s">
        <v>237</v>
      </c>
    </row>
    <row r="406" spans="2:51" s="13" customFormat="1" ht="11.25">
      <c r="B406" s="200"/>
      <c r="C406" s="201"/>
      <c r="D406" s="195" t="s">
        <v>233</v>
      </c>
      <c r="E406" s="202" t="s">
        <v>74</v>
      </c>
      <c r="F406" s="203" t="s">
        <v>1873</v>
      </c>
      <c r="G406" s="201"/>
      <c r="H406" s="204">
        <v>0</v>
      </c>
      <c r="I406" s="205"/>
      <c r="J406" s="201"/>
      <c r="K406" s="201"/>
      <c r="L406" s="206"/>
      <c r="M406" s="207"/>
      <c r="N406" s="208"/>
      <c r="O406" s="208"/>
      <c r="P406" s="208"/>
      <c r="Q406" s="208"/>
      <c r="R406" s="208"/>
      <c r="S406" s="208"/>
      <c r="T406" s="209"/>
      <c r="AT406" s="210" t="s">
        <v>233</v>
      </c>
      <c r="AU406" s="210" t="s">
        <v>237</v>
      </c>
      <c r="AV406" s="13" t="s">
        <v>85</v>
      </c>
      <c r="AW406" s="13" t="s">
        <v>37</v>
      </c>
      <c r="AX406" s="13" t="s">
        <v>76</v>
      </c>
      <c r="AY406" s="210" t="s">
        <v>223</v>
      </c>
    </row>
    <row r="407" spans="2:51" s="13" customFormat="1" ht="11.25">
      <c r="B407" s="200"/>
      <c r="C407" s="201"/>
      <c r="D407" s="195" t="s">
        <v>233</v>
      </c>
      <c r="E407" s="202" t="s">
        <v>74</v>
      </c>
      <c r="F407" s="203" t="s">
        <v>1877</v>
      </c>
      <c r="G407" s="201"/>
      <c r="H407" s="204">
        <v>1</v>
      </c>
      <c r="I407" s="205"/>
      <c r="J407" s="201"/>
      <c r="K407" s="201"/>
      <c r="L407" s="206"/>
      <c r="M407" s="207"/>
      <c r="N407" s="208"/>
      <c r="O407" s="208"/>
      <c r="P407" s="208"/>
      <c r="Q407" s="208"/>
      <c r="R407" s="208"/>
      <c r="S407" s="208"/>
      <c r="T407" s="209"/>
      <c r="AT407" s="210" t="s">
        <v>233</v>
      </c>
      <c r="AU407" s="210" t="s">
        <v>237</v>
      </c>
      <c r="AV407" s="13" t="s">
        <v>85</v>
      </c>
      <c r="AW407" s="13" t="s">
        <v>37</v>
      </c>
      <c r="AX407" s="13" t="s">
        <v>76</v>
      </c>
      <c r="AY407" s="210" t="s">
        <v>223</v>
      </c>
    </row>
    <row r="408" spans="2:51" s="15" customFormat="1" ht="11.25">
      <c r="B408" s="222"/>
      <c r="C408" s="223"/>
      <c r="D408" s="195" t="s">
        <v>233</v>
      </c>
      <c r="E408" s="224" t="s">
        <v>74</v>
      </c>
      <c r="F408" s="225" t="s">
        <v>238</v>
      </c>
      <c r="G408" s="223"/>
      <c r="H408" s="226">
        <v>1</v>
      </c>
      <c r="I408" s="227"/>
      <c r="J408" s="223"/>
      <c r="K408" s="223"/>
      <c r="L408" s="228"/>
      <c r="M408" s="229"/>
      <c r="N408" s="230"/>
      <c r="O408" s="230"/>
      <c r="P408" s="230"/>
      <c r="Q408" s="230"/>
      <c r="R408" s="230"/>
      <c r="S408" s="230"/>
      <c r="T408" s="231"/>
      <c r="AT408" s="232" t="s">
        <v>233</v>
      </c>
      <c r="AU408" s="232" t="s">
        <v>237</v>
      </c>
      <c r="AV408" s="15" t="s">
        <v>229</v>
      </c>
      <c r="AW408" s="15" t="s">
        <v>37</v>
      </c>
      <c r="AX408" s="15" t="s">
        <v>83</v>
      </c>
      <c r="AY408" s="232" t="s">
        <v>223</v>
      </c>
    </row>
    <row r="409" spans="2:63" s="12" customFormat="1" ht="20.85" customHeight="1">
      <c r="B409" s="166"/>
      <c r="C409" s="167"/>
      <c r="D409" s="168" t="s">
        <v>75</v>
      </c>
      <c r="E409" s="180" t="s">
        <v>2068</v>
      </c>
      <c r="F409" s="180" t="s">
        <v>2069</v>
      </c>
      <c r="G409" s="167"/>
      <c r="H409" s="167"/>
      <c r="I409" s="170"/>
      <c r="J409" s="181">
        <f>BK409</f>
        <v>0</v>
      </c>
      <c r="K409" s="167"/>
      <c r="L409" s="172"/>
      <c r="M409" s="173"/>
      <c r="N409" s="174"/>
      <c r="O409" s="174"/>
      <c r="P409" s="175">
        <f>SUM(P410:P417)</f>
        <v>0</v>
      </c>
      <c r="Q409" s="174"/>
      <c r="R409" s="175">
        <f>SUM(R410:R417)</f>
        <v>0</v>
      </c>
      <c r="S409" s="174"/>
      <c r="T409" s="176">
        <f>SUM(T410:T417)</f>
        <v>0</v>
      </c>
      <c r="AR409" s="177" t="s">
        <v>83</v>
      </c>
      <c r="AT409" s="178" t="s">
        <v>75</v>
      </c>
      <c r="AU409" s="178" t="s">
        <v>85</v>
      </c>
      <c r="AY409" s="177" t="s">
        <v>223</v>
      </c>
      <c r="BK409" s="179">
        <f>SUM(BK410:BK417)</f>
        <v>0</v>
      </c>
    </row>
    <row r="410" spans="1:65" s="2" customFormat="1" ht="16.5" customHeight="1">
      <c r="A410" s="36"/>
      <c r="B410" s="37"/>
      <c r="C410" s="182" t="s">
        <v>1049</v>
      </c>
      <c r="D410" s="182" t="s">
        <v>225</v>
      </c>
      <c r="E410" s="183" t="s">
        <v>2070</v>
      </c>
      <c r="F410" s="184" t="s">
        <v>2071</v>
      </c>
      <c r="G410" s="185" t="s">
        <v>878</v>
      </c>
      <c r="H410" s="186">
        <v>1</v>
      </c>
      <c r="I410" s="187"/>
      <c r="J410" s="188">
        <f>ROUND(I410*H410,2)</f>
        <v>0</v>
      </c>
      <c r="K410" s="184" t="s">
        <v>74</v>
      </c>
      <c r="L410" s="41"/>
      <c r="M410" s="189" t="s">
        <v>74</v>
      </c>
      <c r="N410" s="190" t="s">
        <v>46</v>
      </c>
      <c r="O410" s="66"/>
      <c r="P410" s="191">
        <f>O410*H410</f>
        <v>0</v>
      </c>
      <c r="Q410" s="191">
        <v>0</v>
      </c>
      <c r="R410" s="191">
        <f>Q410*H410</f>
        <v>0</v>
      </c>
      <c r="S410" s="191">
        <v>0</v>
      </c>
      <c r="T410" s="192">
        <f>S410*H410</f>
        <v>0</v>
      </c>
      <c r="U410" s="36"/>
      <c r="V410" s="36"/>
      <c r="W410" s="36"/>
      <c r="X410" s="36"/>
      <c r="Y410" s="36"/>
      <c r="Z410" s="36"/>
      <c r="AA410" s="36"/>
      <c r="AB410" s="36"/>
      <c r="AC410" s="36"/>
      <c r="AD410" s="36"/>
      <c r="AE410" s="36"/>
      <c r="AR410" s="193" t="s">
        <v>329</v>
      </c>
      <c r="AT410" s="193" t="s">
        <v>225</v>
      </c>
      <c r="AU410" s="193" t="s">
        <v>237</v>
      </c>
      <c r="AY410" s="19" t="s">
        <v>223</v>
      </c>
      <c r="BE410" s="194">
        <f>IF(N410="základní",J410,0)</f>
        <v>0</v>
      </c>
      <c r="BF410" s="194">
        <f>IF(N410="snížená",J410,0)</f>
        <v>0</v>
      </c>
      <c r="BG410" s="194">
        <f>IF(N410="zákl. přenesená",J410,0)</f>
        <v>0</v>
      </c>
      <c r="BH410" s="194">
        <f>IF(N410="sníž. přenesená",J410,0)</f>
        <v>0</v>
      </c>
      <c r="BI410" s="194">
        <f>IF(N410="nulová",J410,0)</f>
        <v>0</v>
      </c>
      <c r="BJ410" s="19" t="s">
        <v>83</v>
      </c>
      <c r="BK410" s="194">
        <f>ROUND(I410*H410,2)</f>
        <v>0</v>
      </c>
      <c r="BL410" s="19" t="s">
        <v>329</v>
      </c>
      <c r="BM410" s="193" t="s">
        <v>1474</v>
      </c>
    </row>
    <row r="411" spans="1:47" s="2" customFormat="1" ht="11.25">
      <c r="A411" s="36"/>
      <c r="B411" s="37"/>
      <c r="C411" s="38"/>
      <c r="D411" s="195" t="s">
        <v>231</v>
      </c>
      <c r="E411" s="38"/>
      <c r="F411" s="196" t="s">
        <v>2071</v>
      </c>
      <c r="G411" s="38"/>
      <c r="H411" s="38"/>
      <c r="I411" s="197"/>
      <c r="J411" s="38"/>
      <c r="K411" s="38"/>
      <c r="L411" s="41"/>
      <c r="M411" s="198"/>
      <c r="N411" s="199"/>
      <c r="O411" s="66"/>
      <c r="P411" s="66"/>
      <c r="Q411" s="66"/>
      <c r="R411" s="66"/>
      <c r="S411" s="66"/>
      <c r="T411" s="67"/>
      <c r="U411" s="36"/>
      <c r="V411" s="36"/>
      <c r="W411" s="36"/>
      <c r="X411" s="36"/>
      <c r="Y411" s="36"/>
      <c r="Z411" s="36"/>
      <c r="AA411" s="36"/>
      <c r="AB411" s="36"/>
      <c r="AC411" s="36"/>
      <c r="AD411" s="36"/>
      <c r="AE411" s="36"/>
      <c r="AT411" s="19" t="s">
        <v>231</v>
      </c>
      <c r="AU411" s="19" t="s">
        <v>237</v>
      </c>
    </row>
    <row r="412" spans="1:65" s="2" customFormat="1" ht="24">
      <c r="A412" s="36"/>
      <c r="B412" s="37"/>
      <c r="C412" s="182" t="s">
        <v>1053</v>
      </c>
      <c r="D412" s="182" t="s">
        <v>225</v>
      </c>
      <c r="E412" s="183" t="s">
        <v>2072</v>
      </c>
      <c r="F412" s="184" t="s">
        <v>2073</v>
      </c>
      <c r="G412" s="185" t="s">
        <v>878</v>
      </c>
      <c r="H412" s="186">
        <v>1</v>
      </c>
      <c r="I412" s="187"/>
      <c r="J412" s="188">
        <f>ROUND(I412*H412,2)</f>
        <v>0</v>
      </c>
      <c r="K412" s="184" t="s">
        <v>74</v>
      </c>
      <c r="L412" s="41"/>
      <c r="M412" s="189" t="s">
        <v>74</v>
      </c>
      <c r="N412" s="190" t="s">
        <v>46</v>
      </c>
      <c r="O412" s="66"/>
      <c r="P412" s="191">
        <f>O412*H412</f>
        <v>0</v>
      </c>
      <c r="Q412" s="191">
        <v>0</v>
      </c>
      <c r="R412" s="191">
        <f>Q412*H412</f>
        <v>0</v>
      </c>
      <c r="S412" s="191">
        <v>0</v>
      </c>
      <c r="T412" s="192">
        <f>S412*H412</f>
        <v>0</v>
      </c>
      <c r="U412" s="36"/>
      <c r="V412" s="36"/>
      <c r="W412" s="36"/>
      <c r="X412" s="36"/>
      <c r="Y412" s="36"/>
      <c r="Z412" s="36"/>
      <c r="AA412" s="36"/>
      <c r="AB412" s="36"/>
      <c r="AC412" s="36"/>
      <c r="AD412" s="36"/>
      <c r="AE412" s="36"/>
      <c r="AR412" s="193" t="s">
        <v>329</v>
      </c>
      <c r="AT412" s="193" t="s">
        <v>225</v>
      </c>
      <c r="AU412" s="193" t="s">
        <v>237</v>
      </c>
      <c r="AY412" s="19" t="s">
        <v>223</v>
      </c>
      <c r="BE412" s="194">
        <f>IF(N412="základní",J412,0)</f>
        <v>0</v>
      </c>
      <c r="BF412" s="194">
        <f>IF(N412="snížená",J412,0)</f>
        <v>0</v>
      </c>
      <c r="BG412" s="194">
        <f>IF(N412="zákl. přenesená",J412,0)</f>
        <v>0</v>
      </c>
      <c r="BH412" s="194">
        <f>IF(N412="sníž. přenesená",J412,0)</f>
        <v>0</v>
      </c>
      <c r="BI412" s="194">
        <f>IF(N412="nulová",J412,0)</f>
        <v>0</v>
      </c>
      <c r="BJ412" s="19" t="s">
        <v>83</v>
      </c>
      <c r="BK412" s="194">
        <f>ROUND(I412*H412,2)</f>
        <v>0</v>
      </c>
      <c r="BL412" s="19" t="s">
        <v>329</v>
      </c>
      <c r="BM412" s="193" t="s">
        <v>1488</v>
      </c>
    </row>
    <row r="413" spans="1:47" s="2" customFormat="1" ht="19.5">
      <c r="A413" s="36"/>
      <c r="B413" s="37"/>
      <c r="C413" s="38"/>
      <c r="D413" s="195" t="s">
        <v>231</v>
      </c>
      <c r="E413" s="38"/>
      <c r="F413" s="196" t="s">
        <v>2073</v>
      </c>
      <c r="G413" s="38"/>
      <c r="H413" s="38"/>
      <c r="I413" s="197"/>
      <c r="J413" s="38"/>
      <c r="K413" s="38"/>
      <c r="L413" s="41"/>
      <c r="M413" s="198"/>
      <c r="N413" s="199"/>
      <c r="O413" s="66"/>
      <c r="P413" s="66"/>
      <c r="Q413" s="66"/>
      <c r="R413" s="66"/>
      <c r="S413" s="66"/>
      <c r="T413" s="67"/>
      <c r="U413" s="36"/>
      <c r="V413" s="36"/>
      <c r="W413" s="36"/>
      <c r="X413" s="36"/>
      <c r="Y413" s="36"/>
      <c r="Z413" s="36"/>
      <c r="AA413" s="36"/>
      <c r="AB413" s="36"/>
      <c r="AC413" s="36"/>
      <c r="AD413" s="36"/>
      <c r="AE413" s="36"/>
      <c r="AT413" s="19" t="s">
        <v>231</v>
      </c>
      <c r="AU413" s="19" t="s">
        <v>237</v>
      </c>
    </row>
    <row r="414" spans="1:65" s="2" customFormat="1" ht="16.5" customHeight="1">
      <c r="A414" s="36"/>
      <c r="B414" s="37"/>
      <c r="C414" s="182" t="s">
        <v>1058</v>
      </c>
      <c r="D414" s="182" t="s">
        <v>225</v>
      </c>
      <c r="E414" s="183" t="s">
        <v>2074</v>
      </c>
      <c r="F414" s="184" t="s">
        <v>2032</v>
      </c>
      <c r="G414" s="185" t="s">
        <v>878</v>
      </c>
      <c r="H414" s="186">
        <v>1</v>
      </c>
      <c r="I414" s="187"/>
      <c r="J414" s="188">
        <f>ROUND(I414*H414,2)</f>
        <v>0</v>
      </c>
      <c r="K414" s="184" t="s">
        <v>74</v>
      </c>
      <c r="L414" s="41"/>
      <c r="M414" s="189" t="s">
        <v>74</v>
      </c>
      <c r="N414" s="190" t="s">
        <v>46</v>
      </c>
      <c r="O414" s="66"/>
      <c r="P414" s="191">
        <f>O414*H414</f>
        <v>0</v>
      </c>
      <c r="Q414" s="191">
        <v>0</v>
      </c>
      <c r="R414" s="191">
        <f>Q414*H414</f>
        <v>0</v>
      </c>
      <c r="S414" s="191">
        <v>0</v>
      </c>
      <c r="T414" s="192">
        <f>S414*H414</f>
        <v>0</v>
      </c>
      <c r="U414" s="36"/>
      <c r="V414" s="36"/>
      <c r="W414" s="36"/>
      <c r="X414" s="36"/>
      <c r="Y414" s="36"/>
      <c r="Z414" s="36"/>
      <c r="AA414" s="36"/>
      <c r="AB414" s="36"/>
      <c r="AC414" s="36"/>
      <c r="AD414" s="36"/>
      <c r="AE414" s="36"/>
      <c r="AR414" s="193" t="s">
        <v>329</v>
      </c>
      <c r="AT414" s="193" t="s">
        <v>225</v>
      </c>
      <c r="AU414" s="193" t="s">
        <v>237</v>
      </c>
      <c r="AY414" s="19" t="s">
        <v>223</v>
      </c>
      <c r="BE414" s="194">
        <f>IF(N414="základní",J414,0)</f>
        <v>0</v>
      </c>
      <c r="BF414" s="194">
        <f>IF(N414="snížená",J414,0)</f>
        <v>0</v>
      </c>
      <c r="BG414" s="194">
        <f>IF(N414="zákl. přenesená",J414,0)</f>
        <v>0</v>
      </c>
      <c r="BH414" s="194">
        <f>IF(N414="sníž. přenesená",J414,0)</f>
        <v>0</v>
      </c>
      <c r="BI414" s="194">
        <f>IF(N414="nulová",J414,0)</f>
        <v>0</v>
      </c>
      <c r="BJ414" s="19" t="s">
        <v>83</v>
      </c>
      <c r="BK414" s="194">
        <f>ROUND(I414*H414,2)</f>
        <v>0</v>
      </c>
      <c r="BL414" s="19" t="s">
        <v>329</v>
      </c>
      <c r="BM414" s="193" t="s">
        <v>1508</v>
      </c>
    </row>
    <row r="415" spans="1:47" s="2" customFormat="1" ht="11.25">
      <c r="A415" s="36"/>
      <c r="B415" s="37"/>
      <c r="C415" s="38"/>
      <c r="D415" s="195" t="s">
        <v>231</v>
      </c>
      <c r="E415" s="38"/>
      <c r="F415" s="196" t="s">
        <v>2032</v>
      </c>
      <c r="G415" s="38"/>
      <c r="H415" s="38"/>
      <c r="I415" s="197"/>
      <c r="J415" s="38"/>
      <c r="K415" s="38"/>
      <c r="L415" s="41"/>
      <c r="M415" s="198"/>
      <c r="N415" s="199"/>
      <c r="O415" s="66"/>
      <c r="P415" s="66"/>
      <c r="Q415" s="66"/>
      <c r="R415" s="66"/>
      <c r="S415" s="66"/>
      <c r="T415" s="67"/>
      <c r="U415" s="36"/>
      <c r="V415" s="36"/>
      <c r="W415" s="36"/>
      <c r="X415" s="36"/>
      <c r="Y415" s="36"/>
      <c r="Z415" s="36"/>
      <c r="AA415" s="36"/>
      <c r="AB415" s="36"/>
      <c r="AC415" s="36"/>
      <c r="AD415" s="36"/>
      <c r="AE415" s="36"/>
      <c r="AT415" s="19" t="s">
        <v>231</v>
      </c>
      <c r="AU415" s="19" t="s">
        <v>237</v>
      </c>
    </row>
    <row r="416" spans="1:65" s="2" customFormat="1" ht="16.5" customHeight="1">
      <c r="A416" s="36"/>
      <c r="B416" s="37"/>
      <c r="C416" s="182" t="s">
        <v>1062</v>
      </c>
      <c r="D416" s="182" t="s">
        <v>225</v>
      </c>
      <c r="E416" s="183" t="s">
        <v>2075</v>
      </c>
      <c r="F416" s="184" t="s">
        <v>2034</v>
      </c>
      <c r="G416" s="185" t="s">
        <v>878</v>
      </c>
      <c r="H416" s="186">
        <v>2</v>
      </c>
      <c r="I416" s="187"/>
      <c r="J416" s="188">
        <f>ROUND(I416*H416,2)</f>
        <v>0</v>
      </c>
      <c r="K416" s="184" t="s">
        <v>74</v>
      </c>
      <c r="L416" s="41"/>
      <c r="M416" s="189" t="s">
        <v>74</v>
      </c>
      <c r="N416" s="190" t="s">
        <v>46</v>
      </c>
      <c r="O416" s="66"/>
      <c r="P416" s="191">
        <f>O416*H416</f>
        <v>0</v>
      </c>
      <c r="Q416" s="191">
        <v>0</v>
      </c>
      <c r="R416" s="191">
        <f>Q416*H416</f>
        <v>0</v>
      </c>
      <c r="S416" s="191">
        <v>0</v>
      </c>
      <c r="T416" s="192">
        <f>S416*H416</f>
        <v>0</v>
      </c>
      <c r="U416" s="36"/>
      <c r="V416" s="36"/>
      <c r="W416" s="36"/>
      <c r="X416" s="36"/>
      <c r="Y416" s="36"/>
      <c r="Z416" s="36"/>
      <c r="AA416" s="36"/>
      <c r="AB416" s="36"/>
      <c r="AC416" s="36"/>
      <c r="AD416" s="36"/>
      <c r="AE416" s="36"/>
      <c r="AR416" s="193" t="s">
        <v>329</v>
      </c>
      <c r="AT416" s="193" t="s">
        <v>225</v>
      </c>
      <c r="AU416" s="193" t="s">
        <v>237</v>
      </c>
      <c r="AY416" s="19" t="s">
        <v>223</v>
      </c>
      <c r="BE416" s="194">
        <f>IF(N416="základní",J416,0)</f>
        <v>0</v>
      </c>
      <c r="BF416" s="194">
        <f>IF(N416="snížená",J416,0)</f>
        <v>0</v>
      </c>
      <c r="BG416" s="194">
        <f>IF(N416="zákl. přenesená",J416,0)</f>
        <v>0</v>
      </c>
      <c r="BH416" s="194">
        <f>IF(N416="sníž. přenesená",J416,0)</f>
        <v>0</v>
      </c>
      <c r="BI416" s="194">
        <f>IF(N416="nulová",J416,0)</f>
        <v>0</v>
      </c>
      <c r="BJ416" s="19" t="s">
        <v>83</v>
      </c>
      <c r="BK416" s="194">
        <f>ROUND(I416*H416,2)</f>
        <v>0</v>
      </c>
      <c r="BL416" s="19" t="s">
        <v>329</v>
      </c>
      <c r="BM416" s="193" t="s">
        <v>1530</v>
      </c>
    </row>
    <row r="417" spans="1:47" s="2" customFormat="1" ht="11.25">
      <c r="A417" s="36"/>
      <c r="B417" s="37"/>
      <c r="C417" s="38"/>
      <c r="D417" s="195" t="s">
        <v>231</v>
      </c>
      <c r="E417" s="38"/>
      <c r="F417" s="196" t="s">
        <v>2034</v>
      </c>
      <c r="G417" s="38"/>
      <c r="H417" s="38"/>
      <c r="I417" s="197"/>
      <c r="J417" s="38"/>
      <c r="K417" s="38"/>
      <c r="L417" s="41"/>
      <c r="M417" s="198"/>
      <c r="N417" s="199"/>
      <c r="O417" s="66"/>
      <c r="P417" s="66"/>
      <c r="Q417" s="66"/>
      <c r="R417" s="66"/>
      <c r="S417" s="66"/>
      <c r="T417" s="67"/>
      <c r="U417" s="36"/>
      <c r="V417" s="36"/>
      <c r="W417" s="36"/>
      <c r="X417" s="36"/>
      <c r="Y417" s="36"/>
      <c r="Z417" s="36"/>
      <c r="AA417" s="36"/>
      <c r="AB417" s="36"/>
      <c r="AC417" s="36"/>
      <c r="AD417" s="36"/>
      <c r="AE417" s="36"/>
      <c r="AT417" s="19" t="s">
        <v>231</v>
      </c>
      <c r="AU417" s="19" t="s">
        <v>237</v>
      </c>
    </row>
    <row r="418" spans="2:63" s="12" customFormat="1" ht="20.85" customHeight="1">
      <c r="B418" s="166"/>
      <c r="C418" s="167"/>
      <c r="D418" s="168" t="s">
        <v>75</v>
      </c>
      <c r="E418" s="180" t="s">
        <v>2076</v>
      </c>
      <c r="F418" s="180" t="s">
        <v>2077</v>
      </c>
      <c r="G418" s="167"/>
      <c r="H418" s="167"/>
      <c r="I418" s="170"/>
      <c r="J418" s="181">
        <f>BK418</f>
        <v>0</v>
      </c>
      <c r="K418" s="167"/>
      <c r="L418" s="172"/>
      <c r="M418" s="173"/>
      <c r="N418" s="174"/>
      <c r="O418" s="174"/>
      <c r="P418" s="175">
        <f>SUM(P419:P429)</f>
        <v>0</v>
      </c>
      <c r="Q418" s="174"/>
      <c r="R418" s="175">
        <f>SUM(R419:R429)</f>
        <v>0</v>
      </c>
      <c r="S418" s="174"/>
      <c r="T418" s="176">
        <f>SUM(T419:T429)</f>
        <v>0</v>
      </c>
      <c r="AR418" s="177" t="s">
        <v>83</v>
      </c>
      <c r="AT418" s="178" t="s">
        <v>75</v>
      </c>
      <c r="AU418" s="178" t="s">
        <v>85</v>
      </c>
      <c r="AY418" s="177" t="s">
        <v>223</v>
      </c>
      <c r="BK418" s="179">
        <f>SUM(BK419:BK429)</f>
        <v>0</v>
      </c>
    </row>
    <row r="419" spans="1:65" s="2" customFormat="1" ht="16.5" customHeight="1">
      <c r="A419" s="36"/>
      <c r="B419" s="37"/>
      <c r="C419" s="182" t="s">
        <v>1067</v>
      </c>
      <c r="D419" s="182" t="s">
        <v>225</v>
      </c>
      <c r="E419" s="183" t="s">
        <v>2078</v>
      </c>
      <c r="F419" s="184" t="s">
        <v>2079</v>
      </c>
      <c r="G419" s="185" t="s">
        <v>878</v>
      </c>
      <c r="H419" s="186">
        <v>1</v>
      </c>
      <c r="I419" s="187"/>
      <c r="J419" s="188">
        <f>ROUND(I419*H419,2)</f>
        <v>0</v>
      </c>
      <c r="K419" s="184" t="s">
        <v>74</v>
      </c>
      <c r="L419" s="41"/>
      <c r="M419" s="189" t="s">
        <v>74</v>
      </c>
      <c r="N419" s="190" t="s">
        <v>46</v>
      </c>
      <c r="O419" s="66"/>
      <c r="P419" s="191">
        <f>O419*H419</f>
        <v>0</v>
      </c>
      <c r="Q419" s="191">
        <v>0</v>
      </c>
      <c r="R419" s="191">
        <f>Q419*H419</f>
        <v>0</v>
      </c>
      <c r="S419" s="191">
        <v>0</v>
      </c>
      <c r="T419" s="192">
        <f>S419*H419</f>
        <v>0</v>
      </c>
      <c r="U419" s="36"/>
      <c r="V419" s="36"/>
      <c r="W419" s="36"/>
      <c r="X419" s="36"/>
      <c r="Y419" s="36"/>
      <c r="Z419" s="36"/>
      <c r="AA419" s="36"/>
      <c r="AB419" s="36"/>
      <c r="AC419" s="36"/>
      <c r="AD419" s="36"/>
      <c r="AE419" s="36"/>
      <c r="AR419" s="193" t="s">
        <v>329</v>
      </c>
      <c r="AT419" s="193" t="s">
        <v>225</v>
      </c>
      <c r="AU419" s="193" t="s">
        <v>237</v>
      </c>
      <c r="AY419" s="19" t="s">
        <v>223</v>
      </c>
      <c r="BE419" s="194">
        <f>IF(N419="základní",J419,0)</f>
        <v>0</v>
      </c>
      <c r="BF419" s="194">
        <f>IF(N419="snížená",J419,0)</f>
        <v>0</v>
      </c>
      <c r="BG419" s="194">
        <f>IF(N419="zákl. přenesená",J419,0)</f>
        <v>0</v>
      </c>
      <c r="BH419" s="194">
        <f>IF(N419="sníž. přenesená",J419,0)</f>
        <v>0</v>
      </c>
      <c r="BI419" s="194">
        <f>IF(N419="nulová",J419,0)</f>
        <v>0</v>
      </c>
      <c r="BJ419" s="19" t="s">
        <v>83</v>
      </c>
      <c r="BK419" s="194">
        <f>ROUND(I419*H419,2)</f>
        <v>0</v>
      </c>
      <c r="BL419" s="19" t="s">
        <v>329</v>
      </c>
      <c r="BM419" s="193" t="s">
        <v>1540</v>
      </c>
    </row>
    <row r="420" spans="1:47" s="2" customFormat="1" ht="11.25">
      <c r="A420" s="36"/>
      <c r="B420" s="37"/>
      <c r="C420" s="38"/>
      <c r="D420" s="195" t="s">
        <v>231</v>
      </c>
      <c r="E420" s="38"/>
      <c r="F420" s="196" t="s">
        <v>2079</v>
      </c>
      <c r="G420" s="38"/>
      <c r="H420" s="38"/>
      <c r="I420" s="197"/>
      <c r="J420" s="38"/>
      <c r="K420" s="38"/>
      <c r="L420" s="41"/>
      <c r="M420" s="198"/>
      <c r="N420" s="199"/>
      <c r="O420" s="66"/>
      <c r="P420" s="66"/>
      <c r="Q420" s="66"/>
      <c r="R420" s="66"/>
      <c r="S420" s="66"/>
      <c r="T420" s="67"/>
      <c r="U420" s="36"/>
      <c r="V420" s="36"/>
      <c r="W420" s="36"/>
      <c r="X420" s="36"/>
      <c r="Y420" s="36"/>
      <c r="Z420" s="36"/>
      <c r="AA420" s="36"/>
      <c r="AB420" s="36"/>
      <c r="AC420" s="36"/>
      <c r="AD420" s="36"/>
      <c r="AE420" s="36"/>
      <c r="AT420" s="19" t="s">
        <v>231</v>
      </c>
      <c r="AU420" s="19" t="s">
        <v>237</v>
      </c>
    </row>
    <row r="421" spans="1:65" s="2" customFormat="1" ht="24">
      <c r="A421" s="36"/>
      <c r="B421" s="37"/>
      <c r="C421" s="182" t="s">
        <v>1072</v>
      </c>
      <c r="D421" s="182" t="s">
        <v>225</v>
      </c>
      <c r="E421" s="183" t="s">
        <v>2080</v>
      </c>
      <c r="F421" s="184" t="s">
        <v>2081</v>
      </c>
      <c r="G421" s="185" t="s">
        <v>878</v>
      </c>
      <c r="H421" s="186">
        <v>1</v>
      </c>
      <c r="I421" s="187"/>
      <c r="J421" s="188">
        <f>ROUND(I421*H421,2)</f>
        <v>0</v>
      </c>
      <c r="K421" s="184" t="s">
        <v>74</v>
      </c>
      <c r="L421" s="41"/>
      <c r="M421" s="189" t="s">
        <v>74</v>
      </c>
      <c r="N421" s="190" t="s">
        <v>46</v>
      </c>
      <c r="O421" s="66"/>
      <c r="P421" s="191">
        <f>O421*H421</f>
        <v>0</v>
      </c>
      <c r="Q421" s="191">
        <v>0</v>
      </c>
      <c r="R421" s="191">
        <f>Q421*H421</f>
        <v>0</v>
      </c>
      <c r="S421" s="191">
        <v>0</v>
      </c>
      <c r="T421" s="192">
        <f>S421*H421</f>
        <v>0</v>
      </c>
      <c r="U421" s="36"/>
      <c r="V421" s="36"/>
      <c r="W421" s="36"/>
      <c r="X421" s="36"/>
      <c r="Y421" s="36"/>
      <c r="Z421" s="36"/>
      <c r="AA421" s="36"/>
      <c r="AB421" s="36"/>
      <c r="AC421" s="36"/>
      <c r="AD421" s="36"/>
      <c r="AE421" s="36"/>
      <c r="AR421" s="193" t="s">
        <v>329</v>
      </c>
      <c r="AT421" s="193" t="s">
        <v>225</v>
      </c>
      <c r="AU421" s="193" t="s">
        <v>237</v>
      </c>
      <c r="AY421" s="19" t="s">
        <v>223</v>
      </c>
      <c r="BE421" s="194">
        <f>IF(N421="základní",J421,0)</f>
        <v>0</v>
      </c>
      <c r="BF421" s="194">
        <f>IF(N421="snížená",J421,0)</f>
        <v>0</v>
      </c>
      <c r="BG421" s="194">
        <f>IF(N421="zákl. přenesená",J421,0)</f>
        <v>0</v>
      </c>
      <c r="BH421" s="194">
        <f>IF(N421="sníž. přenesená",J421,0)</f>
        <v>0</v>
      </c>
      <c r="BI421" s="194">
        <f>IF(N421="nulová",J421,0)</f>
        <v>0</v>
      </c>
      <c r="BJ421" s="19" t="s">
        <v>83</v>
      </c>
      <c r="BK421" s="194">
        <f>ROUND(I421*H421,2)</f>
        <v>0</v>
      </c>
      <c r="BL421" s="19" t="s">
        <v>329</v>
      </c>
      <c r="BM421" s="193" t="s">
        <v>1552</v>
      </c>
    </row>
    <row r="422" spans="1:47" s="2" customFormat="1" ht="11.25">
      <c r="A422" s="36"/>
      <c r="B422" s="37"/>
      <c r="C422" s="38"/>
      <c r="D422" s="195" t="s">
        <v>231</v>
      </c>
      <c r="E422" s="38"/>
      <c r="F422" s="196" t="s">
        <v>2081</v>
      </c>
      <c r="G422" s="38"/>
      <c r="H422" s="38"/>
      <c r="I422" s="197"/>
      <c r="J422" s="38"/>
      <c r="K422" s="38"/>
      <c r="L422" s="41"/>
      <c r="M422" s="198"/>
      <c r="N422" s="199"/>
      <c r="O422" s="66"/>
      <c r="P422" s="66"/>
      <c r="Q422" s="66"/>
      <c r="R422" s="66"/>
      <c r="S422" s="66"/>
      <c r="T422" s="67"/>
      <c r="U422" s="36"/>
      <c r="V422" s="36"/>
      <c r="W422" s="36"/>
      <c r="X422" s="36"/>
      <c r="Y422" s="36"/>
      <c r="Z422" s="36"/>
      <c r="AA422" s="36"/>
      <c r="AB422" s="36"/>
      <c r="AC422" s="36"/>
      <c r="AD422" s="36"/>
      <c r="AE422" s="36"/>
      <c r="AT422" s="19" t="s">
        <v>231</v>
      </c>
      <c r="AU422" s="19" t="s">
        <v>237</v>
      </c>
    </row>
    <row r="423" spans="1:65" s="2" customFormat="1" ht="16.5" customHeight="1">
      <c r="A423" s="36"/>
      <c r="B423" s="37"/>
      <c r="C423" s="182" t="s">
        <v>1077</v>
      </c>
      <c r="D423" s="182" t="s">
        <v>225</v>
      </c>
      <c r="E423" s="183" t="s">
        <v>2082</v>
      </c>
      <c r="F423" s="184" t="s">
        <v>2058</v>
      </c>
      <c r="G423" s="185" t="s">
        <v>878</v>
      </c>
      <c r="H423" s="186">
        <v>1</v>
      </c>
      <c r="I423" s="187"/>
      <c r="J423" s="188">
        <f>ROUND(I423*H423,2)</f>
        <v>0</v>
      </c>
      <c r="K423" s="184" t="s">
        <v>74</v>
      </c>
      <c r="L423" s="41"/>
      <c r="M423" s="189" t="s">
        <v>74</v>
      </c>
      <c r="N423" s="190" t="s">
        <v>46</v>
      </c>
      <c r="O423" s="66"/>
      <c r="P423" s="191">
        <f>O423*H423</f>
        <v>0</v>
      </c>
      <c r="Q423" s="191">
        <v>0</v>
      </c>
      <c r="R423" s="191">
        <f>Q423*H423</f>
        <v>0</v>
      </c>
      <c r="S423" s="191">
        <v>0</v>
      </c>
      <c r="T423" s="192">
        <f>S423*H423</f>
        <v>0</v>
      </c>
      <c r="U423" s="36"/>
      <c r="V423" s="36"/>
      <c r="W423" s="36"/>
      <c r="X423" s="36"/>
      <c r="Y423" s="36"/>
      <c r="Z423" s="36"/>
      <c r="AA423" s="36"/>
      <c r="AB423" s="36"/>
      <c r="AC423" s="36"/>
      <c r="AD423" s="36"/>
      <c r="AE423" s="36"/>
      <c r="AR423" s="193" t="s">
        <v>329</v>
      </c>
      <c r="AT423" s="193" t="s">
        <v>225</v>
      </c>
      <c r="AU423" s="193" t="s">
        <v>237</v>
      </c>
      <c r="AY423" s="19" t="s">
        <v>223</v>
      </c>
      <c r="BE423" s="194">
        <f>IF(N423="základní",J423,0)</f>
        <v>0</v>
      </c>
      <c r="BF423" s="194">
        <f>IF(N423="snížená",J423,0)</f>
        <v>0</v>
      </c>
      <c r="BG423" s="194">
        <f>IF(N423="zákl. přenesená",J423,0)</f>
        <v>0</v>
      </c>
      <c r="BH423" s="194">
        <f>IF(N423="sníž. přenesená",J423,0)</f>
        <v>0</v>
      </c>
      <c r="BI423" s="194">
        <f>IF(N423="nulová",J423,0)</f>
        <v>0</v>
      </c>
      <c r="BJ423" s="19" t="s">
        <v>83</v>
      </c>
      <c r="BK423" s="194">
        <f>ROUND(I423*H423,2)</f>
        <v>0</v>
      </c>
      <c r="BL423" s="19" t="s">
        <v>329</v>
      </c>
      <c r="BM423" s="193" t="s">
        <v>1567</v>
      </c>
    </row>
    <row r="424" spans="1:47" s="2" customFormat="1" ht="11.25">
      <c r="A424" s="36"/>
      <c r="B424" s="37"/>
      <c r="C424" s="38"/>
      <c r="D424" s="195" t="s">
        <v>231</v>
      </c>
      <c r="E424" s="38"/>
      <c r="F424" s="196" t="s">
        <v>2058</v>
      </c>
      <c r="G424" s="38"/>
      <c r="H424" s="38"/>
      <c r="I424" s="197"/>
      <c r="J424" s="38"/>
      <c r="K424" s="38"/>
      <c r="L424" s="41"/>
      <c r="M424" s="198"/>
      <c r="N424" s="199"/>
      <c r="O424" s="66"/>
      <c r="P424" s="66"/>
      <c r="Q424" s="66"/>
      <c r="R424" s="66"/>
      <c r="S424" s="66"/>
      <c r="T424" s="67"/>
      <c r="U424" s="36"/>
      <c r="V424" s="36"/>
      <c r="W424" s="36"/>
      <c r="X424" s="36"/>
      <c r="Y424" s="36"/>
      <c r="Z424" s="36"/>
      <c r="AA424" s="36"/>
      <c r="AB424" s="36"/>
      <c r="AC424" s="36"/>
      <c r="AD424" s="36"/>
      <c r="AE424" s="36"/>
      <c r="AT424" s="19" t="s">
        <v>231</v>
      </c>
      <c r="AU424" s="19" t="s">
        <v>237</v>
      </c>
    </row>
    <row r="425" spans="1:65" s="2" customFormat="1" ht="21.75" customHeight="1">
      <c r="A425" s="36"/>
      <c r="B425" s="37"/>
      <c r="C425" s="182" t="s">
        <v>1085</v>
      </c>
      <c r="D425" s="182" t="s">
        <v>225</v>
      </c>
      <c r="E425" s="183" t="s">
        <v>2083</v>
      </c>
      <c r="F425" s="184" t="s">
        <v>2084</v>
      </c>
      <c r="G425" s="185" t="s">
        <v>878</v>
      </c>
      <c r="H425" s="186">
        <v>1</v>
      </c>
      <c r="I425" s="187"/>
      <c r="J425" s="188">
        <f>ROUND(I425*H425,2)</f>
        <v>0</v>
      </c>
      <c r="K425" s="184" t="s">
        <v>74</v>
      </c>
      <c r="L425" s="41"/>
      <c r="M425" s="189" t="s">
        <v>74</v>
      </c>
      <c r="N425" s="190" t="s">
        <v>46</v>
      </c>
      <c r="O425" s="66"/>
      <c r="P425" s="191">
        <f>O425*H425</f>
        <v>0</v>
      </c>
      <c r="Q425" s="191">
        <v>0</v>
      </c>
      <c r="R425" s="191">
        <f>Q425*H425</f>
        <v>0</v>
      </c>
      <c r="S425" s="191">
        <v>0</v>
      </c>
      <c r="T425" s="192">
        <f>S425*H425</f>
        <v>0</v>
      </c>
      <c r="U425" s="36"/>
      <c r="V425" s="36"/>
      <c r="W425" s="36"/>
      <c r="X425" s="36"/>
      <c r="Y425" s="36"/>
      <c r="Z425" s="36"/>
      <c r="AA425" s="36"/>
      <c r="AB425" s="36"/>
      <c r="AC425" s="36"/>
      <c r="AD425" s="36"/>
      <c r="AE425" s="36"/>
      <c r="AR425" s="193" t="s">
        <v>329</v>
      </c>
      <c r="AT425" s="193" t="s">
        <v>225</v>
      </c>
      <c r="AU425" s="193" t="s">
        <v>237</v>
      </c>
      <c r="AY425" s="19" t="s">
        <v>223</v>
      </c>
      <c r="BE425" s="194">
        <f>IF(N425="základní",J425,0)</f>
        <v>0</v>
      </c>
      <c r="BF425" s="194">
        <f>IF(N425="snížená",J425,0)</f>
        <v>0</v>
      </c>
      <c r="BG425" s="194">
        <f>IF(N425="zákl. přenesená",J425,0)</f>
        <v>0</v>
      </c>
      <c r="BH425" s="194">
        <f>IF(N425="sníž. přenesená",J425,0)</f>
        <v>0</v>
      </c>
      <c r="BI425" s="194">
        <f>IF(N425="nulová",J425,0)</f>
        <v>0</v>
      </c>
      <c r="BJ425" s="19" t="s">
        <v>83</v>
      </c>
      <c r="BK425" s="194">
        <f>ROUND(I425*H425,2)</f>
        <v>0</v>
      </c>
      <c r="BL425" s="19" t="s">
        <v>329</v>
      </c>
      <c r="BM425" s="193" t="s">
        <v>631</v>
      </c>
    </row>
    <row r="426" spans="1:47" s="2" customFormat="1" ht="11.25">
      <c r="A426" s="36"/>
      <c r="B426" s="37"/>
      <c r="C426" s="38"/>
      <c r="D426" s="195" t="s">
        <v>231</v>
      </c>
      <c r="E426" s="38"/>
      <c r="F426" s="196" t="s">
        <v>2084</v>
      </c>
      <c r="G426" s="38"/>
      <c r="H426" s="38"/>
      <c r="I426" s="197"/>
      <c r="J426" s="38"/>
      <c r="K426" s="38"/>
      <c r="L426" s="41"/>
      <c r="M426" s="198"/>
      <c r="N426" s="199"/>
      <c r="O426" s="66"/>
      <c r="P426" s="66"/>
      <c r="Q426" s="66"/>
      <c r="R426" s="66"/>
      <c r="S426" s="66"/>
      <c r="T426" s="67"/>
      <c r="U426" s="36"/>
      <c r="V426" s="36"/>
      <c r="W426" s="36"/>
      <c r="X426" s="36"/>
      <c r="Y426" s="36"/>
      <c r="Z426" s="36"/>
      <c r="AA426" s="36"/>
      <c r="AB426" s="36"/>
      <c r="AC426" s="36"/>
      <c r="AD426" s="36"/>
      <c r="AE426" s="36"/>
      <c r="AT426" s="19" t="s">
        <v>231</v>
      </c>
      <c r="AU426" s="19" t="s">
        <v>237</v>
      </c>
    </row>
    <row r="427" spans="2:51" s="13" customFormat="1" ht="11.25">
      <c r="B427" s="200"/>
      <c r="C427" s="201"/>
      <c r="D427" s="195" t="s">
        <v>233</v>
      </c>
      <c r="E427" s="202" t="s">
        <v>74</v>
      </c>
      <c r="F427" s="203" t="s">
        <v>1873</v>
      </c>
      <c r="G427" s="201"/>
      <c r="H427" s="204">
        <v>0</v>
      </c>
      <c r="I427" s="205"/>
      <c r="J427" s="201"/>
      <c r="K427" s="201"/>
      <c r="L427" s="206"/>
      <c r="M427" s="207"/>
      <c r="N427" s="208"/>
      <c r="O427" s="208"/>
      <c r="P427" s="208"/>
      <c r="Q427" s="208"/>
      <c r="R427" s="208"/>
      <c r="S427" s="208"/>
      <c r="T427" s="209"/>
      <c r="AT427" s="210" t="s">
        <v>233</v>
      </c>
      <c r="AU427" s="210" t="s">
        <v>237</v>
      </c>
      <c r="AV427" s="13" t="s">
        <v>85</v>
      </c>
      <c r="AW427" s="13" t="s">
        <v>37</v>
      </c>
      <c r="AX427" s="13" t="s">
        <v>76</v>
      </c>
      <c r="AY427" s="210" t="s">
        <v>223</v>
      </c>
    </row>
    <row r="428" spans="2:51" s="13" customFormat="1" ht="11.25">
      <c r="B428" s="200"/>
      <c r="C428" s="201"/>
      <c r="D428" s="195" t="s">
        <v>233</v>
      </c>
      <c r="E428" s="202" t="s">
        <v>74</v>
      </c>
      <c r="F428" s="203" t="s">
        <v>1877</v>
      </c>
      <c r="G428" s="201"/>
      <c r="H428" s="204">
        <v>1</v>
      </c>
      <c r="I428" s="205"/>
      <c r="J428" s="201"/>
      <c r="K428" s="201"/>
      <c r="L428" s="206"/>
      <c r="M428" s="207"/>
      <c r="N428" s="208"/>
      <c r="O428" s="208"/>
      <c r="P428" s="208"/>
      <c r="Q428" s="208"/>
      <c r="R428" s="208"/>
      <c r="S428" s="208"/>
      <c r="T428" s="209"/>
      <c r="AT428" s="210" t="s">
        <v>233</v>
      </c>
      <c r="AU428" s="210" t="s">
        <v>237</v>
      </c>
      <c r="AV428" s="13" t="s">
        <v>85</v>
      </c>
      <c r="AW428" s="13" t="s">
        <v>37</v>
      </c>
      <c r="AX428" s="13" t="s">
        <v>76</v>
      </c>
      <c r="AY428" s="210" t="s">
        <v>223</v>
      </c>
    </row>
    <row r="429" spans="2:51" s="15" customFormat="1" ht="11.25">
      <c r="B429" s="222"/>
      <c r="C429" s="223"/>
      <c r="D429" s="195" t="s">
        <v>233</v>
      </c>
      <c r="E429" s="224" t="s">
        <v>74</v>
      </c>
      <c r="F429" s="225" t="s">
        <v>238</v>
      </c>
      <c r="G429" s="223"/>
      <c r="H429" s="226">
        <v>1</v>
      </c>
      <c r="I429" s="227"/>
      <c r="J429" s="223"/>
      <c r="K429" s="223"/>
      <c r="L429" s="228"/>
      <c r="M429" s="229"/>
      <c r="N429" s="230"/>
      <c r="O429" s="230"/>
      <c r="P429" s="230"/>
      <c r="Q429" s="230"/>
      <c r="R429" s="230"/>
      <c r="S429" s="230"/>
      <c r="T429" s="231"/>
      <c r="AT429" s="232" t="s">
        <v>233</v>
      </c>
      <c r="AU429" s="232" t="s">
        <v>237</v>
      </c>
      <c r="AV429" s="15" t="s">
        <v>229</v>
      </c>
      <c r="AW429" s="15" t="s">
        <v>37</v>
      </c>
      <c r="AX429" s="15" t="s">
        <v>83</v>
      </c>
      <c r="AY429" s="232" t="s">
        <v>223</v>
      </c>
    </row>
    <row r="430" spans="2:63" s="12" customFormat="1" ht="20.85" customHeight="1">
      <c r="B430" s="166"/>
      <c r="C430" s="167"/>
      <c r="D430" s="168" t="s">
        <v>75</v>
      </c>
      <c r="E430" s="180" t="s">
        <v>2085</v>
      </c>
      <c r="F430" s="180" t="s">
        <v>2086</v>
      </c>
      <c r="G430" s="167"/>
      <c r="H430" s="167"/>
      <c r="I430" s="170"/>
      <c r="J430" s="181">
        <f>BK430</f>
        <v>0</v>
      </c>
      <c r="K430" s="167"/>
      <c r="L430" s="172"/>
      <c r="M430" s="173"/>
      <c r="N430" s="174"/>
      <c r="O430" s="174"/>
      <c r="P430" s="175">
        <f>SUM(P431:P441)</f>
        <v>0</v>
      </c>
      <c r="Q430" s="174"/>
      <c r="R430" s="175">
        <f>SUM(R431:R441)</f>
        <v>0</v>
      </c>
      <c r="S430" s="174"/>
      <c r="T430" s="176">
        <f>SUM(T431:T441)</f>
        <v>0</v>
      </c>
      <c r="AR430" s="177" t="s">
        <v>83</v>
      </c>
      <c r="AT430" s="178" t="s">
        <v>75</v>
      </c>
      <c r="AU430" s="178" t="s">
        <v>85</v>
      </c>
      <c r="AY430" s="177" t="s">
        <v>223</v>
      </c>
      <c r="BK430" s="179">
        <f>SUM(BK431:BK441)</f>
        <v>0</v>
      </c>
    </row>
    <row r="431" spans="1:65" s="2" customFormat="1" ht="16.5" customHeight="1">
      <c r="A431" s="36"/>
      <c r="B431" s="37"/>
      <c r="C431" s="182" t="s">
        <v>1092</v>
      </c>
      <c r="D431" s="182" t="s">
        <v>225</v>
      </c>
      <c r="E431" s="183" t="s">
        <v>2087</v>
      </c>
      <c r="F431" s="184" t="s">
        <v>2028</v>
      </c>
      <c r="G431" s="185" t="s">
        <v>878</v>
      </c>
      <c r="H431" s="186">
        <v>2</v>
      </c>
      <c r="I431" s="187"/>
      <c r="J431" s="188">
        <f>ROUND(I431*H431,2)</f>
        <v>0</v>
      </c>
      <c r="K431" s="184" t="s">
        <v>74</v>
      </c>
      <c r="L431" s="41"/>
      <c r="M431" s="189" t="s">
        <v>74</v>
      </c>
      <c r="N431" s="190" t="s">
        <v>46</v>
      </c>
      <c r="O431" s="66"/>
      <c r="P431" s="191">
        <f>O431*H431</f>
        <v>0</v>
      </c>
      <c r="Q431" s="191">
        <v>0</v>
      </c>
      <c r="R431" s="191">
        <f>Q431*H431</f>
        <v>0</v>
      </c>
      <c r="S431" s="191">
        <v>0</v>
      </c>
      <c r="T431" s="192">
        <f>S431*H431</f>
        <v>0</v>
      </c>
      <c r="U431" s="36"/>
      <c r="V431" s="36"/>
      <c r="W431" s="36"/>
      <c r="X431" s="36"/>
      <c r="Y431" s="36"/>
      <c r="Z431" s="36"/>
      <c r="AA431" s="36"/>
      <c r="AB431" s="36"/>
      <c r="AC431" s="36"/>
      <c r="AD431" s="36"/>
      <c r="AE431" s="36"/>
      <c r="AR431" s="193" t="s">
        <v>329</v>
      </c>
      <c r="AT431" s="193" t="s">
        <v>225</v>
      </c>
      <c r="AU431" s="193" t="s">
        <v>237</v>
      </c>
      <c r="AY431" s="19" t="s">
        <v>223</v>
      </c>
      <c r="BE431" s="194">
        <f>IF(N431="základní",J431,0)</f>
        <v>0</v>
      </c>
      <c r="BF431" s="194">
        <f>IF(N431="snížená",J431,0)</f>
        <v>0</v>
      </c>
      <c r="BG431" s="194">
        <f>IF(N431="zákl. přenesená",J431,0)</f>
        <v>0</v>
      </c>
      <c r="BH431" s="194">
        <f>IF(N431="sníž. přenesená",J431,0)</f>
        <v>0</v>
      </c>
      <c r="BI431" s="194">
        <f>IF(N431="nulová",J431,0)</f>
        <v>0</v>
      </c>
      <c r="BJ431" s="19" t="s">
        <v>83</v>
      </c>
      <c r="BK431" s="194">
        <f>ROUND(I431*H431,2)</f>
        <v>0</v>
      </c>
      <c r="BL431" s="19" t="s">
        <v>329</v>
      </c>
      <c r="BM431" s="193" t="s">
        <v>1594</v>
      </c>
    </row>
    <row r="432" spans="1:47" s="2" customFormat="1" ht="11.25">
      <c r="A432" s="36"/>
      <c r="B432" s="37"/>
      <c r="C432" s="38"/>
      <c r="D432" s="195" t="s">
        <v>231</v>
      </c>
      <c r="E432" s="38"/>
      <c r="F432" s="196" t="s">
        <v>2028</v>
      </c>
      <c r="G432" s="38"/>
      <c r="H432" s="38"/>
      <c r="I432" s="197"/>
      <c r="J432" s="38"/>
      <c r="K432" s="38"/>
      <c r="L432" s="41"/>
      <c r="M432" s="198"/>
      <c r="N432" s="199"/>
      <c r="O432" s="66"/>
      <c r="P432" s="66"/>
      <c r="Q432" s="66"/>
      <c r="R432" s="66"/>
      <c r="S432" s="66"/>
      <c r="T432" s="67"/>
      <c r="U432" s="36"/>
      <c r="V432" s="36"/>
      <c r="W432" s="36"/>
      <c r="X432" s="36"/>
      <c r="Y432" s="36"/>
      <c r="Z432" s="36"/>
      <c r="AA432" s="36"/>
      <c r="AB432" s="36"/>
      <c r="AC432" s="36"/>
      <c r="AD432" s="36"/>
      <c r="AE432" s="36"/>
      <c r="AT432" s="19" t="s">
        <v>231</v>
      </c>
      <c r="AU432" s="19" t="s">
        <v>237</v>
      </c>
    </row>
    <row r="433" spans="1:65" s="2" customFormat="1" ht="24">
      <c r="A433" s="36"/>
      <c r="B433" s="37"/>
      <c r="C433" s="182" t="s">
        <v>1097</v>
      </c>
      <c r="D433" s="182" t="s">
        <v>225</v>
      </c>
      <c r="E433" s="183" t="s">
        <v>2088</v>
      </c>
      <c r="F433" s="184" t="s">
        <v>2089</v>
      </c>
      <c r="G433" s="185" t="s">
        <v>878</v>
      </c>
      <c r="H433" s="186">
        <v>2</v>
      </c>
      <c r="I433" s="187"/>
      <c r="J433" s="188">
        <f>ROUND(I433*H433,2)</f>
        <v>0</v>
      </c>
      <c r="K433" s="184" t="s">
        <v>74</v>
      </c>
      <c r="L433" s="41"/>
      <c r="M433" s="189" t="s">
        <v>74</v>
      </c>
      <c r="N433" s="190" t="s">
        <v>46</v>
      </c>
      <c r="O433" s="66"/>
      <c r="P433" s="191">
        <f>O433*H433</f>
        <v>0</v>
      </c>
      <c r="Q433" s="191">
        <v>0</v>
      </c>
      <c r="R433" s="191">
        <f>Q433*H433</f>
        <v>0</v>
      </c>
      <c r="S433" s="191">
        <v>0</v>
      </c>
      <c r="T433" s="192">
        <f>S433*H433</f>
        <v>0</v>
      </c>
      <c r="U433" s="36"/>
      <c r="V433" s="36"/>
      <c r="W433" s="36"/>
      <c r="X433" s="36"/>
      <c r="Y433" s="36"/>
      <c r="Z433" s="36"/>
      <c r="AA433" s="36"/>
      <c r="AB433" s="36"/>
      <c r="AC433" s="36"/>
      <c r="AD433" s="36"/>
      <c r="AE433" s="36"/>
      <c r="AR433" s="193" t="s">
        <v>329</v>
      </c>
      <c r="AT433" s="193" t="s">
        <v>225</v>
      </c>
      <c r="AU433" s="193" t="s">
        <v>237</v>
      </c>
      <c r="AY433" s="19" t="s">
        <v>223</v>
      </c>
      <c r="BE433" s="194">
        <f>IF(N433="základní",J433,0)</f>
        <v>0</v>
      </c>
      <c r="BF433" s="194">
        <f>IF(N433="snížená",J433,0)</f>
        <v>0</v>
      </c>
      <c r="BG433" s="194">
        <f>IF(N433="zákl. přenesená",J433,0)</f>
        <v>0</v>
      </c>
      <c r="BH433" s="194">
        <f>IF(N433="sníž. přenesená",J433,0)</f>
        <v>0</v>
      </c>
      <c r="BI433" s="194">
        <f>IF(N433="nulová",J433,0)</f>
        <v>0</v>
      </c>
      <c r="BJ433" s="19" t="s">
        <v>83</v>
      </c>
      <c r="BK433" s="194">
        <f>ROUND(I433*H433,2)</f>
        <v>0</v>
      </c>
      <c r="BL433" s="19" t="s">
        <v>329</v>
      </c>
      <c r="BM433" s="193" t="s">
        <v>1604</v>
      </c>
    </row>
    <row r="434" spans="1:47" s="2" customFormat="1" ht="11.25">
      <c r="A434" s="36"/>
      <c r="B434" s="37"/>
      <c r="C434" s="38"/>
      <c r="D434" s="195" t="s">
        <v>231</v>
      </c>
      <c r="E434" s="38"/>
      <c r="F434" s="196" t="s">
        <v>2089</v>
      </c>
      <c r="G434" s="38"/>
      <c r="H434" s="38"/>
      <c r="I434" s="197"/>
      <c r="J434" s="38"/>
      <c r="K434" s="38"/>
      <c r="L434" s="41"/>
      <c r="M434" s="198"/>
      <c r="N434" s="199"/>
      <c r="O434" s="66"/>
      <c r="P434" s="66"/>
      <c r="Q434" s="66"/>
      <c r="R434" s="66"/>
      <c r="S434" s="66"/>
      <c r="T434" s="67"/>
      <c r="U434" s="36"/>
      <c r="V434" s="36"/>
      <c r="W434" s="36"/>
      <c r="X434" s="36"/>
      <c r="Y434" s="36"/>
      <c r="Z434" s="36"/>
      <c r="AA434" s="36"/>
      <c r="AB434" s="36"/>
      <c r="AC434" s="36"/>
      <c r="AD434" s="36"/>
      <c r="AE434" s="36"/>
      <c r="AT434" s="19" t="s">
        <v>231</v>
      </c>
      <c r="AU434" s="19" t="s">
        <v>237</v>
      </c>
    </row>
    <row r="435" spans="1:65" s="2" customFormat="1" ht="16.5" customHeight="1">
      <c r="A435" s="36"/>
      <c r="B435" s="37"/>
      <c r="C435" s="182" t="s">
        <v>1103</v>
      </c>
      <c r="D435" s="182" t="s">
        <v>225</v>
      </c>
      <c r="E435" s="183" t="s">
        <v>2090</v>
      </c>
      <c r="F435" s="184" t="s">
        <v>2032</v>
      </c>
      <c r="G435" s="185" t="s">
        <v>878</v>
      </c>
      <c r="H435" s="186">
        <v>2</v>
      </c>
      <c r="I435" s="187"/>
      <c r="J435" s="188">
        <f>ROUND(I435*H435,2)</f>
        <v>0</v>
      </c>
      <c r="K435" s="184" t="s">
        <v>74</v>
      </c>
      <c r="L435" s="41"/>
      <c r="M435" s="189" t="s">
        <v>74</v>
      </c>
      <c r="N435" s="190" t="s">
        <v>46</v>
      </c>
      <c r="O435" s="66"/>
      <c r="P435" s="191">
        <f>O435*H435</f>
        <v>0</v>
      </c>
      <c r="Q435" s="191">
        <v>0</v>
      </c>
      <c r="R435" s="191">
        <f>Q435*H435</f>
        <v>0</v>
      </c>
      <c r="S435" s="191">
        <v>0</v>
      </c>
      <c r="T435" s="192">
        <f>S435*H435</f>
        <v>0</v>
      </c>
      <c r="U435" s="36"/>
      <c r="V435" s="36"/>
      <c r="W435" s="36"/>
      <c r="X435" s="36"/>
      <c r="Y435" s="36"/>
      <c r="Z435" s="36"/>
      <c r="AA435" s="36"/>
      <c r="AB435" s="36"/>
      <c r="AC435" s="36"/>
      <c r="AD435" s="36"/>
      <c r="AE435" s="36"/>
      <c r="AR435" s="193" t="s">
        <v>329</v>
      </c>
      <c r="AT435" s="193" t="s">
        <v>225</v>
      </c>
      <c r="AU435" s="193" t="s">
        <v>237</v>
      </c>
      <c r="AY435" s="19" t="s">
        <v>223</v>
      </c>
      <c r="BE435" s="194">
        <f>IF(N435="základní",J435,0)</f>
        <v>0</v>
      </c>
      <c r="BF435" s="194">
        <f>IF(N435="snížená",J435,0)</f>
        <v>0</v>
      </c>
      <c r="BG435" s="194">
        <f>IF(N435="zákl. přenesená",J435,0)</f>
        <v>0</v>
      </c>
      <c r="BH435" s="194">
        <f>IF(N435="sníž. přenesená",J435,0)</f>
        <v>0</v>
      </c>
      <c r="BI435" s="194">
        <f>IF(N435="nulová",J435,0)</f>
        <v>0</v>
      </c>
      <c r="BJ435" s="19" t="s">
        <v>83</v>
      </c>
      <c r="BK435" s="194">
        <f>ROUND(I435*H435,2)</f>
        <v>0</v>
      </c>
      <c r="BL435" s="19" t="s">
        <v>329</v>
      </c>
      <c r="BM435" s="193" t="s">
        <v>1614</v>
      </c>
    </row>
    <row r="436" spans="1:47" s="2" customFormat="1" ht="11.25">
      <c r="A436" s="36"/>
      <c r="B436" s="37"/>
      <c r="C436" s="38"/>
      <c r="D436" s="195" t="s">
        <v>231</v>
      </c>
      <c r="E436" s="38"/>
      <c r="F436" s="196" t="s">
        <v>2032</v>
      </c>
      <c r="G436" s="38"/>
      <c r="H436" s="38"/>
      <c r="I436" s="197"/>
      <c r="J436" s="38"/>
      <c r="K436" s="38"/>
      <c r="L436" s="41"/>
      <c r="M436" s="198"/>
      <c r="N436" s="199"/>
      <c r="O436" s="66"/>
      <c r="P436" s="66"/>
      <c r="Q436" s="66"/>
      <c r="R436" s="66"/>
      <c r="S436" s="66"/>
      <c r="T436" s="67"/>
      <c r="U436" s="36"/>
      <c r="V436" s="36"/>
      <c r="W436" s="36"/>
      <c r="X436" s="36"/>
      <c r="Y436" s="36"/>
      <c r="Z436" s="36"/>
      <c r="AA436" s="36"/>
      <c r="AB436" s="36"/>
      <c r="AC436" s="36"/>
      <c r="AD436" s="36"/>
      <c r="AE436" s="36"/>
      <c r="AT436" s="19" t="s">
        <v>231</v>
      </c>
      <c r="AU436" s="19" t="s">
        <v>237</v>
      </c>
    </row>
    <row r="437" spans="1:65" s="2" customFormat="1" ht="16.5" customHeight="1">
      <c r="A437" s="36"/>
      <c r="B437" s="37"/>
      <c r="C437" s="182" t="s">
        <v>1108</v>
      </c>
      <c r="D437" s="182" t="s">
        <v>225</v>
      </c>
      <c r="E437" s="183" t="s">
        <v>2091</v>
      </c>
      <c r="F437" s="184" t="s">
        <v>2092</v>
      </c>
      <c r="G437" s="185" t="s">
        <v>878</v>
      </c>
      <c r="H437" s="186">
        <v>2</v>
      </c>
      <c r="I437" s="187"/>
      <c r="J437" s="188">
        <f>ROUND(I437*H437,2)</f>
        <v>0</v>
      </c>
      <c r="K437" s="184" t="s">
        <v>74</v>
      </c>
      <c r="L437" s="41"/>
      <c r="M437" s="189" t="s">
        <v>74</v>
      </c>
      <c r="N437" s="190" t="s">
        <v>46</v>
      </c>
      <c r="O437" s="66"/>
      <c r="P437" s="191">
        <f>O437*H437</f>
        <v>0</v>
      </c>
      <c r="Q437" s="191">
        <v>0</v>
      </c>
      <c r="R437" s="191">
        <f>Q437*H437</f>
        <v>0</v>
      </c>
      <c r="S437" s="191">
        <v>0</v>
      </c>
      <c r="T437" s="192">
        <f>S437*H437</f>
        <v>0</v>
      </c>
      <c r="U437" s="36"/>
      <c r="V437" s="36"/>
      <c r="W437" s="36"/>
      <c r="X437" s="36"/>
      <c r="Y437" s="36"/>
      <c r="Z437" s="36"/>
      <c r="AA437" s="36"/>
      <c r="AB437" s="36"/>
      <c r="AC437" s="36"/>
      <c r="AD437" s="36"/>
      <c r="AE437" s="36"/>
      <c r="AR437" s="193" t="s">
        <v>329</v>
      </c>
      <c r="AT437" s="193" t="s">
        <v>225</v>
      </c>
      <c r="AU437" s="193" t="s">
        <v>237</v>
      </c>
      <c r="AY437" s="19" t="s">
        <v>223</v>
      </c>
      <c r="BE437" s="194">
        <f>IF(N437="základní",J437,0)</f>
        <v>0</v>
      </c>
      <c r="BF437" s="194">
        <f>IF(N437="snížená",J437,0)</f>
        <v>0</v>
      </c>
      <c r="BG437" s="194">
        <f>IF(N437="zákl. přenesená",J437,0)</f>
        <v>0</v>
      </c>
      <c r="BH437" s="194">
        <f>IF(N437="sníž. přenesená",J437,0)</f>
        <v>0</v>
      </c>
      <c r="BI437" s="194">
        <f>IF(N437="nulová",J437,0)</f>
        <v>0</v>
      </c>
      <c r="BJ437" s="19" t="s">
        <v>83</v>
      </c>
      <c r="BK437" s="194">
        <f>ROUND(I437*H437,2)</f>
        <v>0</v>
      </c>
      <c r="BL437" s="19" t="s">
        <v>329</v>
      </c>
      <c r="BM437" s="193" t="s">
        <v>1624</v>
      </c>
    </row>
    <row r="438" spans="1:47" s="2" customFormat="1" ht="11.25">
      <c r="A438" s="36"/>
      <c r="B438" s="37"/>
      <c r="C438" s="38"/>
      <c r="D438" s="195" t="s">
        <v>231</v>
      </c>
      <c r="E438" s="38"/>
      <c r="F438" s="196" t="s">
        <v>2092</v>
      </c>
      <c r="G438" s="38"/>
      <c r="H438" s="38"/>
      <c r="I438" s="197"/>
      <c r="J438" s="38"/>
      <c r="K438" s="38"/>
      <c r="L438" s="41"/>
      <c r="M438" s="198"/>
      <c r="N438" s="199"/>
      <c r="O438" s="66"/>
      <c r="P438" s="66"/>
      <c r="Q438" s="66"/>
      <c r="R438" s="66"/>
      <c r="S438" s="66"/>
      <c r="T438" s="67"/>
      <c r="U438" s="36"/>
      <c r="V438" s="36"/>
      <c r="W438" s="36"/>
      <c r="X438" s="36"/>
      <c r="Y438" s="36"/>
      <c r="Z438" s="36"/>
      <c r="AA438" s="36"/>
      <c r="AB438" s="36"/>
      <c r="AC438" s="36"/>
      <c r="AD438" s="36"/>
      <c r="AE438" s="36"/>
      <c r="AT438" s="19" t="s">
        <v>231</v>
      </c>
      <c r="AU438" s="19" t="s">
        <v>237</v>
      </c>
    </row>
    <row r="439" spans="2:51" s="13" customFormat="1" ht="11.25">
      <c r="B439" s="200"/>
      <c r="C439" s="201"/>
      <c r="D439" s="195" t="s">
        <v>233</v>
      </c>
      <c r="E439" s="202" t="s">
        <v>74</v>
      </c>
      <c r="F439" s="203" t="s">
        <v>1873</v>
      </c>
      <c r="G439" s="201"/>
      <c r="H439" s="204">
        <v>0</v>
      </c>
      <c r="I439" s="205"/>
      <c r="J439" s="201"/>
      <c r="K439" s="201"/>
      <c r="L439" s="206"/>
      <c r="M439" s="207"/>
      <c r="N439" s="208"/>
      <c r="O439" s="208"/>
      <c r="P439" s="208"/>
      <c r="Q439" s="208"/>
      <c r="R439" s="208"/>
      <c r="S439" s="208"/>
      <c r="T439" s="209"/>
      <c r="AT439" s="210" t="s">
        <v>233</v>
      </c>
      <c r="AU439" s="210" t="s">
        <v>237</v>
      </c>
      <c r="AV439" s="13" t="s">
        <v>85</v>
      </c>
      <c r="AW439" s="13" t="s">
        <v>37</v>
      </c>
      <c r="AX439" s="13" t="s">
        <v>76</v>
      </c>
      <c r="AY439" s="210" t="s">
        <v>223</v>
      </c>
    </row>
    <row r="440" spans="2:51" s="13" customFormat="1" ht="11.25">
      <c r="B440" s="200"/>
      <c r="C440" s="201"/>
      <c r="D440" s="195" t="s">
        <v>233</v>
      </c>
      <c r="E440" s="202" t="s">
        <v>74</v>
      </c>
      <c r="F440" s="203" t="s">
        <v>1862</v>
      </c>
      <c r="G440" s="201"/>
      <c r="H440" s="204">
        <v>2</v>
      </c>
      <c r="I440" s="205"/>
      <c r="J440" s="201"/>
      <c r="K440" s="201"/>
      <c r="L440" s="206"/>
      <c r="M440" s="207"/>
      <c r="N440" s="208"/>
      <c r="O440" s="208"/>
      <c r="P440" s="208"/>
      <c r="Q440" s="208"/>
      <c r="R440" s="208"/>
      <c r="S440" s="208"/>
      <c r="T440" s="209"/>
      <c r="AT440" s="210" t="s">
        <v>233</v>
      </c>
      <c r="AU440" s="210" t="s">
        <v>237</v>
      </c>
      <c r="AV440" s="13" t="s">
        <v>85</v>
      </c>
      <c r="AW440" s="13" t="s">
        <v>37</v>
      </c>
      <c r="AX440" s="13" t="s">
        <v>76</v>
      </c>
      <c r="AY440" s="210" t="s">
        <v>223</v>
      </c>
    </row>
    <row r="441" spans="2:51" s="15" customFormat="1" ht="11.25">
      <c r="B441" s="222"/>
      <c r="C441" s="223"/>
      <c r="D441" s="195" t="s">
        <v>233</v>
      </c>
      <c r="E441" s="224" t="s">
        <v>74</v>
      </c>
      <c r="F441" s="225" t="s">
        <v>238</v>
      </c>
      <c r="G441" s="223"/>
      <c r="H441" s="226">
        <v>2</v>
      </c>
      <c r="I441" s="227"/>
      <c r="J441" s="223"/>
      <c r="K441" s="223"/>
      <c r="L441" s="228"/>
      <c r="M441" s="229"/>
      <c r="N441" s="230"/>
      <c r="O441" s="230"/>
      <c r="P441" s="230"/>
      <c r="Q441" s="230"/>
      <c r="R441" s="230"/>
      <c r="S441" s="230"/>
      <c r="T441" s="231"/>
      <c r="AT441" s="232" t="s">
        <v>233</v>
      </c>
      <c r="AU441" s="232" t="s">
        <v>237</v>
      </c>
      <c r="AV441" s="15" t="s">
        <v>229</v>
      </c>
      <c r="AW441" s="15" t="s">
        <v>37</v>
      </c>
      <c r="AX441" s="15" t="s">
        <v>83</v>
      </c>
      <c r="AY441" s="232" t="s">
        <v>223</v>
      </c>
    </row>
    <row r="442" spans="2:63" s="12" customFormat="1" ht="20.85" customHeight="1">
      <c r="B442" s="166"/>
      <c r="C442" s="167"/>
      <c r="D442" s="168" t="s">
        <v>75</v>
      </c>
      <c r="E442" s="180" t="s">
        <v>2093</v>
      </c>
      <c r="F442" s="180" t="s">
        <v>2094</v>
      </c>
      <c r="G442" s="167"/>
      <c r="H442" s="167"/>
      <c r="I442" s="170"/>
      <c r="J442" s="181">
        <f>BK442</f>
        <v>0</v>
      </c>
      <c r="K442" s="167"/>
      <c r="L442" s="172"/>
      <c r="M442" s="173"/>
      <c r="N442" s="174"/>
      <c r="O442" s="174"/>
      <c r="P442" s="175">
        <f>SUM(P443:P450)</f>
        <v>0</v>
      </c>
      <c r="Q442" s="174"/>
      <c r="R442" s="175">
        <f>SUM(R443:R450)</f>
        <v>0</v>
      </c>
      <c r="S442" s="174"/>
      <c r="T442" s="176">
        <f>SUM(T443:T450)</f>
        <v>0</v>
      </c>
      <c r="AR442" s="177" t="s">
        <v>83</v>
      </c>
      <c r="AT442" s="178" t="s">
        <v>75</v>
      </c>
      <c r="AU442" s="178" t="s">
        <v>85</v>
      </c>
      <c r="AY442" s="177" t="s">
        <v>223</v>
      </c>
      <c r="BK442" s="179">
        <f>SUM(BK443:BK450)</f>
        <v>0</v>
      </c>
    </row>
    <row r="443" spans="1:65" s="2" customFormat="1" ht="16.5" customHeight="1">
      <c r="A443" s="36"/>
      <c r="B443" s="37"/>
      <c r="C443" s="182" t="s">
        <v>1113</v>
      </c>
      <c r="D443" s="182" t="s">
        <v>225</v>
      </c>
      <c r="E443" s="183" t="s">
        <v>2095</v>
      </c>
      <c r="F443" s="184" t="s">
        <v>2028</v>
      </c>
      <c r="G443" s="185" t="s">
        <v>878</v>
      </c>
      <c r="H443" s="186">
        <v>1</v>
      </c>
      <c r="I443" s="187"/>
      <c r="J443" s="188">
        <f>ROUND(I443*H443,2)</f>
        <v>0</v>
      </c>
      <c r="K443" s="184" t="s">
        <v>74</v>
      </c>
      <c r="L443" s="41"/>
      <c r="M443" s="189" t="s">
        <v>74</v>
      </c>
      <c r="N443" s="190" t="s">
        <v>46</v>
      </c>
      <c r="O443" s="66"/>
      <c r="P443" s="191">
        <f>O443*H443</f>
        <v>0</v>
      </c>
      <c r="Q443" s="191">
        <v>0</v>
      </c>
      <c r="R443" s="191">
        <f>Q443*H443</f>
        <v>0</v>
      </c>
      <c r="S443" s="191">
        <v>0</v>
      </c>
      <c r="T443" s="192">
        <f>S443*H443</f>
        <v>0</v>
      </c>
      <c r="U443" s="36"/>
      <c r="V443" s="36"/>
      <c r="W443" s="36"/>
      <c r="X443" s="36"/>
      <c r="Y443" s="36"/>
      <c r="Z443" s="36"/>
      <c r="AA443" s="36"/>
      <c r="AB443" s="36"/>
      <c r="AC443" s="36"/>
      <c r="AD443" s="36"/>
      <c r="AE443" s="36"/>
      <c r="AR443" s="193" t="s">
        <v>329</v>
      </c>
      <c r="AT443" s="193" t="s">
        <v>225</v>
      </c>
      <c r="AU443" s="193" t="s">
        <v>237</v>
      </c>
      <c r="AY443" s="19" t="s">
        <v>223</v>
      </c>
      <c r="BE443" s="194">
        <f>IF(N443="základní",J443,0)</f>
        <v>0</v>
      </c>
      <c r="BF443" s="194">
        <f>IF(N443="snížená",J443,0)</f>
        <v>0</v>
      </c>
      <c r="BG443" s="194">
        <f>IF(N443="zákl. přenesená",J443,0)</f>
        <v>0</v>
      </c>
      <c r="BH443" s="194">
        <f>IF(N443="sníž. přenesená",J443,0)</f>
        <v>0</v>
      </c>
      <c r="BI443" s="194">
        <f>IF(N443="nulová",J443,0)</f>
        <v>0</v>
      </c>
      <c r="BJ443" s="19" t="s">
        <v>83</v>
      </c>
      <c r="BK443" s="194">
        <f>ROUND(I443*H443,2)</f>
        <v>0</v>
      </c>
      <c r="BL443" s="19" t="s">
        <v>329</v>
      </c>
      <c r="BM443" s="193" t="s">
        <v>1634</v>
      </c>
    </row>
    <row r="444" spans="1:47" s="2" customFormat="1" ht="11.25">
      <c r="A444" s="36"/>
      <c r="B444" s="37"/>
      <c r="C444" s="38"/>
      <c r="D444" s="195" t="s">
        <v>231</v>
      </c>
      <c r="E444" s="38"/>
      <c r="F444" s="196" t="s">
        <v>2028</v>
      </c>
      <c r="G444" s="38"/>
      <c r="H444" s="38"/>
      <c r="I444" s="197"/>
      <c r="J444" s="38"/>
      <c r="K444" s="38"/>
      <c r="L444" s="41"/>
      <c r="M444" s="198"/>
      <c r="N444" s="199"/>
      <c r="O444" s="66"/>
      <c r="P444" s="66"/>
      <c r="Q444" s="66"/>
      <c r="R444" s="66"/>
      <c r="S444" s="66"/>
      <c r="T444" s="67"/>
      <c r="U444" s="36"/>
      <c r="V444" s="36"/>
      <c r="W444" s="36"/>
      <c r="X444" s="36"/>
      <c r="Y444" s="36"/>
      <c r="Z444" s="36"/>
      <c r="AA444" s="36"/>
      <c r="AB444" s="36"/>
      <c r="AC444" s="36"/>
      <c r="AD444" s="36"/>
      <c r="AE444" s="36"/>
      <c r="AT444" s="19" t="s">
        <v>231</v>
      </c>
      <c r="AU444" s="19" t="s">
        <v>237</v>
      </c>
    </row>
    <row r="445" spans="1:65" s="2" customFormat="1" ht="24">
      <c r="A445" s="36"/>
      <c r="B445" s="37"/>
      <c r="C445" s="182" t="s">
        <v>1120</v>
      </c>
      <c r="D445" s="182" t="s">
        <v>225</v>
      </c>
      <c r="E445" s="183" t="s">
        <v>2096</v>
      </c>
      <c r="F445" s="184" t="s">
        <v>2089</v>
      </c>
      <c r="G445" s="185" t="s">
        <v>878</v>
      </c>
      <c r="H445" s="186">
        <v>1</v>
      </c>
      <c r="I445" s="187"/>
      <c r="J445" s="188">
        <f>ROUND(I445*H445,2)</f>
        <v>0</v>
      </c>
      <c r="K445" s="184" t="s">
        <v>74</v>
      </c>
      <c r="L445" s="41"/>
      <c r="M445" s="189" t="s">
        <v>74</v>
      </c>
      <c r="N445" s="190" t="s">
        <v>46</v>
      </c>
      <c r="O445" s="66"/>
      <c r="P445" s="191">
        <f>O445*H445</f>
        <v>0</v>
      </c>
      <c r="Q445" s="191">
        <v>0</v>
      </c>
      <c r="R445" s="191">
        <f>Q445*H445</f>
        <v>0</v>
      </c>
      <c r="S445" s="191">
        <v>0</v>
      </c>
      <c r="T445" s="192">
        <f>S445*H445</f>
        <v>0</v>
      </c>
      <c r="U445" s="36"/>
      <c r="V445" s="36"/>
      <c r="W445" s="36"/>
      <c r="X445" s="36"/>
      <c r="Y445" s="36"/>
      <c r="Z445" s="36"/>
      <c r="AA445" s="36"/>
      <c r="AB445" s="36"/>
      <c r="AC445" s="36"/>
      <c r="AD445" s="36"/>
      <c r="AE445" s="36"/>
      <c r="AR445" s="193" t="s">
        <v>329</v>
      </c>
      <c r="AT445" s="193" t="s">
        <v>225</v>
      </c>
      <c r="AU445" s="193" t="s">
        <v>237</v>
      </c>
      <c r="AY445" s="19" t="s">
        <v>223</v>
      </c>
      <c r="BE445" s="194">
        <f>IF(N445="základní",J445,0)</f>
        <v>0</v>
      </c>
      <c r="BF445" s="194">
        <f>IF(N445="snížená",J445,0)</f>
        <v>0</v>
      </c>
      <c r="BG445" s="194">
        <f>IF(N445="zákl. přenesená",J445,0)</f>
        <v>0</v>
      </c>
      <c r="BH445" s="194">
        <f>IF(N445="sníž. přenesená",J445,0)</f>
        <v>0</v>
      </c>
      <c r="BI445" s="194">
        <f>IF(N445="nulová",J445,0)</f>
        <v>0</v>
      </c>
      <c r="BJ445" s="19" t="s">
        <v>83</v>
      </c>
      <c r="BK445" s="194">
        <f>ROUND(I445*H445,2)</f>
        <v>0</v>
      </c>
      <c r="BL445" s="19" t="s">
        <v>329</v>
      </c>
      <c r="BM445" s="193" t="s">
        <v>1644</v>
      </c>
    </row>
    <row r="446" spans="1:47" s="2" customFormat="1" ht="11.25">
      <c r="A446" s="36"/>
      <c r="B446" s="37"/>
      <c r="C446" s="38"/>
      <c r="D446" s="195" t="s">
        <v>231</v>
      </c>
      <c r="E446" s="38"/>
      <c r="F446" s="196" t="s">
        <v>2089</v>
      </c>
      <c r="G446" s="38"/>
      <c r="H446" s="38"/>
      <c r="I446" s="197"/>
      <c r="J446" s="38"/>
      <c r="K446" s="38"/>
      <c r="L446" s="41"/>
      <c r="M446" s="198"/>
      <c r="N446" s="199"/>
      <c r="O446" s="66"/>
      <c r="P446" s="66"/>
      <c r="Q446" s="66"/>
      <c r="R446" s="66"/>
      <c r="S446" s="66"/>
      <c r="T446" s="67"/>
      <c r="U446" s="36"/>
      <c r="V446" s="36"/>
      <c r="W446" s="36"/>
      <c r="X446" s="36"/>
      <c r="Y446" s="36"/>
      <c r="Z446" s="36"/>
      <c r="AA446" s="36"/>
      <c r="AB446" s="36"/>
      <c r="AC446" s="36"/>
      <c r="AD446" s="36"/>
      <c r="AE446" s="36"/>
      <c r="AT446" s="19" t="s">
        <v>231</v>
      </c>
      <c r="AU446" s="19" t="s">
        <v>237</v>
      </c>
    </row>
    <row r="447" spans="1:65" s="2" customFormat="1" ht="16.5" customHeight="1">
      <c r="A447" s="36"/>
      <c r="B447" s="37"/>
      <c r="C447" s="182" t="s">
        <v>1126</v>
      </c>
      <c r="D447" s="182" t="s">
        <v>225</v>
      </c>
      <c r="E447" s="183" t="s">
        <v>2097</v>
      </c>
      <c r="F447" s="184" t="s">
        <v>2032</v>
      </c>
      <c r="G447" s="185" t="s">
        <v>878</v>
      </c>
      <c r="H447" s="186">
        <v>1</v>
      </c>
      <c r="I447" s="187"/>
      <c r="J447" s="188">
        <f>ROUND(I447*H447,2)</f>
        <v>0</v>
      </c>
      <c r="K447" s="184" t="s">
        <v>74</v>
      </c>
      <c r="L447" s="41"/>
      <c r="M447" s="189" t="s">
        <v>74</v>
      </c>
      <c r="N447" s="190" t="s">
        <v>46</v>
      </c>
      <c r="O447" s="66"/>
      <c r="P447" s="191">
        <f>O447*H447</f>
        <v>0</v>
      </c>
      <c r="Q447" s="191">
        <v>0</v>
      </c>
      <c r="R447" s="191">
        <f>Q447*H447</f>
        <v>0</v>
      </c>
      <c r="S447" s="191">
        <v>0</v>
      </c>
      <c r="T447" s="192">
        <f>S447*H447</f>
        <v>0</v>
      </c>
      <c r="U447" s="36"/>
      <c r="V447" s="36"/>
      <c r="W447" s="36"/>
      <c r="X447" s="36"/>
      <c r="Y447" s="36"/>
      <c r="Z447" s="36"/>
      <c r="AA447" s="36"/>
      <c r="AB447" s="36"/>
      <c r="AC447" s="36"/>
      <c r="AD447" s="36"/>
      <c r="AE447" s="36"/>
      <c r="AR447" s="193" t="s">
        <v>329</v>
      </c>
      <c r="AT447" s="193" t="s">
        <v>225</v>
      </c>
      <c r="AU447" s="193" t="s">
        <v>237</v>
      </c>
      <c r="AY447" s="19" t="s">
        <v>223</v>
      </c>
      <c r="BE447" s="194">
        <f>IF(N447="základní",J447,0)</f>
        <v>0</v>
      </c>
      <c r="BF447" s="194">
        <f>IF(N447="snížená",J447,0)</f>
        <v>0</v>
      </c>
      <c r="BG447" s="194">
        <f>IF(N447="zákl. přenesená",J447,0)</f>
        <v>0</v>
      </c>
      <c r="BH447" s="194">
        <f>IF(N447="sníž. přenesená",J447,0)</f>
        <v>0</v>
      </c>
      <c r="BI447" s="194">
        <f>IF(N447="nulová",J447,0)</f>
        <v>0</v>
      </c>
      <c r="BJ447" s="19" t="s">
        <v>83</v>
      </c>
      <c r="BK447" s="194">
        <f>ROUND(I447*H447,2)</f>
        <v>0</v>
      </c>
      <c r="BL447" s="19" t="s">
        <v>329</v>
      </c>
      <c r="BM447" s="193" t="s">
        <v>1666</v>
      </c>
    </row>
    <row r="448" spans="1:47" s="2" customFormat="1" ht="11.25">
      <c r="A448" s="36"/>
      <c r="B448" s="37"/>
      <c r="C448" s="38"/>
      <c r="D448" s="195" t="s">
        <v>231</v>
      </c>
      <c r="E448" s="38"/>
      <c r="F448" s="196" t="s">
        <v>2032</v>
      </c>
      <c r="G448" s="38"/>
      <c r="H448" s="38"/>
      <c r="I448" s="197"/>
      <c r="J448" s="38"/>
      <c r="K448" s="38"/>
      <c r="L448" s="41"/>
      <c r="M448" s="198"/>
      <c r="N448" s="199"/>
      <c r="O448" s="66"/>
      <c r="P448" s="66"/>
      <c r="Q448" s="66"/>
      <c r="R448" s="66"/>
      <c r="S448" s="66"/>
      <c r="T448" s="67"/>
      <c r="U448" s="36"/>
      <c r="V448" s="36"/>
      <c r="W448" s="36"/>
      <c r="X448" s="36"/>
      <c r="Y448" s="36"/>
      <c r="Z448" s="36"/>
      <c r="AA448" s="36"/>
      <c r="AB448" s="36"/>
      <c r="AC448" s="36"/>
      <c r="AD448" s="36"/>
      <c r="AE448" s="36"/>
      <c r="AT448" s="19" t="s">
        <v>231</v>
      </c>
      <c r="AU448" s="19" t="s">
        <v>237</v>
      </c>
    </row>
    <row r="449" spans="1:65" s="2" customFormat="1" ht="16.5" customHeight="1">
      <c r="A449" s="36"/>
      <c r="B449" s="37"/>
      <c r="C449" s="182" t="s">
        <v>1131</v>
      </c>
      <c r="D449" s="182" t="s">
        <v>225</v>
      </c>
      <c r="E449" s="183" t="s">
        <v>2098</v>
      </c>
      <c r="F449" s="184" t="s">
        <v>2034</v>
      </c>
      <c r="G449" s="185" t="s">
        <v>878</v>
      </c>
      <c r="H449" s="186">
        <v>2</v>
      </c>
      <c r="I449" s="187"/>
      <c r="J449" s="188">
        <f>ROUND(I449*H449,2)</f>
        <v>0</v>
      </c>
      <c r="K449" s="184" t="s">
        <v>74</v>
      </c>
      <c r="L449" s="41"/>
      <c r="M449" s="189" t="s">
        <v>74</v>
      </c>
      <c r="N449" s="190" t="s">
        <v>46</v>
      </c>
      <c r="O449" s="66"/>
      <c r="P449" s="191">
        <f>O449*H449</f>
        <v>0</v>
      </c>
      <c r="Q449" s="191">
        <v>0</v>
      </c>
      <c r="R449" s="191">
        <f>Q449*H449</f>
        <v>0</v>
      </c>
      <c r="S449" s="191">
        <v>0</v>
      </c>
      <c r="T449" s="192">
        <f>S449*H449</f>
        <v>0</v>
      </c>
      <c r="U449" s="36"/>
      <c r="V449" s="36"/>
      <c r="W449" s="36"/>
      <c r="X449" s="36"/>
      <c r="Y449" s="36"/>
      <c r="Z449" s="36"/>
      <c r="AA449" s="36"/>
      <c r="AB449" s="36"/>
      <c r="AC449" s="36"/>
      <c r="AD449" s="36"/>
      <c r="AE449" s="36"/>
      <c r="AR449" s="193" t="s">
        <v>329</v>
      </c>
      <c r="AT449" s="193" t="s">
        <v>225</v>
      </c>
      <c r="AU449" s="193" t="s">
        <v>237</v>
      </c>
      <c r="AY449" s="19" t="s">
        <v>223</v>
      </c>
      <c r="BE449" s="194">
        <f>IF(N449="základní",J449,0)</f>
        <v>0</v>
      </c>
      <c r="BF449" s="194">
        <f>IF(N449="snížená",J449,0)</f>
        <v>0</v>
      </c>
      <c r="BG449" s="194">
        <f>IF(N449="zákl. přenesená",J449,0)</f>
        <v>0</v>
      </c>
      <c r="BH449" s="194">
        <f>IF(N449="sníž. přenesená",J449,0)</f>
        <v>0</v>
      </c>
      <c r="BI449" s="194">
        <f>IF(N449="nulová",J449,0)</f>
        <v>0</v>
      </c>
      <c r="BJ449" s="19" t="s">
        <v>83</v>
      </c>
      <c r="BK449" s="194">
        <f>ROUND(I449*H449,2)</f>
        <v>0</v>
      </c>
      <c r="BL449" s="19" t="s">
        <v>329</v>
      </c>
      <c r="BM449" s="193" t="s">
        <v>1686</v>
      </c>
    </row>
    <row r="450" spans="1:47" s="2" customFormat="1" ht="11.25">
      <c r="A450" s="36"/>
      <c r="B450" s="37"/>
      <c r="C450" s="38"/>
      <c r="D450" s="195" t="s">
        <v>231</v>
      </c>
      <c r="E450" s="38"/>
      <c r="F450" s="196" t="s">
        <v>2034</v>
      </c>
      <c r="G450" s="38"/>
      <c r="H450" s="38"/>
      <c r="I450" s="197"/>
      <c r="J450" s="38"/>
      <c r="K450" s="38"/>
      <c r="L450" s="41"/>
      <c r="M450" s="198"/>
      <c r="N450" s="199"/>
      <c r="O450" s="66"/>
      <c r="P450" s="66"/>
      <c r="Q450" s="66"/>
      <c r="R450" s="66"/>
      <c r="S450" s="66"/>
      <c r="T450" s="67"/>
      <c r="U450" s="36"/>
      <c r="V450" s="36"/>
      <c r="W450" s="36"/>
      <c r="X450" s="36"/>
      <c r="Y450" s="36"/>
      <c r="Z450" s="36"/>
      <c r="AA450" s="36"/>
      <c r="AB450" s="36"/>
      <c r="AC450" s="36"/>
      <c r="AD450" s="36"/>
      <c r="AE450" s="36"/>
      <c r="AT450" s="19" t="s">
        <v>231</v>
      </c>
      <c r="AU450" s="19" t="s">
        <v>237</v>
      </c>
    </row>
    <row r="451" spans="2:63" s="12" customFormat="1" ht="20.85" customHeight="1">
      <c r="B451" s="166"/>
      <c r="C451" s="167"/>
      <c r="D451" s="168" t="s">
        <v>75</v>
      </c>
      <c r="E451" s="180" t="s">
        <v>2099</v>
      </c>
      <c r="F451" s="180" t="s">
        <v>2100</v>
      </c>
      <c r="G451" s="167"/>
      <c r="H451" s="167"/>
      <c r="I451" s="170"/>
      <c r="J451" s="181">
        <f>BK451</f>
        <v>0</v>
      </c>
      <c r="K451" s="167"/>
      <c r="L451" s="172"/>
      <c r="M451" s="173"/>
      <c r="N451" s="174"/>
      <c r="O451" s="174"/>
      <c r="P451" s="175">
        <f>SUM(P452:P456)</f>
        <v>0</v>
      </c>
      <c r="Q451" s="174"/>
      <c r="R451" s="175">
        <f>SUM(R452:R456)</f>
        <v>0</v>
      </c>
      <c r="S451" s="174"/>
      <c r="T451" s="176">
        <f>SUM(T452:T456)</f>
        <v>0</v>
      </c>
      <c r="AR451" s="177" t="s">
        <v>83</v>
      </c>
      <c r="AT451" s="178" t="s">
        <v>75</v>
      </c>
      <c r="AU451" s="178" t="s">
        <v>85</v>
      </c>
      <c r="AY451" s="177" t="s">
        <v>223</v>
      </c>
      <c r="BK451" s="179">
        <f>SUM(BK452:BK456)</f>
        <v>0</v>
      </c>
    </row>
    <row r="452" spans="1:65" s="2" customFormat="1" ht="24">
      <c r="A452" s="36"/>
      <c r="B452" s="37"/>
      <c r="C452" s="182" t="s">
        <v>1136</v>
      </c>
      <c r="D452" s="182" t="s">
        <v>225</v>
      </c>
      <c r="E452" s="183" t="s">
        <v>2101</v>
      </c>
      <c r="F452" s="184" t="s">
        <v>2102</v>
      </c>
      <c r="G452" s="185" t="s">
        <v>878</v>
      </c>
      <c r="H452" s="186">
        <v>1</v>
      </c>
      <c r="I452" s="187"/>
      <c r="J452" s="188">
        <f>ROUND(I452*H452,2)</f>
        <v>0</v>
      </c>
      <c r="K452" s="184" t="s">
        <v>74</v>
      </c>
      <c r="L452" s="41"/>
      <c r="M452" s="189" t="s">
        <v>74</v>
      </c>
      <c r="N452" s="190" t="s">
        <v>46</v>
      </c>
      <c r="O452" s="66"/>
      <c r="P452" s="191">
        <f>O452*H452</f>
        <v>0</v>
      </c>
      <c r="Q452" s="191">
        <v>0</v>
      </c>
      <c r="R452" s="191">
        <f>Q452*H452</f>
        <v>0</v>
      </c>
      <c r="S452" s="191">
        <v>0</v>
      </c>
      <c r="T452" s="192">
        <f>S452*H452</f>
        <v>0</v>
      </c>
      <c r="U452" s="36"/>
      <c r="V452" s="36"/>
      <c r="W452" s="36"/>
      <c r="X452" s="36"/>
      <c r="Y452" s="36"/>
      <c r="Z452" s="36"/>
      <c r="AA452" s="36"/>
      <c r="AB452" s="36"/>
      <c r="AC452" s="36"/>
      <c r="AD452" s="36"/>
      <c r="AE452" s="36"/>
      <c r="AR452" s="193" t="s">
        <v>329</v>
      </c>
      <c r="AT452" s="193" t="s">
        <v>225</v>
      </c>
      <c r="AU452" s="193" t="s">
        <v>237</v>
      </c>
      <c r="AY452" s="19" t="s">
        <v>223</v>
      </c>
      <c r="BE452" s="194">
        <f>IF(N452="základní",J452,0)</f>
        <v>0</v>
      </c>
      <c r="BF452" s="194">
        <f>IF(N452="snížená",J452,0)</f>
        <v>0</v>
      </c>
      <c r="BG452" s="194">
        <f>IF(N452="zákl. přenesená",J452,0)</f>
        <v>0</v>
      </c>
      <c r="BH452" s="194">
        <f>IF(N452="sníž. přenesená",J452,0)</f>
        <v>0</v>
      </c>
      <c r="BI452" s="194">
        <f>IF(N452="nulová",J452,0)</f>
        <v>0</v>
      </c>
      <c r="BJ452" s="19" t="s">
        <v>83</v>
      </c>
      <c r="BK452" s="194">
        <f>ROUND(I452*H452,2)</f>
        <v>0</v>
      </c>
      <c r="BL452" s="19" t="s">
        <v>329</v>
      </c>
      <c r="BM452" s="193" t="s">
        <v>1696</v>
      </c>
    </row>
    <row r="453" spans="1:47" s="2" customFormat="1" ht="19.5">
      <c r="A453" s="36"/>
      <c r="B453" s="37"/>
      <c r="C453" s="38"/>
      <c r="D453" s="195" t="s">
        <v>231</v>
      </c>
      <c r="E453" s="38"/>
      <c r="F453" s="196" t="s">
        <v>2102</v>
      </c>
      <c r="G453" s="38"/>
      <c r="H453" s="38"/>
      <c r="I453" s="197"/>
      <c r="J453" s="38"/>
      <c r="K453" s="38"/>
      <c r="L453" s="41"/>
      <c r="M453" s="198"/>
      <c r="N453" s="199"/>
      <c r="O453" s="66"/>
      <c r="P453" s="66"/>
      <c r="Q453" s="66"/>
      <c r="R453" s="66"/>
      <c r="S453" s="66"/>
      <c r="T453" s="67"/>
      <c r="U453" s="36"/>
      <c r="V453" s="36"/>
      <c r="W453" s="36"/>
      <c r="X453" s="36"/>
      <c r="Y453" s="36"/>
      <c r="Z453" s="36"/>
      <c r="AA453" s="36"/>
      <c r="AB453" s="36"/>
      <c r="AC453" s="36"/>
      <c r="AD453" s="36"/>
      <c r="AE453" s="36"/>
      <c r="AT453" s="19" t="s">
        <v>231</v>
      </c>
      <c r="AU453" s="19" t="s">
        <v>237</v>
      </c>
    </row>
    <row r="454" spans="2:51" s="13" customFormat="1" ht="11.25">
      <c r="B454" s="200"/>
      <c r="C454" s="201"/>
      <c r="D454" s="195" t="s">
        <v>233</v>
      </c>
      <c r="E454" s="202" t="s">
        <v>74</v>
      </c>
      <c r="F454" s="203" t="s">
        <v>1873</v>
      </c>
      <c r="G454" s="201"/>
      <c r="H454" s="204">
        <v>0</v>
      </c>
      <c r="I454" s="205"/>
      <c r="J454" s="201"/>
      <c r="K454" s="201"/>
      <c r="L454" s="206"/>
      <c r="M454" s="207"/>
      <c r="N454" s="208"/>
      <c r="O454" s="208"/>
      <c r="P454" s="208"/>
      <c r="Q454" s="208"/>
      <c r="R454" s="208"/>
      <c r="S454" s="208"/>
      <c r="T454" s="209"/>
      <c r="AT454" s="210" t="s">
        <v>233</v>
      </c>
      <c r="AU454" s="210" t="s">
        <v>237</v>
      </c>
      <c r="AV454" s="13" t="s">
        <v>85</v>
      </c>
      <c r="AW454" s="13" t="s">
        <v>37</v>
      </c>
      <c r="AX454" s="13" t="s">
        <v>76</v>
      </c>
      <c r="AY454" s="210" t="s">
        <v>223</v>
      </c>
    </row>
    <row r="455" spans="2:51" s="13" customFormat="1" ht="11.25">
      <c r="B455" s="200"/>
      <c r="C455" s="201"/>
      <c r="D455" s="195" t="s">
        <v>233</v>
      </c>
      <c r="E455" s="202" t="s">
        <v>74</v>
      </c>
      <c r="F455" s="203" t="s">
        <v>1877</v>
      </c>
      <c r="G455" s="201"/>
      <c r="H455" s="204">
        <v>1</v>
      </c>
      <c r="I455" s="205"/>
      <c r="J455" s="201"/>
      <c r="K455" s="201"/>
      <c r="L455" s="206"/>
      <c r="M455" s="207"/>
      <c r="N455" s="208"/>
      <c r="O455" s="208"/>
      <c r="P455" s="208"/>
      <c r="Q455" s="208"/>
      <c r="R455" s="208"/>
      <c r="S455" s="208"/>
      <c r="T455" s="209"/>
      <c r="AT455" s="210" t="s">
        <v>233</v>
      </c>
      <c r="AU455" s="210" t="s">
        <v>237</v>
      </c>
      <c r="AV455" s="13" t="s">
        <v>85</v>
      </c>
      <c r="AW455" s="13" t="s">
        <v>37</v>
      </c>
      <c r="AX455" s="13" t="s">
        <v>76</v>
      </c>
      <c r="AY455" s="210" t="s">
        <v>223</v>
      </c>
    </row>
    <row r="456" spans="2:51" s="15" customFormat="1" ht="11.25">
      <c r="B456" s="222"/>
      <c r="C456" s="223"/>
      <c r="D456" s="195" t="s">
        <v>233</v>
      </c>
      <c r="E456" s="224" t="s">
        <v>74</v>
      </c>
      <c r="F456" s="225" t="s">
        <v>238</v>
      </c>
      <c r="G456" s="223"/>
      <c r="H456" s="226">
        <v>1</v>
      </c>
      <c r="I456" s="227"/>
      <c r="J456" s="223"/>
      <c r="K456" s="223"/>
      <c r="L456" s="228"/>
      <c r="M456" s="229"/>
      <c r="N456" s="230"/>
      <c r="O456" s="230"/>
      <c r="P456" s="230"/>
      <c r="Q456" s="230"/>
      <c r="R456" s="230"/>
      <c r="S456" s="230"/>
      <c r="T456" s="231"/>
      <c r="AT456" s="232" t="s">
        <v>233</v>
      </c>
      <c r="AU456" s="232" t="s">
        <v>237</v>
      </c>
      <c r="AV456" s="15" t="s">
        <v>229</v>
      </c>
      <c r="AW456" s="15" t="s">
        <v>37</v>
      </c>
      <c r="AX456" s="15" t="s">
        <v>83</v>
      </c>
      <c r="AY456" s="232" t="s">
        <v>223</v>
      </c>
    </row>
    <row r="457" spans="2:63" s="12" customFormat="1" ht="20.85" customHeight="1">
      <c r="B457" s="166"/>
      <c r="C457" s="167"/>
      <c r="D457" s="168" t="s">
        <v>75</v>
      </c>
      <c r="E457" s="180" t="s">
        <v>2103</v>
      </c>
      <c r="F457" s="180" t="s">
        <v>2104</v>
      </c>
      <c r="G457" s="167"/>
      <c r="H457" s="167"/>
      <c r="I457" s="170"/>
      <c r="J457" s="181">
        <f>BK457</f>
        <v>0</v>
      </c>
      <c r="K457" s="167"/>
      <c r="L457" s="172"/>
      <c r="M457" s="173"/>
      <c r="N457" s="174"/>
      <c r="O457" s="174"/>
      <c r="P457" s="175">
        <f>SUM(P458:P461)</f>
        <v>0</v>
      </c>
      <c r="Q457" s="174"/>
      <c r="R457" s="175">
        <f>SUM(R458:R461)</f>
        <v>0</v>
      </c>
      <c r="S457" s="174"/>
      <c r="T457" s="176">
        <f>SUM(T458:T461)</f>
        <v>0</v>
      </c>
      <c r="AR457" s="177" t="s">
        <v>83</v>
      </c>
      <c r="AT457" s="178" t="s">
        <v>75</v>
      </c>
      <c r="AU457" s="178" t="s">
        <v>85</v>
      </c>
      <c r="AY457" s="177" t="s">
        <v>223</v>
      </c>
      <c r="BK457" s="179">
        <f>SUM(BK458:BK461)</f>
        <v>0</v>
      </c>
    </row>
    <row r="458" spans="1:65" s="2" customFormat="1" ht="16.5" customHeight="1">
      <c r="A458" s="36"/>
      <c r="B458" s="37"/>
      <c r="C458" s="182" t="s">
        <v>1141</v>
      </c>
      <c r="D458" s="182" t="s">
        <v>225</v>
      </c>
      <c r="E458" s="183" t="s">
        <v>2105</v>
      </c>
      <c r="F458" s="184" t="s">
        <v>2106</v>
      </c>
      <c r="G458" s="185" t="s">
        <v>123</v>
      </c>
      <c r="H458" s="186">
        <v>17</v>
      </c>
      <c r="I458" s="187"/>
      <c r="J458" s="188">
        <f>ROUND(I458*H458,2)</f>
        <v>0</v>
      </c>
      <c r="K458" s="184" t="s">
        <v>74</v>
      </c>
      <c r="L458" s="41"/>
      <c r="M458" s="189" t="s">
        <v>74</v>
      </c>
      <c r="N458" s="190" t="s">
        <v>46</v>
      </c>
      <c r="O458" s="66"/>
      <c r="P458" s="191">
        <f>O458*H458</f>
        <v>0</v>
      </c>
      <c r="Q458" s="191">
        <v>0</v>
      </c>
      <c r="R458" s="191">
        <f>Q458*H458</f>
        <v>0</v>
      </c>
      <c r="S458" s="191">
        <v>0</v>
      </c>
      <c r="T458" s="192">
        <f>S458*H458</f>
        <v>0</v>
      </c>
      <c r="U458" s="36"/>
      <c r="V458" s="36"/>
      <c r="W458" s="36"/>
      <c r="X458" s="36"/>
      <c r="Y458" s="36"/>
      <c r="Z458" s="36"/>
      <c r="AA458" s="36"/>
      <c r="AB458" s="36"/>
      <c r="AC458" s="36"/>
      <c r="AD458" s="36"/>
      <c r="AE458" s="36"/>
      <c r="AR458" s="193" t="s">
        <v>329</v>
      </c>
      <c r="AT458" s="193" t="s">
        <v>225</v>
      </c>
      <c r="AU458" s="193" t="s">
        <v>237</v>
      </c>
      <c r="AY458" s="19" t="s">
        <v>223</v>
      </c>
      <c r="BE458" s="194">
        <f>IF(N458="základní",J458,0)</f>
        <v>0</v>
      </c>
      <c r="BF458" s="194">
        <f>IF(N458="snížená",J458,0)</f>
        <v>0</v>
      </c>
      <c r="BG458" s="194">
        <f>IF(N458="zákl. přenesená",J458,0)</f>
        <v>0</v>
      </c>
      <c r="BH458" s="194">
        <f>IF(N458="sníž. přenesená",J458,0)</f>
        <v>0</v>
      </c>
      <c r="BI458" s="194">
        <f>IF(N458="nulová",J458,0)</f>
        <v>0</v>
      </c>
      <c r="BJ458" s="19" t="s">
        <v>83</v>
      </c>
      <c r="BK458" s="194">
        <f>ROUND(I458*H458,2)</f>
        <v>0</v>
      </c>
      <c r="BL458" s="19" t="s">
        <v>329</v>
      </c>
      <c r="BM458" s="193" t="s">
        <v>1709</v>
      </c>
    </row>
    <row r="459" spans="1:47" s="2" customFormat="1" ht="11.25">
      <c r="A459" s="36"/>
      <c r="B459" s="37"/>
      <c r="C459" s="38"/>
      <c r="D459" s="195" t="s">
        <v>231</v>
      </c>
      <c r="E459" s="38"/>
      <c r="F459" s="196" t="s">
        <v>2106</v>
      </c>
      <c r="G459" s="38"/>
      <c r="H459" s="38"/>
      <c r="I459" s="197"/>
      <c r="J459" s="38"/>
      <c r="K459" s="38"/>
      <c r="L459" s="41"/>
      <c r="M459" s="198"/>
      <c r="N459" s="199"/>
      <c r="O459" s="66"/>
      <c r="P459" s="66"/>
      <c r="Q459" s="66"/>
      <c r="R459" s="66"/>
      <c r="S459" s="66"/>
      <c r="T459" s="67"/>
      <c r="U459" s="36"/>
      <c r="V459" s="36"/>
      <c r="W459" s="36"/>
      <c r="X459" s="36"/>
      <c r="Y459" s="36"/>
      <c r="Z459" s="36"/>
      <c r="AA459" s="36"/>
      <c r="AB459" s="36"/>
      <c r="AC459" s="36"/>
      <c r="AD459" s="36"/>
      <c r="AE459" s="36"/>
      <c r="AT459" s="19" t="s">
        <v>231</v>
      </c>
      <c r="AU459" s="19" t="s">
        <v>237</v>
      </c>
    </row>
    <row r="460" spans="1:65" s="2" customFormat="1" ht="16.5" customHeight="1">
      <c r="A460" s="36"/>
      <c r="B460" s="37"/>
      <c r="C460" s="182" t="s">
        <v>1146</v>
      </c>
      <c r="D460" s="182" t="s">
        <v>225</v>
      </c>
      <c r="E460" s="183" t="s">
        <v>2107</v>
      </c>
      <c r="F460" s="184" t="s">
        <v>2108</v>
      </c>
      <c r="G460" s="185" t="s">
        <v>1917</v>
      </c>
      <c r="H460" s="261"/>
      <c r="I460" s="187"/>
      <c r="J460" s="188">
        <f>ROUND(I460*H460,2)</f>
        <v>0</v>
      </c>
      <c r="K460" s="184" t="s">
        <v>74</v>
      </c>
      <c r="L460" s="41"/>
      <c r="M460" s="189" t="s">
        <v>74</v>
      </c>
      <c r="N460" s="190" t="s">
        <v>46</v>
      </c>
      <c r="O460" s="66"/>
      <c r="P460" s="191">
        <f>O460*H460</f>
        <v>0</v>
      </c>
      <c r="Q460" s="191">
        <v>0</v>
      </c>
      <c r="R460" s="191">
        <f>Q460*H460</f>
        <v>0</v>
      </c>
      <c r="S460" s="191">
        <v>0</v>
      </c>
      <c r="T460" s="192">
        <f>S460*H460</f>
        <v>0</v>
      </c>
      <c r="U460" s="36"/>
      <c r="V460" s="36"/>
      <c r="W460" s="36"/>
      <c r="X460" s="36"/>
      <c r="Y460" s="36"/>
      <c r="Z460" s="36"/>
      <c r="AA460" s="36"/>
      <c r="AB460" s="36"/>
      <c r="AC460" s="36"/>
      <c r="AD460" s="36"/>
      <c r="AE460" s="36"/>
      <c r="AR460" s="193" t="s">
        <v>1918</v>
      </c>
      <c r="AT460" s="193" t="s">
        <v>225</v>
      </c>
      <c r="AU460" s="193" t="s">
        <v>237</v>
      </c>
      <c r="AY460" s="19" t="s">
        <v>223</v>
      </c>
      <c r="BE460" s="194">
        <f>IF(N460="základní",J460,0)</f>
        <v>0</v>
      </c>
      <c r="BF460" s="194">
        <f>IF(N460="snížená",J460,0)</f>
        <v>0</v>
      </c>
      <c r="BG460" s="194">
        <f>IF(N460="zákl. přenesená",J460,0)</f>
        <v>0</v>
      </c>
      <c r="BH460" s="194">
        <f>IF(N460="sníž. přenesená",J460,0)</f>
        <v>0</v>
      </c>
      <c r="BI460" s="194">
        <f>IF(N460="nulová",J460,0)</f>
        <v>0</v>
      </c>
      <c r="BJ460" s="19" t="s">
        <v>83</v>
      </c>
      <c r="BK460" s="194">
        <f>ROUND(I460*H460,2)</f>
        <v>0</v>
      </c>
      <c r="BL460" s="19" t="s">
        <v>1918</v>
      </c>
      <c r="BM460" s="193" t="s">
        <v>1719</v>
      </c>
    </row>
    <row r="461" spans="1:47" s="2" customFormat="1" ht="11.25">
      <c r="A461" s="36"/>
      <c r="B461" s="37"/>
      <c r="C461" s="38"/>
      <c r="D461" s="195" t="s">
        <v>231</v>
      </c>
      <c r="E461" s="38"/>
      <c r="F461" s="196" t="s">
        <v>2108</v>
      </c>
      <c r="G461" s="38"/>
      <c r="H461" s="38"/>
      <c r="I461" s="197"/>
      <c r="J461" s="38"/>
      <c r="K461" s="38"/>
      <c r="L461" s="41"/>
      <c r="M461" s="257"/>
      <c r="N461" s="258"/>
      <c r="O461" s="259"/>
      <c r="P461" s="259"/>
      <c r="Q461" s="259"/>
      <c r="R461" s="259"/>
      <c r="S461" s="259"/>
      <c r="T461" s="260"/>
      <c r="U461" s="36"/>
      <c r="V461" s="36"/>
      <c r="W461" s="36"/>
      <c r="X461" s="36"/>
      <c r="Y461" s="36"/>
      <c r="Z461" s="36"/>
      <c r="AA461" s="36"/>
      <c r="AB461" s="36"/>
      <c r="AC461" s="36"/>
      <c r="AD461" s="36"/>
      <c r="AE461" s="36"/>
      <c r="AT461" s="19" t="s">
        <v>231</v>
      </c>
      <c r="AU461" s="19" t="s">
        <v>237</v>
      </c>
    </row>
    <row r="462" spans="1:31" s="2" customFormat="1" ht="6.95" customHeight="1">
      <c r="A462" s="36"/>
      <c r="B462" s="49"/>
      <c r="C462" s="50"/>
      <c r="D462" s="50"/>
      <c r="E462" s="50"/>
      <c r="F462" s="50"/>
      <c r="G462" s="50"/>
      <c r="H462" s="50"/>
      <c r="I462" s="50"/>
      <c r="J462" s="50"/>
      <c r="K462" s="50"/>
      <c r="L462" s="41"/>
      <c r="M462" s="36"/>
      <c r="O462" s="36"/>
      <c r="P462" s="36"/>
      <c r="Q462" s="36"/>
      <c r="R462" s="36"/>
      <c r="S462" s="36"/>
      <c r="T462" s="36"/>
      <c r="U462" s="36"/>
      <c r="V462" s="36"/>
      <c r="W462" s="36"/>
      <c r="X462" s="36"/>
      <c r="Y462" s="36"/>
      <c r="Z462" s="36"/>
      <c r="AA462" s="36"/>
      <c r="AB462" s="36"/>
      <c r="AC462" s="36"/>
      <c r="AD462" s="36"/>
      <c r="AE462" s="36"/>
    </row>
  </sheetData>
  <sheetProtection algorithmName="SHA-512" hashValue="vfuJ7stnn5R7V9iZn+dw85fPdsZ2+h2rnGeS367f0DkIN8gipK+EcM0/2eD/83DlkQizFBLZ3WQ0blF12M8PXg==" saltValue="zrPlfC/ttUby9YpbouLv6sW93X52QqbYy6BUlkOvimcT6HtF0MyYQNLALRDL5OAFuJWcepLArv7EbQUnpCQifg==" spinCount="100000" sheet="1" objects="1" scenarios="1" formatColumns="0" formatRows="0" autoFilter="0"/>
  <autoFilter ref="C107:K461"/>
  <mergeCells count="12">
    <mergeCell ref="E100:H100"/>
    <mergeCell ref="L2:V2"/>
    <mergeCell ref="E50:H50"/>
    <mergeCell ref="E52:H52"/>
    <mergeCell ref="E54:H54"/>
    <mergeCell ref="E96:H96"/>
    <mergeCell ref="E98:H9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102</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2109</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ROUND(J93,2)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ROUND((SUM(BE93:BE181)),2)</f>
        <v>0</v>
      </c>
      <c r="G35" s="36"/>
      <c r="H35" s="36"/>
      <c r="I35" s="128">
        <v>0.21</v>
      </c>
      <c r="J35" s="127">
        <f>ROUND(((SUM(BE93:BE181))*I35),2)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ROUND((SUM(BF93:BF181)),2)</f>
        <v>0</v>
      </c>
      <c r="G36" s="36"/>
      <c r="H36" s="36"/>
      <c r="I36" s="128">
        <v>0.15</v>
      </c>
      <c r="J36" s="127">
        <f>ROUND(((SUM(BF93:BF181))*I36),2)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ROUND((SUM(BG93:BG181)),2)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ROUND((SUM(BH93:BH181)),2)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ROUND((SUM(BI93:BI181)),2)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F00 - Zařízení pro vytápění staveb</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J93</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2109</v>
      </c>
      <c r="E64" s="147"/>
      <c r="F64" s="147"/>
      <c r="G64" s="147"/>
      <c r="H64" s="147"/>
      <c r="I64" s="147"/>
      <c r="J64" s="148">
        <f>J94</f>
        <v>0</v>
      </c>
      <c r="K64" s="145"/>
      <c r="L64" s="149"/>
    </row>
    <row r="65" spans="2:12" s="10" customFormat="1" ht="19.9" customHeight="1">
      <c r="B65" s="150"/>
      <c r="C65" s="99"/>
      <c r="D65" s="151" t="s">
        <v>2110</v>
      </c>
      <c r="E65" s="152"/>
      <c r="F65" s="152"/>
      <c r="G65" s="152"/>
      <c r="H65" s="152"/>
      <c r="I65" s="152"/>
      <c r="J65" s="153">
        <f>J95</f>
        <v>0</v>
      </c>
      <c r="K65" s="99"/>
      <c r="L65" s="154"/>
    </row>
    <row r="66" spans="2:12" s="10" customFormat="1" ht="19.9" customHeight="1">
      <c r="B66" s="150"/>
      <c r="C66" s="99"/>
      <c r="D66" s="151" t="s">
        <v>2111</v>
      </c>
      <c r="E66" s="152"/>
      <c r="F66" s="152"/>
      <c r="G66" s="152"/>
      <c r="H66" s="152"/>
      <c r="I66" s="152"/>
      <c r="J66" s="153">
        <f>J98</f>
        <v>0</v>
      </c>
      <c r="K66" s="99"/>
      <c r="L66" s="154"/>
    </row>
    <row r="67" spans="2:12" s="10" customFormat="1" ht="19.9" customHeight="1">
      <c r="B67" s="150"/>
      <c r="C67" s="99"/>
      <c r="D67" s="151" t="s">
        <v>2112</v>
      </c>
      <c r="E67" s="152"/>
      <c r="F67" s="152"/>
      <c r="G67" s="152"/>
      <c r="H67" s="152"/>
      <c r="I67" s="152"/>
      <c r="J67" s="153">
        <f>J107</f>
        <v>0</v>
      </c>
      <c r="K67" s="99"/>
      <c r="L67" s="154"/>
    </row>
    <row r="68" spans="2:12" s="10" customFormat="1" ht="19.9" customHeight="1">
      <c r="B68" s="150"/>
      <c r="C68" s="99"/>
      <c r="D68" s="151" t="s">
        <v>2113</v>
      </c>
      <c r="E68" s="152"/>
      <c r="F68" s="152"/>
      <c r="G68" s="152"/>
      <c r="H68" s="152"/>
      <c r="I68" s="152"/>
      <c r="J68" s="153">
        <f>J124</f>
        <v>0</v>
      </c>
      <c r="K68" s="99"/>
      <c r="L68" s="154"/>
    </row>
    <row r="69" spans="2:12" s="10" customFormat="1" ht="19.9" customHeight="1">
      <c r="B69" s="150"/>
      <c r="C69" s="99"/>
      <c r="D69" s="151" t="s">
        <v>2114</v>
      </c>
      <c r="E69" s="152"/>
      <c r="F69" s="152"/>
      <c r="G69" s="152"/>
      <c r="H69" s="152"/>
      <c r="I69" s="152"/>
      <c r="J69" s="153">
        <f>J149</f>
        <v>0</v>
      </c>
      <c r="K69" s="99"/>
      <c r="L69" s="154"/>
    </row>
    <row r="70" spans="2:12" s="10" customFormat="1" ht="19.9" customHeight="1">
      <c r="B70" s="150"/>
      <c r="C70" s="99"/>
      <c r="D70" s="151" t="s">
        <v>2115</v>
      </c>
      <c r="E70" s="152"/>
      <c r="F70" s="152"/>
      <c r="G70" s="152"/>
      <c r="H70" s="152"/>
      <c r="I70" s="152"/>
      <c r="J70" s="153">
        <f>J166</f>
        <v>0</v>
      </c>
      <c r="K70" s="99"/>
      <c r="L70" s="154"/>
    </row>
    <row r="71" spans="2:12" s="10" customFormat="1" ht="19.9" customHeight="1">
      <c r="B71" s="150"/>
      <c r="C71" s="99"/>
      <c r="D71" s="151" t="s">
        <v>2116</v>
      </c>
      <c r="E71" s="152"/>
      <c r="F71" s="152"/>
      <c r="G71" s="152"/>
      <c r="H71" s="152"/>
      <c r="I71" s="152"/>
      <c r="J71" s="153">
        <f>J169</f>
        <v>0</v>
      </c>
      <c r="K71" s="99"/>
      <c r="L71" s="154"/>
    </row>
    <row r="72" spans="1:31" s="2" customFormat="1" ht="21.7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6"/>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6"/>
      <c r="S77" s="36"/>
      <c r="T77" s="36"/>
      <c r="U77" s="36"/>
      <c r="V77" s="36"/>
      <c r="W77" s="36"/>
      <c r="X77" s="36"/>
      <c r="Y77" s="36"/>
      <c r="Z77" s="36"/>
      <c r="AA77" s="36"/>
      <c r="AB77" s="36"/>
      <c r="AC77" s="36"/>
      <c r="AD77" s="36"/>
      <c r="AE77" s="36"/>
    </row>
    <row r="78" spans="1:31" s="2" customFormat="1" ht="24.95" customHeight="1">
      <c r="A78" s="36"/>
      <c r="B78" s="37"/>
      <c r="C78" s="25" t="s">
        <v>208</v>
      </c>
      <c r="D78" s="38"/>
      <c r="E78" s="38"/>
      <c r="F78" s="38"/>
      <c r="G78" s="38"/>
      <c r="H78" s="38"/>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6.5" customHeight="1">
      <c r="A81" s="36"/>
      <c r="B81" s="37"/>
      <c r="C81" s="38"/>
      <c r="D81" s="38"/>
      <c r="E81" s="408" t="str">
        <f>E7</f>
        <v>Rekonstrukce objektu - 3 etapa 2.NP</v>
      </c>
      <c r="F81" s="409"/>
      <c r="G81" s="409"/>
      <c r="H81" s="409"/>
      <c r="I81" s="38"/>
      <c r="J81" s="38"/>
      <c r="K81" s="38"/>
      <c r="L81" s="116"/>
      <c r="S81" s="36"/>
      <c r="T81" s="36"/>
      <c r="U81" s="36"/>
      <c r="V81" s="36"/>
      <c r="W81" s="36"/>
      <c r="X81" s="36"/>
      <c r="Y81" s="36"/>
      <c r="Z81" s="36"/>
      <c r="AA81" s="36"/>
      <c r="AB81" s="36"/>
      <c r="AC81" s="36"/>
      <c r="AD81" s="36"/>
      <c r="AE81" s="36"/>
    </row>
    <row r="82" spans="2:12" s="1" customFormat="1" ht="12" customHeight="1">
      <c r="B82" s="23"/>
      <c r="C82" s="31" t="s">
        <v>132</v>
      </c>
      <c r="D82" s="24"/>
      <c r="E82" s="24"/>
      <c r="F82" s="24"/>
      <c r="G82" s="24"/>
      <c r="H82" s="24"/>
      <c r="I82" s="24"/>
      <c r="J82" s="24"/>
      <c r="K82" s="24"/>
      <c r="L82" s="22"/>
    </row>
    <row r="83" spans="1:31" s="2" customFormat="1" ht="16.5" customHeight="1">
      <c r="A83" s="36"/>
      <c r="B83" s="37"/>
      <c r="C83" s="38"/>
      <c r="D83" s="38"/>
      <c r="E83" s="408" t="s">
        <v>135</v>
      </c>
      <c r="F83" s="410"/>
      <c r="G83" s="410"/>
      <c r="H83" s="410"/>
      <c r="I83" s="38"/>
      <c r="J83" s="38"/>
      <c r="K83" s="38"/>
      <c r="L83" s="116"/>
      <c r="S83" s="36"/>
      <c r="T83" s="36"/>
      <c r="U83" s="36"/>
      <c r="V83" s="36"/>
      <c r="W83" s="36"/>
      <c r="X83" s="36"/>
      <c r="Y83" s="36"/>
      <c r="Z83" s="36"/>
      <c r="AA83" s="36"/>
      <c r="AB83" s="36"/>
      <c r="AC83" s="36"/>
      <c r="AD83" s="36"/>
      <c r="AE83" s="36"/>
    </row>
    <row r="84" spans="1:31" s="2" customFormat="1" ht="12" customHeight="1">
      <c r="A84" s="36"/>
      <c r="B84" s="37"/>
      <c r="C84" s="31" t="s">
        <v>138</v>
      </c>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6.5" customHeight="1">
      <c r="A85" s="36"/>
      <c r="B85" s="37"/>
      <c r="C85" s="38"/>
      <c r="D85" s="38"/>
      <c r="E85" s="362" t="str">
        <f>E11</f>
        <v>F00 - Zařízení pro vytápění staveb</v>
      </c>
      <c r="F85" s="410"/>
      <c r="G85" s="410"/>
      <c r="H85" s="410"/>
      <c r="I85" s="38"/>
      <c r="J85" s="38"/>
      <c r="K85" s="38"/>
      <c r="L85" s="116"/>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12" customHeight="1">
      <c r="A87" s="36"/>
      <c r="B87" s="37"/>
      <c r="C87" s="31" t="s">
        <v>22</v>
      </c>
      <c r="D87" s="38"/>
      <c r="E87" s="38"/>
      <c r="F87" s="29" t="str">
        <f>F14</f>
        <v>Pod Žvahovem 463</v>
      </c>
      <c r="G87" s="38"/>
      <c r="H87" s="38"/>
      <c r="I87" s="31" t="s">
        <v>24</v>
      </c>
      <c r="J87" s="61" t="str">
        <f>IF(J14="","",J14)</f>
        <v>Vyplň údaj</v>
      </c>
      <c r="K87" s="38"/>
      <c r="L87" s="116"/>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25.7" customHeight="1">
      <c r="A89" s="36"/>
      <c r="B89" s="37"/>
      <c r="C89" s="31" t="s">
        <v>25</v>
      </c>
      <c r="D89" s="38"/>
      <c r="E89" s="38"/>
      <c r="F89" s="29" t="str">
        <f>E17</f>
        <v>Městská část Praha 5</v>
      </c>
      <c r="G89" s="38"/>
      <c r="H89" s="38"/>
      <c r="I89" s="31" t="s">
        <v>33</v>
      </c>
      <c r="J89" s="34" t="str">
        <f>E23</f>
        <v>VPÚ DECO Praha, a.s.</v>
      </c>
      <c r="K89" s="38"/>
      <c r="L89" s="116"/>
      <c r="S89" s="36"/>
      <c r="T89" s="36"/>
      <c r="U89" s="36"/>
      <c r="V89" s="36"/>
      <c r="W89" s="36"/>
      <c r="X89" s="36"/>
      <c r="Y89" s="36"/>
      <c r="Z89" s="36"/>
      <c r="AA89" s="36"/>
      <c r="AB89" s="36"/>
      <c r="AC89" s="36"/>
      <c r="AD89" s="36"/>
      <c r="AE89" s="36"/>
    </row>
    <row r="90" spans="1:31" s="2" customFormat="1" ht="25.7" customHeight="1">
      <c r="A90" s="36"/>
      <c r="B90" s="37"/>
      <c r="C90" s="31" t="s">
        <v>31</v>
      </c>
      <c r="D90" s="38"/>
      <c r="E90" s="38"/>
      <c r="F90" s="29" t="str">
        <f>IF(E20="","",E20)</f>
        <v>Vyplň údaj</v>
      </c>
      <c r="G90" s="38"/>
      <c r="H90" s="38"/>
      <c r="I90" s="31" t="s">
        <v>38</v>
      </c>
      <c r="J90" s="34" t="str">
        <f>E26</f>
        <v>VPÚ DECO Praha, a.s.</v>
      </c>
      <c r="K90" s="38"/>
      <c r="L90" s="116"/>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6"/>
      <c r="S91" s="36"/>
      <c r="T91" s="36"/>
      <c r="U91" s="36"/>
      <c r="V91" s="36"/>
      <c r="W91" s="36"/>
      <c r="X91" s="36"/>
      <c r="Y91" s="36"/>
      <c r="Z91" s="36"/>
      <c r="AA91" s="36"/>
      <c r="AB91" s="36"/>
      <c r="AC91" s="36"/>
      <c r="AD91" s="36"/>
      <c r="AE91" s="36"/>
    </row>
    <row r="92" spans="1:31" s="11" customFormat="1" ht="29.25" customHeight="1">
      <c r="A92" s="155"/>
      <c r="B92" s="156"/>
      <c r="C92" s="157" t="s">
        <v>209</v>
      </c>
      <c r="D92" s="158" t="s">
        <v>60</v>
      </c>
      <c r="E92" s="158" t="s">
        <v>56</v>
      </c>
      <c r="F92" s="158" t="s">
        <v>57</v>
      </c>
      <c r="G92" s="158" t="s">
        <v>210</v>
      </c>
      <c r="H92" s="158" t="s">
        <v>211</v>
      </c>
      <c r="I92" s="158" t="s">
        <v>212</v>
      </c>
      <c r="J92" s="158" t="s">
        <v>192</v>
      </c>
      <c r="K92" s="159" t="s">
        <v>213</v>
      </c>
      <c r="L92" s="160"/>
      <c r="M92" s="70" t="s">
        <v>74</v>
      </c>
      <c r="N92" s="71" t="s">
        <v>45</v>
      </c>
      <c r="O92" s="71" t="s">
        <v>214</v>
      </c>
      <c r="P92" s="71" t="s">
        <v>215</v>
      </c>
      <c r="Q92" s="71" t="s">
        <v>216</v>
      </c>
      <c r="R92" s="71" t="s">
        <v>217</v>
      </c>
      <c r="S92" s="71" t="s">
        <v>218</v>
      </c>
      <c r="T92" s="72" t="s">
        <v>219</v>
      </c>
      <c r="U92" s="155"/>
      <c r="V92" s="155"/>
      <c r="W92" s="155"/>
      <c r="X92" s="155"/>
      <c r="Y92" s="155"/>
      <c r="Z92" s="155"/>
      <c r="AA92" s="155"/>
      <c r="AB92" s="155"/>
      <c r="AC92" s="155"/>
      <c r="AD92" s="155"/>
      <c r="AE92" s="155"/>
    </row>
    <row r="93" spans="1:63" s="2" customFormat="1" ht="22.9" customHeight="1">
      <c r="A93" s="36"/>
      <c r="B93" s="37"/>
      <c r="C93" s="77" t="s">
        <v>220</v>
      </c>
      <c r="D93" s="38"/>
      <c r="E93" s="38"/>
      <c r="F93" s="38"/>
      <c r="G93" s="38"/>
      <c r="H93" s="38"/>
      <c r="I93" s="38"/>
      <c r="J93" s="161">
        <f>BK93</f>
        <v>0</v>
      </c>
      <c r="K93" s="38"/>
      <c r="L93" s="41"/>
      <c r="M93" s="73"/>
      <c r="N93" s="162"/>
      <c r="O93" s="74"/>
      <c r="P93" s="163">
        <f>P94</f>
        <v>0</v>
      </c>
      <c r="Q93" s="74"/>
      <c r="R93" s="163">
        <f>R94</f>
        <v>0</v>
      </c>
      <c r="S93" s="74"/>
      <c r="T93" s="164">
        <f>T94</f>
        <v>0</v>
      </c>
      <c r="U93" s="36"/>
      <c r="V93" s="36"/>
      <c r="W93" s="36"/>
      <c r="X93" s="36"/>
      <c r="Y93" s="36"/>
      <c r="Z93" s="36"/>
      <c r="AA93" s="36"/>
      <c r="AB93" s="36"/>
      <c r="AC93" s="36"/>
      <c r="AD93" s="36"/>
      <c r="AE93" s="36"/>
      <c r="AT93" s="19" t="s">
        <v>75</v>
      </c>
      <c r="AU93" s="19" t="s">
        <v>193</v>
      </c>
      <c r="BK93" s="165">
        <f>BK94</f>
        <v>0</v>
      </c>
    </row>
    <row r="94" spans="2:63" s="12" customFormat="1" ht="25.9" customHeight="1">
      <c r="B94" s="166"/>
      <c r="C94" s="167"/>
      <c r="D94" s="168" t="s">
        <v>75</v>
      </c>
      <c r="E94" s="169" t="s">
        <v>100</v>
      </c>
      <c r="F94" s="169" t="s">
        <v>101</v>
      </c>
      <c r="G94" s="167"/>
      <c r="H94" s="167"/>
      <c r="I94" s="170"/>
      <c r="J94" s="171">
        <f>BK94</f>
        <v>0</v>
      </c>
      <c r="K94" s="167"/>
      <c r="L94" s="172"/>
      <c r="M94" s="173"/>
      <c r="N94" s="174"/>
      <c r="O94" s="174"/>
      <c r="P94" s="175">
        <f>P95+P98+P107+P124+P149+P166+P169</f>
        <v>0</v>
      </c>
      <c r="Q94" s="174"/>
      <c r="R94" s="175">
        <f>R95+R98+R107+R124+R149+R166+R169</f>
        <v>0</v>
      </c>
      <c r="S94" s="174"/>
      <c r="T94" s="176">
        <f>T95+T98+T107+T124+T149+T166+T169</f>
        <v>0</v>
      </c>
      <c r="AR94" s="177" t="s">
        <v>83</v>
      </c>
      <c r="AT94" s="178" t="s">
        <v>75</v>
      </c>
      <c r="AU94" s="178" t="s">
        <v>76</v>
      </c>
      <c r="AY94" s="177" t="s">
        <v>223</v>
      </c>
      <c r="BK94" s="179">
        <f>BK95+BK98+BK107+BK124+BK149+BK166+BK169</f>
        <v>0</v>
      </c>
    </row>
    <row r="95" spans="2:63" s="12" customFormat="1" ht="22.9" customHeight="1">
      <c r="B95" s="166"/>
      <c r="C95" s="167"/>
      <c r="D95" s="168" t="s">
        <v>75</v>
      </c>
      <c r="E95" s="180" t="s">
        <v>2117</v>
      </c>
      <c r="F95" s="180" t="s">
        <v>2118</v>
      </c>
      <c r="G95" s="167"/>
      <c r="H95" s="167"/>
      <c r="I95" s="170"/>
      <c r="J95" s="181">
        <f>BK95</f>
        <v>0</v>
      </c>
      <c r="K95" s="167"/>
      <c r="L95" s="172"/>
      <c r="M95" s="173"/>
      <c r="N95" s="174"/>
      <c r="O95" s="174"/>
      <c r="P95" s="175">
        <f>SUM(P96:P97)</f>
        <v>0</v>
      </c>
      <c r="Q95" s="174"/>
      <c r="R95" s="175">
        <f>SUM(R96:R97)</f>
        <v>0</v>
      </c>
      <c r="S95" s="174"/>
      <c r="T95" s="176">
        <f>SUM(T96:T97)</f>
        <v>0</v>
      </c>
      <c r="AR95" s="177" t="s">
        <v>83</v>
      </c>
      <c r="AT95" s="178" t="s">
        <v>75</v>
      </c>
      <c r="AU95" s="178" t="s">
        <v>83</v>
      </c>
      <c r="AY95" s="177" t="s">
        <v>223</v>
      </c>
      <c r="BK95" s="179">
        <f>SUM(BK96:BK97)</f>
        <v>0</v>
      </c>
    </row>
    <row r="96" spans="1:65" s="2" customFormat="1" ht="36">
      <c r="A96" s="36"/>
      <c r="B96" s="37"/>
      <c r="C96" s="182" t="s">
        <v>83</v>
      </c>
      <c r="D96" s="182" t="s">
        <v>225</v>
      </c>
      <c r="E96" s="183" t="s">
        <v>2119</v>
      </c>
      <c r="F96" s="184" t="s">
        <v>2120</v>
      </c>
      <c r="G96" s="185" t="s">
        <v>1891</v>
      </c>
      <c r="H96" s="186">
        <v>1</v>
      </c>
      <c r="I96" s="187"/>
      <c r="J96" s="188">
        <f>ROUND(I96*H96,2)</f>
        <v>0</v>
      </c>
      <c r="K96" s="184" t="s">
        <v>74</v>
      </c>
      <c r="L96" s="41"/>
      <c r="M96" s="189" t="s">
        <v>74</v>
      </c>
      <c r="N96" s="190" t="s">
        <v>46</v>
      </c>
      <c r="O96" s="66"/>
      <c r="P96" s="191">
        <f>O96*H96</f>
        <v>0</v>
      </c>
      <c r="Q96" s="191">
        <v>0</v>
      </c>
      <c r="R96" s="191">
        <f>Q96*H96</f>
        <v>0</v>
      </c>
      <c r="S96" s="191">
        <v>0</v>
      </c>
      <c r="T96" s="192">
        <f>S96*H96</f>
        <v>0</v>
      </c>
      <c r="U96" s="36"/>
      <c r="V96" s="36"/>
      <c r="W96" s="36"/>
      <c r="X96" s="36"/>
      <c r="Y96" s="36"/>
      <c r="Z96" s="36"/>
      <c r="AA96" s="36"/>
      <c r="AB96" s="36"/>
      <c r="AC96" s="36"/>
      <c r="AD96" s="36"/>
      <c r="AE96" s="36"/>
      <c r="AR96" s="193" t="s">
        <v>329</v>
      </c>
      <c r="AT96" s="193" t="s">
        <v>225</v>
      </c>
      <c r="AU96" s="193" t="s">
        <v>85</v>
      </c>
      <c r="AY96" s="19" t="s">
        <v>223</v>
      </c>
      <c r="BE96" s="194">
        <f>IF(N96="základní",J96,0)</f>
        <v>0</v>
      </c>
      <c r="BF96" s="194">
        <f>IF(N96="snížená",J96,0)</f>
        <v>0</v>
      </c>
      <c r="BG96" s="194">
        <f>IF(N96="zákl. přenesená",J96,0)</f>
        <v>0</v>
      </c>
      <c r="BH96" s="194">
        <f>IF(N96="sníž. přenesená",J96,0)</f>
        <v>0</v>
      </c>
      <c r="BI96" s="194">
        <f>IF(N96="nulová",J96,0)</f>
        <v>0</v>
      </c>
      <c r="BJ96" s="19" t="s">
        <v>83</v>
      </c>
      <c r="BK96" s="194">
        <f>ROUND(I96*H96,2)</f>
        <v>0</v>
      </c>
      <c r="BL96" s="19" t="s">
        <v>329</v>
      </c>
      <c r="BM96" s="193" t="s">
        <v>85</v>
      </c>
    </row>
    <row r="97" spans="1:47" s="2" customFormat="1" ht="39">
      <c r="A97" s="36"/>
      <c r="B97" s="37"/>
      <c r="C97" s="38"/>
      <c r="D97" s="195" t="s">
        <v>231</v>
      </c>
      <c r="E97" s="38"/>
      <c r="F97" s="196" t="s">
        <v>2121</v>
      </c>
      <c r="G97" s="38"/>
      <c r="H97" s="38"/>
      <c r="I97" s="197"/>
      <c r="J97" s="38"/>
      <c r="K97" s="38"/>
      <c r="L97" s="41"/>
      <c r="M97" s="198"/>
      <c r="N97" s="199"/>
      <c r="O97" s="66"/>
      <c r="P97" s="66"/>
      <c r="Q97" s="66"/>
      <c r="R97" s="66"/>
      <c r="S97" s="66"/>
      <c r="T97" s="67"/>
      <c r="U97" s="36"/>
      <c r="V97" s="36"/>
      <c r="W97" s="36"/>
      <c r="X97" s="36"/>
      <c r="Y97" s="36"/>
      <c r="Z97" s="36"/>
      <c r="AA97" s="36"/>
      <c r="AB97" s="36"/>
      <c r="AC97" s="36"/>
      <c r="AD97" s="36"/>
      <c r="AE97" s="36"/>
      <c r="AT97" s="19" t="s">
        <v>231</v>
      </c>
      <c r="AU97" s="19" t="s">
        <v>85</v>
      </c>
    </row>
    <row r="98" spans="2:63" s="12" customFormat="1" ht="22.9" customHeight="1">
      <c r="B98" s="166"/>
      <c r="C98" s="167"/>
      <c r="D98" s="168" t="s">
        <v>75</v>
      </c>
      <c r="E98" s="180" t="s">
        <v>2122</v>
      </c>
      <c r="F98" s="180" t="s">
        <v>2123</v>
      </c>
      <c r="G98" s="167"/>
      <c r="H98" s="167"/>
      <c r="I98" s="170"/>
      <c r="J98" s="181">
        <f>BK98</f>
        <v>0</v>
      </c>
      <c r="K98" s="167"/>
      <c r="L98" s="172"/>
      <c r="M98" s="173"/>
      <c r="N98" s="174"/>
      <c r="O98" s="174"/>
      <c r="P98" s="175">
        <f>SUM(P99:P106)</f>
        <v>0</v>
      </c>
      <c r="Q98" s="174"/>
      <c r="R98" s="175">
        <f>SUM(R99:R106)</f>
        <v>0</v>
      </c>
      <c r="S98" s="174"/>
      <c r="T98" s="176">
        <f>SUM(T99:T106)</f>
        <v>0</v>
      </c>
      <c r="AR98" s="177" t="s">
        <v>83</v>
      </c>
      <c r="AT98" s="178" t="s">
        <v>75</v>
      </c>
      <c r="AU98" s="178" t="s">
        <v>83</v>
      </c>
      <c r="AY98" s="177" t="s">
        <v>223</v>
      </c>
      <c r="BK98" s="179">
        <f>SUM(BK99:BK106)</f>
        <v>0</v>
      </c>
    </row>
    <row r="99" spans="1:65" s="2" customFormat="1" ht="16.5" customHeight="1">
      <c r="A99" s="36"/>
      <c r="B99" s="37"/>
      <c r="C99" s="182" t="s">
        <v>85</v>
      </c>
      <c r="D99" s="182" t="s">
        <v>225</v>
      </c>
      <c r="E99" s="183" t="s">
        <v>2124</v>
      </c>
      <c r="F99" s="184" t="s">
        <v>2125</v>
      </c>
      <c r="G99" s="185" t="s">
        <v>878</v>
      </c>
      <c r="H99" s="186">
        <v>4</v>
      </c>
      <c r="I99" s="187"/>
      <c r="J99" s="188">
        <f>ROUND(I99*H99,2)</f>
        <v>0</v>
      </c>
      <c r="K99" s="184" t="s">
        <v>74</v>
      </c>
      <c r="L99" s="41"/>
      <c r="M99" s="189" t="s">
        <v>74</v>
      </c>
      <c r="N99" s="190" t="s">
        <v>46</v>
      </c>
      <c r="O99" s="66"/>
      <c r="P99" s="191">
        <f>O99*H99</f>
        <v>0</v>
      </c>
      <c r="Q99" s="191">
        <v>0</v>
      </c>
      <c r="R99" s="191">
        <f>Q99*H99</f>
        <v>0</v>
      </c>
      <c r="S99" s="191">
        <v>0</v>
      </c>
      <c r="T99" s="192">
        <f>S99*H99</f>
        <v>0</v>
      </c>
      <c r="U99" s="36"/>
      <c r="V99" s="36"/>
      <c r="W99" s="36"/>
      <c r="X99" s="36"/>
      <c r="Y99" s="36"/>
      <c r="Z99" s="36"/>
      <c r="AA99" s="36"/>
      <c r="AB99" s="36"/>
      <c r="AC99" s="36"/>
      <c r="AD99" s="36"/>
      <c r="AE99" s="36"/>
      <c r="AR99" s="193" t="s">
        <v>329</v>
      </c>
      <c r="AT99" s="193" t="s">
        <v>225</v>
      </c>
      <c r="AU99" s="193" t="s">
        <v>85</v>
      </c>
      <c r="AY99" s="19" t="s">
        <v>223</v>
      </c>
      <c r="BE99" s="194">
        <f>IF(N99="základní",J99,0)</f>
        <v>0</v>
      </c>
      <c r="BF99" s="194">
        <f>IF(N99="snížená",J99,0)</f>
        <v>0</v>
      </c>
      <c r="BG99" s="194">
        <f>IF(N99="zákl. přenesená",J99,0)</f>
        <v>0</v>
      </c>
      <c r="BH99" s="194">
        <f>IF(N99="sníž. přenesená",J99,0)</f>
        <v>0</v>
      </c>
      <c r="BI99" s="194">
        <f>IF(N99="nulová",J99,0)</f>
        <v>0</v>
      </c>
      <c r="BJ99" s="19" t="s">
        <v>83</v>
      </c>
      <c r="BK99" s="194">
        <f>ROUND(I99*H99,2)</f>
        <v>0</v>
      </c>
      <c r="BL99" s="19" t="s">
        <v>329</v>
      </c>
      <c r="BM99" s="193" t="s">
        <v>229</v>
      </c>
    </row>
    <row r="100" spans="1:47" s="2" customFormat="1" ht="11.25">
      <c r="A100" s="36"/>
      <c r="B100" s="37"/>
      <c r="C100" s="38"/>
      <c r="D100" s="195" t="s">
        <v>231</v>
      </c>
      <c r="E100" s="38"/>
      <c r="F100" s="196" t="s">
        <v>2125</v>
      </c>
      <c r="G100" s="38"/>
      <c r="H100" s="38"/>
      <c r="I100" s="197"/>
      <c r="J100" s="38"/>
      <c r="K100" s="38"/>
      <c r="L100" s="41"/>
      <c r="M100" s="198"/>
      <c r="N100" s="199"/>
      <c r="O100" s="66"/>
      <c r="P100" s="66"/>
      <c r="Q100" s="66"/>
      <c r="R100" s="66"/>
      <c r="S100" s="66"/>
      <c r="T100" s="67"/>
      <c r="U100" s="36"/>
      <c r="V100" s="36"/>
      <c r="W100" s="36"/>
      <c r="X100" s="36"/>
      <c r="Y100" s="36"/>
      <c r="Z100" s="36"/>
      <c r="AA100" s="36"/>
      <c r="AB100" s="36"/>
      <c r="AC100" s="36"/>
      <c r="AD100" s="36"/>
      <c r="AE100" s="36"/>
      <c r="AT100" s="19" t="s">
        <v>231</v>
      </c>
      <c r="AU100" s="19" t="s">
        <v>85</v>
      </c>
    </row>
    <row r="101" spans="1:65" s="2" customFormat="1" ht="16.5" customHeight="1">
      <c r="A101" s="36"/>
      <c r="B101" s="37"/>
      <c r="C101" s="182" t="s">
        <v>237</v>
      </c>
      <c r="D101" s="182" t="s">
        <v>225</v>
      </c>
      <c r="E101" s="183" t="s">
        <v>2126</v>
      </c>
      <c r="F101" s="184" t="s">
        <v>2127</v>
      </c>
      <c r="G101" s="185" t="s">
        <v>878</v>
      </c>
      <c r="H101" s="186">
        <v>4</v>
      </c>
      <c r="I101" s="187"/>
      <c r="J101" s="188">
        <f>ROUND(I101*H101,2)</f>
        <v>0</v>
      </c>
      <c r="K101" s="184" t="s">
        <v>74</v>
      </c>
      <c r="L101" s="41"/>
      <c r="M101" s="189" t="s">
        <v>74</v>
      </c>
      <c r="N101" s="190" t="s">
        <v>46</v>
      </c>
      <c r="O101" s="66"/>
      <c r="P101" s="191">
        <f>O101*H101</f>
        <v>0</v>
      </c>
      <c r="Q101" s="191">
        <v>0</v>
      </c>
      <c r="R101" s="191">
        <f>Q101*H101</f>
        <v>0</v>
      </c>
      <c r="S101" s="191">
        <v>0</v>
      </c>
      <c r="T101" s="192">
        <f>S101*H101</f>
        <v>0</v>
      </c>
      <c r="U101" s="36"/>
      <c r="V101" s="36"/>
      <c r="W101" s="36"/>
      <c r="X101" s="36"/>
      <c r="Y101" s="36"/>
      <c r="Z101" s="36"/>
      <c r="AA101" s="36"/>
      <c r="AB101" s="36"/>
      <c r="AC101" s="36"/>
      <c r="AD101" s="36"/>
      <c r="AE101" s="36"/>
      <c r="AR101" s="193" t="s">
        <v>329</v>
      </c>
      <c r="AT101" s="193" t="s">
        <v>225</v>
      </c>
      <c r="AU101" s="193" t="s">
        <v>85</v>
      </c>
      <c r="AY101" s="19" t="s">
        <v>223</v>
      </c>
      <c r="BE101" s="194">
        <f>IF(N101="základní",J101,0)</f>
        <v>0</v>
      </c>
      <c r="BF101" s="194">
        <f>IF(N101="snížená",J101,0)</f>
        <v>0</v>
      </c>
      <c r="BG101" s="194">
        <f>IF(N101="zákl. přenesená",J101,0)</f>
        <v>0</v>
      </c>
      <c r="BH101" s="194">
        <f>IF(N101="sníž. přenesená",J101,0)</f>
        <v>0</v>
      </c>
      <c r="BI101" s="194">
        <f>IF(N101="nulová",J101,0)</f>
        <v>0</v>
      </c>
      <c r="BJ101" s="19" t="s">
        <v>83</v>
      </c>
      <c r="BK101" s="194">
        <f>ROUND(I101*H101,2)</f>
        <v>0</v>
      </c>
      <c r="BL101" s="19" t="s">
        <v>329</v>
      </c>
      <c r="BM101" s="193" t="s">
        <v>159</v>
      </c>
    </row>
    <row r="102" spans="1:47" s="2" customFormat="1" ht="11.25">
      <c r="A102" s="36"/>
      <c r="B102" s="37"/>
      <c r="C102" s="38"/>
      <c r="D102" s="195" t="s">
        <v>231</v>
      </c>
      <c r="E102" s="38"/>
      <c r="F102" s="196" t="s">
        <v>2127</v>
      </c>
      <c r="G102" s="38"/>
      <c r="H102" s="38"/>
      <c r="I102" s="197"/>
      <c r="J102" s="38"/>
      <c r="K102" s="38"/>
      <c r="L102" s="41"/>
      <c r="M102" s="198"/>
      <c r="N102" s="199"/>
      <c r="O102" s="66"/>
      <c r="P102" s="66"/>
      <c r="Q102" s="66"/>
      <c r="R102" s="66"/>
      <c r="S102" s="66"/>
      <c r="T102" s="67"/>
      <c r="U102" s="36"/>
      <c r="V102" s="36"/>
      <c r="W102" s="36"/>
      <c r="X102" s="36"/>
      <c r="Y102" s="36"/>
      <c r="Z102" s="36"/>
      <c r="AA102" s="36"/>
      <c r="AB102" s="36"/>
      <c r="AC102" s="36"/>
      <c r="AD102" s="36"/>
      <c r="AE102" s="36"/>
      <c r="AT102" s="19" t="s">
        <v>231</v>
      </c>
      <c r="AU102" s="19" t="s">
        <v>85</v>
      </c>
    </row>
    <row r="103" spans="1:65" s="2" customFormat="1" ht="16.5" customHeight="1">
      <c r="A103" s="36"/>
      <c r="B103" s="37"/>
      <c r="C103" s="182" t="s">
        <v>229</v>
      </c>
      <c r="D103" s="182" t="s">
        <v>225</v>
      </c>
      <c r="E103" s="183" t="s">
        <v>2128</v>
      </c>
      <c r="F103" s="184" t="s">
        <v>2129</v>
      </c>
      <c r="G103" s="185" t="s">
        <v>1917</v>
      </c>
      <c r="H103" s="261"/>
      <c r="I103" s="187"/>
      <c r="J103" s="188">
        <f>ROUND(I103*H103,2)</f>
        <v>0</v>
      </c>
      <c r="K103" s="184" t="s">
        <v>74</v>
      </c>
      <c r="L103" s="41"/>
      <c r="M103" s="189" t="s">
        <v>74</v>
      </c>
      <c r="N103" s="190" t="s">
        <v>46</v>
      </c>
      <c r="O103" s="66"/>
      <c r="P103" s="191">
        <f>O103*H103</f>
        <v>0</v>
      </c>
      <c r="Q103" s="191">
        <v>0</v>
      </c>
      <c r="R103" s="191">
        <f>Q103*H103</f>
        <v>0</v>
      </c>
      <c r="S103" s="191">
        <v>0</v>
      </c>
      <c r="T103" s="192">
        <f>S103*H103</f>
        <v>0</v>
      </c>
      <c r="U103" s="36"/>
      <c r="V103" s="36"/>
      <c r="W103" s="36"/>
      <c r="X103" s="36"/>
      <c r="Y103" s="36"/>
      <c r="Z103" s="36"/>
      <c r="AA103" s="36"/>
      <c r="AB103" s="36"/>
      <c r="AC103" s="36"/>
      <c r="AD103" s="36"/>
      <c r="AE103" s="36"/>
      <c r="AR103" s="193" t="s">
        <v>1918</v>
      </c>
      <c r="AT103" s="193" t="s">
        <v>225</v>
      </c>
      <c r="AU103" s="193" t="s">
        <v>85</v>
      </c>
      <c r="AY103" s="19" t="s">
        <v>223</v>
      </c>
      <c r="BE103" s="194">
        <f>IF(N103="základní",J103,0)</f>
        <v>0</v>
      </c>
      <c r="BF103" s="194">
        <f>IF(N103="snížená",J103,0)</f>
        <v>0</v>
      </c>
      <c r="BG103" s="194">
        <f>IF(N103="zákl. přenesená",J103,0)</f>
        <v>0</v>
      </c>
      <c r="BH103" s="194">
        <f>IF(N103="sníž. přenesená",J103,0)</f>
        <v>0</v>
      </c>
      <c r="BI103" s="194">
        <f>IF(N103="nulová",J103,0)</f>
        <v>0</v>
      </c>
      <c r="BJ103" s="19" t="s">
        <v>83</v>
      </c>
      <c r="BK103" s="194">
        <f>ROUND(I103*H103,2)</f>
        <v>0</v>
      </c>
      <c r="BL103" s="19" t="s">
        <v>1918</v>
      </c>
      <c r="BM103" s="193" t="s">
        <v>150</v>
      </c>
    </row>
    <row r="104" spans="1:47" s="2" customFormat="1" ht="11.25">
      <c r="A104" s="36"/>
      <c r="B104" s="37"/>
      <c r="C104" s="38"/>
      <c r="D104" s="195" t="s">
        <v>231</v>
      </c>
      <c r="E104" s="38"/>
      <c r="F104" s="196" t="s">
        <v>2129</v>
      </c>
      <c r="G104" s="38"/>
      <c r="H104" s="38"/>
      <c r="I104" s="197"/>
      <c r="J104" s="38"/>
      <c r="K104" s="38"/>
      <c r="L104" s="41"/>
      <c r="M104" s="198"/>
      <c r="N104" s="199"/>
      <c r="O104" s="66"/>
      <c r="P104" s="66"/>
      <c r="Q104" s="66"/>
      <c r="R104" s="66"/>
      <c r="S104" s="66"/>
      <c r="T104" s="67"/>
      <c r="U104" s="36"/>
      <c r="V104" s="36"/>
      <c r="W104" s="36"/>
      <c r="X104" s="36"/>
      <c r="Y104" s="36"/>
      <c r="Z104" s="36"/>
      <c r="AA104" s="36"/>
      <c r="AB104" s="36"/>
      <c r="AC104" s="36"/>
      <c r="AD104" s="36"/>
      <c r="AE104" s="36"/>
      <c r="AT104" s="19" t="s">
        <v>231</v>
      </c>
      <c r="AU104" s="19" t="s">
        <v>85</v>
      </c>
    </row>
    <row r="105" spans="1:65" s="2" customFormat="1" ht="16.5" customHeight="1">
      <c r="A105" s="36"/>
      <c r="B105" s="37"/>
      <c r="C105" s="182" t="s">
        <v>129</v>
      </c>
      <c r="D105" s="182" t="s">
        <v>225</v>
      </c>
      <c r="E105" s="183" t="s">
        <v>2130</v>
      </c>
      <c r="F105" s="184" t="s">
        <v>2131</v>
      </c>
      <c r="G105" s="185" t="s">
        <v>1917</v>
      </c>
      <c r="H105" s="261"/>
      <c r="I105" s="187"/>
      <c r="J105" s="188">
        <f>ROUND(I105*H105,2)</f>
        <v>0</v>
      </c>
      <c r="K105" s="184" t="s">
        <v>74</v>
      </c>
      <c r="L105" s="41"/>
      <c r="M105" s="189" t="s">
        <v>74</v>
      </c>
      <c r="N105" s="190" t="s">
        <v>46</v>
      </c>
      <c r="O105" s="66"/>
      <c r="P105" s="191">
        <f>O105*H105</f>
        <v>0</v>
      </c>
      <c r="Q105" s="191">
        <v>0</v>
      </c>
      <c r="R105" s="191">
        <f>Q105*H105</f>
        <v>0</v>
      </c>
      <c r="S105" s="191">
        <v>0</v>
      </c>
      <c r="T105" s="192">
        <f>S105*H105</f>
        <v>0</v>
      </c>
      <c r="U105" s="36"/>
      <c r="V105" s="36"/>
      <c r="W105" s="36"/>
      <c r="X105" s="36"/>
      <c r="Y105" s="36"/>
      <c r="Z105" s="36"/>
      <c r="AA105" s="36"/>
      <c r="AB105" s="36"/>
      <c r="AC105" s="36"/>
      <c r="AD105" s="36"/>
      <c r="AE105" s="36"/>
      <c r="AR105" s="193" t="s">
        <v>1918</v>
      </c>
      <c r="AT105" s="193" t="s">
        <v>225</v>
      </c>
      <c r="AU105" s="193" t="s">
        <v>85</v>
      </c>
      <c r="AY105" s="19" t="s">
        <v>223</v>
      </c>
      <c r="BE105" s="194">
        <f>IF(N105="základní",J105,0)</f>
        <v>0</v>
      </c>
      <c r="BF105" s="194">
        <f>IF(N105="snížená",J105,0)</f>
        <v>0</v>
      </c>
      <c r="BG105" s="194">
        <f>IF(N105="zákl. přenesená",J105,0)</f>
        <v>0</v>
      </c>
      <c r="BH105" s="194">
        <f>IF(N105="sníž. přenesená",J105,0)</f>
        <v>0</v>
      </c>
      <c r="BI105" s="194">
        <f>IF(N105="nulová",J105,0)</f>
        <v>0</v>
      </c>
      <c r="BJ105" s="19" t="s">
        <v>83</v>
      </c>
      <c r="BK105" s="194">
        <f>ROUND(I105*H105,2)</f>
        <v>0</v>
      </c>
      <c r="BL105" s="19" t="s">
        <v>1918</v>
      </c>
      <c r="BM105" s="193" t="s">
        <v>290</v>
      </c>
    </row>
    <row r="106" spans="1:47" s="2" customFormat="1" ht="11.25">
      <c r="A106" s="36"/>
      <c r="B106" s="37"/>
      <c r="C106" s="38"/>
      <c r="D106" s="195" t="s">
        <v>231</v>
      </c>
      <c r="E106" s="38"/>
      <c r="F106" s="196" t="s">
        <v>2131</v>
      </c>
      <c r="G106" s="38"/>
      <c r="H106" s="38"/>
      <c r="I106" s="197"/>
      <c r="J106" s="38"/>
      <c r="K106" s="38"/>
      <c r="L106" s="41"/>
      <c r="M106" s="198"/>
      <c r="N106" s="199"/>
      <c r="O106" s="66"/>
      <c r="P106" s="66"/>
      <c r="Q106" s="66"/>
      <c r="R106" s="66"/>
      <c r="S106" s="66"/>
      <c r="T106" s="67"/>
      <c r="U106" s="36"/>
      <c r="V106" s="36"/>
      <c r="W106" s="36"/>
      <c r="X106" s="36"/>
      <c r="Y106" s="36"/>
      <c r="Z106" s="36"/>
      <c r="AA106" s="36"/>
      <c r="AB106" s="36"/>
      <c r="AC106" s="36"/>
      <c r="AD106" s="36"/>
      <c r="AE106" s="36"/>
      <c r="AT106" s="19" t="s">
        <v>231</v>
      </c>
      <c r="AU106" s="19" t="s">
        <v>85</v>
      </c>
    </row>
    <row r="107" spans="2:63" s="12" customFormat="1" ht="22.9" customHeight="1">
      <c r="B107" s="166"/>
      <c r="C107" s="167"/>
      <c r="D107" s="168" t="s">
        <v>75</v>
      </c>
      <c r="E107" s="180" t="s">
        <v>2132</v>
      </c>
      <c r="F107" s="180" t="s">
        <v>2133</v>
      </c>
      <c r="G107" s="167"/>
      <c r="H107" s="167"/>
      <c r="I107" s="170"/>
      <c r="J107" s="181">
        <f>BK107</f>
        <v>0</v>
      </c>
      <c r="K107" s="167"/>
      <c r="L107" s="172"/>
      <c r="M107" s="173"/>
      <c r="N107" s="174"/>
      <c r="O107" s="174"/>
      <c r="P107" s="175">
        <f>SUM(P108:P123)</f>
        <v>0</v>
      </c>
      <c r="Q107" s="174"/>
      <c r="R107" s="175">
        <f>SUM(R108:R123)</f>
        <v>0</v>
      </c>
      <c r="S107" s="174"/>
      <c r="T107" s="176">
        <f>SUM(T108:T123)</f>
        <v>0</v>
      </c>
      <c r="AR107" s="177" t="s">
        <v>83</v>
      </c>
      <c r="AT107" s="178" t="s">
        <v>75</v>
      </c>
      <c r="AU107" s="178" t="s">
        <v>83</v>
      </c>
      <c r="AY107" s="177" t="s">
        <v>223</v>
      </c>
      <c r="BK107" s="179">
        <f>SUM(BK108:BK123)</f>
        <v>0</v>
      </c>
    </row>
    <row r="108" spans="1:65" s="2" customFormat="1" ht="24">
      <c r="A108" s="36"/>
      <c r="B108" s="37"/>
      <c r="C108" s="182" t="s">
        <v>159</v>
      </c>
      <c r="D108" s="182" t="s">
        <v>225</v>
      </c>
      <c r="E108" s="183" t="s">
        <v>2134</v>
      </c>
      <c r="F108" s="184" t="s">
        <v>2135</v>
      </c>
      <c r="G108" s="185" t="s">
        <v>123</v>
      </c>
      <c r="H108" s="186">
        <v>28</v>
      </c>
      <c r="I108" s="187"/>
      <c r="J108" s="188">
        <f>ROUND(I108*H108,2)</f>
        <v>0</v>
      </c>
      <c r="K108" s="184" t="s">
        <v>74</v>
      </c>
      <c r="L108" s="41"/>
      <c r="M108" s="189" t="s">
        <v>74</v>
      </c>
      <c r="N108" s="190" t="s">
        <v>46</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329</v>
      </c>
      <c r="AT108" s="193" t="s">
        <v>225</v>
      </c>
      <c r="AU108" s="193" t="s">
        <v>85</v>
      </c>
      <c r="AY108" s="19" t="s">
        <v>223</v>
      </c>
      <c r="BE108" s="194">
        <f>IF(N108="základní",J108,0)</f>
        <v>0</v>
      </c>
      <c r="BF108" s="194">
        <f>IF(N108="snížená",J108,0)</f>
        <v>0</v>
      </c>
      <c r="BG108" s="194">
        <f>IF(N108="zákl. přenesená",J108,0)</f>
        <v>0</v>
      </c>
      <c r="BH108" s="194">
        <f>IF(N108="sníž. přenesená",J108,0)</f>
        <v>0</v>
      </c>
      <c r="BI108" s="194">
        <f>IF(N108="nulová",J108,0)</f>
        <v>0</v>
      </c>
      <c r="BJ108" s="19" t="s">
        <v>83</v>
      </c>
      <c r="BK108" s="194">
        <f>ROUND(I108*H108,2)</f>
        <v>0</v>
      </c>
      <c r="BL108" s="19" t="s">
        <v>329</v>
      </c>
      <c r="BM108" s="193" t="s">
        <v>303</v>
      </c>
    </row>
    <row r="109" spans="1:47" s="2" customFormat="1" ht="19.5">
      <c r="A109" s="36"/>
      <c r="B109" s="37"/>
      <c r="C109" s="38"/>
      <c r="D109" s="195" t="s">
        <v>231</v>
      </c>
      <c r="E109" s="38"/>
      <c r="F109" s="196" t="s">
        <v>2135</v>
      </c>
      <c r="G109" s="38"/>
      <c r="H109" s="38"/>
      <c r="I109" s="197"/>
      <c r="J109" s="38"/>
      <c r="K109" s="38"/>
      <c r="L109" s="41"/>
      <c r="M109" s="198"/>
      <c r="N109" s="199"/>
      <c r="O109" s="66"/>
      <c r="P109" s="66"/>
      <c r="Q109" s="66"/>
      <c r="R109" s="66"/>
      <c r="S109" s="66"/>
      <c r="T109" s="67"/>
      <c r="U109" s="36"/>
      <c r="V109" s="36"/>
      <c r="W109" s="36"/>
      <c r="X109" s="36"/>
      <c r="Y109" s="36"/>
      <c r="Z109" s="36"/>
      <c r="AA109" s="36"/>
      <c r="AB109" s="36"/>
      <c r="AC109" s="36"/>
      <c r="AD109" s="36"/>
      <c r="AE109" s="36"/>
      <c r="AT109" s="19" t="s">
        <v>231</v>
      </c>
      <c r="AU109" s="19" t="s">
        <v>85</v>
      </c>
    </row>
    <row r="110" spans="1:65" s="2" customFormat="1" ht="16.5" customHeight="1">
      <c r="A110" s="36"/>
      <c r="B110" s="37"/>
      <c r="C110" s="182" t="s">
        <v>161</v>
      </c>
      <c r="D110" s="182" t="s">
        <v>225</v>
      </c>
      <c r="E110" s="183" t="s">
        <v>2136</v>
      </c>
      <c r="F110" s="184" t="s">
        <v>2137</v>
      </c>
      <c r="G110" s="185" t="s">
        <v>123</v>
      </c>
      <c r="H110" s="186">
        <v>28</v>
      </c>
      <c r="I110" s="187"/>
      <c r="J110" s="188">
        <f>ROUND(I110*H110,2)</f>
        <v>0</v>
      </c>
      <c r="K110" s="184" t="s">
        <v>74</v>
      </c>
      <c r="L110" s="41"/>
      <c r="M110" s="189" t="s">
        <v>74</v>
      </c>
      <c r="N110" s="190" t="s">
        <v>46</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329</v>
      </c>
      <c r="AT110" s="193" t="s">
        <v>225</v>
      </c>
      <c r="AU110" s="193" t="s">
        <v>85</v>
      </c>
      <c r="AY110" s="19" t="s">
        <v>223</v>
      </c>
      <c r="BE110" s="194">
        <f>IF(N110="základní",J110,0)</f>
        <v>0</v>
      </c>
      <c r="BF110" s="194">
        <f>IF(N110="snížená",J110,0)</f>
        <v>0</v>
      </c>
      <c r="BG110" s="194">
        <f>IF(N110="zákl. přenesená",J110,0)</f>
        <v>0</v>
      </c>
      <c r="BH110" s="194">
        <f>IF(N110="sníž. přenesená",J110,0)</f>
        <v>0</v>
      </c>
      <c r="BI110" s="194">
        <f>IF(N110="nulová",J110,0)</f>
        <v>0</v>
      </c>
      <c r="BJ110" s="19" t="s">
        <v>83</v>
      </c>
      <c r="BK110" s="194">
        <f>ROUND(I110*H110,2)</f>
        <v>0</v>
      </c>
      <c r="BL110" s="19" t="s">
        <v>329</v>
      </c>
      <c r="BM110" s="193" t="s">
        <v>315</v>
      </c>
    </row>
    <row r="111" spans="1:47" s="2" customFormat="1" ht="11.25">
      <c r="A111" s="36"/>
      <c r="B111" s="37"/>
      <c r="C111" s="38"/>
      <c r="D111" s="195" t="s">
        <v>231</v>
      </c>
      <c r="E111" s="38"/>
      <c r="F111" s="196" t="s">
        <v>2137</v>
      </c>
      <c r="G111" s="38"/>
      <c r="H111" s="38"/>
      <c r="I111" s="197"/>
      <c r="J111" s="38"/>
      <c r="K111" s="38"/>
      <c r="L111" s="41"/>
      <c r="M111" s="198"/>
      <c r="N111" s="199"/>
      <c r="O111" s="66"/>
      <c r="P111" s="66"/>
      <c r="Q111" s="66"/>
      <c r="R111" s="66"/>
      <c r="S111" s="66"/>
      <c r="T111" s="67"/>
      <c r="U111" s="36"/>
      <c r="V111" s="36"/>
      <c r="W111" s="36"/>
      <c r="X111" s="36"/>
      <c r="Y111" s="36"/>
      <c r="Z111" s="36"/>
      <c r="AA111" s="36"/>
      <c r="AB111" s="36"/>
      <c r="AC111" s="36"/>
      <c r="AD111" s="36"/>
      <c r="AE111" s="36"/>
      <c r="AT111" s="19" t="s">
        <v>231</v>
      </c>
      <c r="AU111" s="19" t="s">
        <v>85</v>
      </c>
    </row>
    <row r="112" spans="1:65" s="2" customFormat="1" ht="24">
      <c r="A112" s="36"/>
      <c r="B112" s="37"/>
      <c r="C112" s="182" t="s">
        <v>150</v>
      </c>
      <c r="D112" s="182" t="s">
        <v>225</v>
      </c>
      <c r="E112" s="183" t="s">
        <v>2138</v>
      </c>
      <c r="F112" s="184" t="s">
        <v>2139</v>
      </c>
      <c r="G112" s="185" t="s">
        <v>123</v>
      </c>
      <c r="H112" s="186">
        <v>58</v>
      </c>
      <c r="I112" s="187"/>
      <c r="J112" s="188">
        <f>ROUND(I112*H112,2)</f>
        <v>0</v>
      </c>
      <c r="K112" s="184" t="s">
        <v>74</v>
      </c>
      <c r="L112" s="41"/>
      <c r="M112" s="189" t="s">
        <v>74</v>
      </c>
      <c r="N112" s="190" t="s">
        <v>46</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329</v>
      </c>
      <c r="AT112" s="193" t="s">
        <v>225</v>
      </c>
      <c r="AU112" s="193" t="s">
        <v>85</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329</v>
      </c>
      <c r="BM112" s="193" t="s">
        <v>329</v>
      </c>
    </row>
    <row r="113" spans="1:47" s="2" customFormat="1" ht="19.5">
      <c r="A113" s="36"/>
      <c r="B113" s="37"/>
      <c r="C113" s="38"/>
      <c r="D113" s="195" t="s">
        <v>231</v>
      </c>
      <c r="E113" s="38"/>
      <c r="F113" s="196" t="s">
        <v>2139</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85</v>
      </c>
    </row>
    <row r="114" spans="1:65" s="2" customFormat="1" ht="16.5" customHeight="1">
      <c r="A114" s="36"/>
      <c r="B114" s="37"/>
      <c r="C114" s="182" t="s">
        <v>174</v>
      </c>
      <c r="D114" s="182" t="s">
        <v>225</v>
      </c>
      <c r="E114" s="183" t="s">
        <v>2140</v>
      </c>
      <c r="F114" s="184" t="s">
        <v>2137</v>
      </c>
      <c r="G114" s="185" t="s">
        <v>123</v>
      </c>
      <c r="H114" s="186">
        <v>58</v>
      </c>
      <c r="I114" s="187"/>
      <c r="J114" s="188">
        <f>ROUND(I114*H114,2)</f>
        <v>0</v>
      </c>
      <c r="K114" s="184" t="s">
        <v>74</v>
      </c>
      <c r="L114" s="41"/>
      <c r="M114" s="189" t="s">
        <v>74</v>
      </c>
      <c r="N114" s="190" t="s">
        <v>46</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329</v>
      </c>
      <c r="AT114" s="193" t="s">
        <v>225</v>
      </c>
      <c r="AU114" s="193" t="s">
        <v>85</v>
      </c>
      <c r="AY114" s="19" t="s">
        <v>223</v>
      </c>
      <c r="BE114" s="194">
        <f>IF(N114="základní",J114,0)</f>
        <v>0</v>
      </c>
      <c r="BF114" s="194">
        <f>IF(N114="snížená",J114,0)</f>
        <v>0</v>
      </c>
      <c r="BG114" s="194">
        <f>IF(N114="zákl. přenesená",J114,0)</f>
        <v>0</v>
      </c>
      <c r="BH114" s="194">
        <f>IF(N114="sníž. přenesená",J114,0)</f>
        <v>0</v>
      </c>
      <c r="BI114" s="194">
        <f>IF(N114="nulová",J114,0)</f>
        <v>0</v>
      </c>
      <c r="BJ114" s="19" t="s">
        <v>83</v>
      </c>
      <c r="BK114" s="194">
        <f>ROUND(I114*H114,2)</f>
        <v>0</v>
      </c>
      <c r="BL114" s="19" t="s">
        <v>329</v>
      </c>
      <c r="BM114" s="193" t="s">
        <v>352</v>
      </c>
    </row>
    <row r="115" spans="1:47" s="2" customFormat="1" ht="11.25">
      <c r="A115" s="36"/>
      <c r="B115" s="37"/>
      <c r="C115" s="38"/>
      <c r="D115" s="195" t="s">
        <v>231</v>
      </c>
      <c r="E115" s="38"/>
      <c r="F115" s="196" t="s">
        <v>2137</v>
      </c>
      <c r="G115" s="38"/>
      <c r="H115" s="38"/>
      <c r="I115" s="197"/>
      <c r="J115" s="38"/>
      <c r="K115" s="38"/>
      <c r="L115" s="41"/>
      <c r="M115" s="198"/>
      <c r="N115" s="199"/>
      <c r="O115" s="66"/>
      <c r="P115" s="66"/>
      <c r="Q115" s="66"/>
      <c r="R115" s="66"/>
      <c r="S115" s="66"/>
      <c r="T115" s="67"/>
      <c r="U115" s="36"/>
      <c r="V115" s="36"/>
      <c r="W115" s="36"/>
      <c r="X115" s="36"/>
      <c r="Y115" s="36"/>
      <c r="Z115" s="36"/>
      <c r="AA115" s="36"/>
      <c r="AB115" s="36"/>
      <c r="AC115" s="36"/>
      <c r="AD115" s="36"/>
      <c r="AE115" s="36"/>
      <c r="AT115" s="19" t="s">
        <v>231</v>
      </c>
      <c r="AU115" s="19" t="s">
        <v>85</v>
      </c>
    </row>
    <row r="116" spans="1:65" s="2" customFormat="1" ht="24">
      <c r="A116" s="36"/>
      <c r="B116" s="37"/>
      <c r="C116" s="182" t="s">
        <v>290</v>
      </c>
      <c r="D116" s="182" t="s">
        <v>225</v>
      </c>
      <c r="E116" s="183" t="s">
        <v>2141</v>
      </c>
      <c r="F116" s="184" t="s">
        <v>2142</v>
      </c>
      <c r="G116" s="185" t="s">
        <v>123</v>
      </c>
      <c r="H116" s="186">
        <v>24</v>
      </c>
      <c r="I116" s="187"/>
      <c r="J116" s="188">
        <f>ROUND(I116*H116,2)</f>
        <v>0</v>
      </c>
      <c r="K116" s="184" t="s">
        <v>74</v>
      </c>
      <c r="L116" s="41"/>
      <c r="M116" s="189" t="s">
        <v>74</v>
      </c>
      <c r="N116" s="190" t="s">
        <v>46</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329</v>
      </c>
      <c r="AT116" s="193" t="s">
        <v>225</v>
      </c>
      <c r="AU116" s="193" t="s">
        <v>85</v>
      </c>
      <c r="AY116" s="19" t="s">
        <v>223</v>
      </c>
      <c r="BE116" s="194">
        <f>IF(N116="základní",J116,0)</f>
        <v>0</v>
      </c>
      <c r="BF116" s="194">
        <f>IF(N116="snížená",J116,0)</f>
        <v>0</v>
      </c>
      <c r="BG116" s="194">
        <f>IF(N116="zákl. přenesená",J116,0)</f>
        <v>0</v>
      </c>
      <c r="BH116" s="194">
        <f>IF(N116="sníž. přenesená",J116,0)</f>
        <v>0</v>
      </c>
      <c r="BI116" s="194">
        <f>IF(N116="nulová",J116,0)</f>
        <v>0</v>
      </c>
      <c r="BJ116" s="19" t="s">
        <v>83</v>
      </c>
      <c r="BK116" s="194">
        <f>ROUND(I116*H116,2)</f>
        <v>0</v>
      </c>
      <c r="BL116" s="19" t="s">
        <v>329</v>
      </c>
      <c r="BM116" s="193" t="s">
        <v>363</v>
      </c>
    </row>
    <row r="117" spans="1:47" s="2" customFormat="1" ht="19.5">
      <c r="A117" s="36"/>
      <c r="B117" s="37"/>
      <c r="C117" s="38"/>
      <c r="D117" s="195" t="s">
        <v>231</v>
      </c>
      <c r="E117" s="38"/>
      <c r="F117" s="196" t="s">
        <v>2142</v>
      </c>
      <c r="G117" s="38"/>
      <c r="H117" s="38"/>
      <c r="I117" s="197"/>
      <c r="J117" s="38"/>
      <c r="K117" s="38"/>
      <c r="L117" s="41"/>
      <c r="M117" s="198"/>
      <c r="N117" s="199"/>
      <c r="O117" s="66"/>
      <c r="P117" s="66"/>
      <c r="Q117" s="66"/>
      <c r="R117" s="66"/>
      <c r="S117" s="66"/>
      <c r="T117" s="67"/>
      <c r="U117" s="36"/>
      <c r="V117" s="36"/>
      <c r="W117" s="36"/>
      <c r="X117" s="36"/>
      <c r="Y117" s="36"/>
      <c r="Z117" s="36"/>
      <c r="AA117" s="36"/>
      <c r="AB117" s="36"/>
      <c r="AC117" s="36"/>
      <c r="AD117" s="36"/>
      <c r="AE117" s="36"/>
      <c r="AT117" s="19" t="s">
        <v>231</v>
      </c>
      <c r="AU117" s="19" t="s">
        <v>85</v>
      </c>
    </row>
    <row r="118" spans="1:65" s="2" customFormat="1" ht="16.5" customHeight="1">
      <c r="A118" s="36"/>
      <c r="B118" s="37"/>
      <c r="C118" s="182" t="s">
        <v>296</v>
      </c>
      <c r="D118" s="182" t="s">
        <v>225</v>
      </c>
      <c r="E118" s="183" t="s">
        <v>2143</v>
      </c>
      <c r="F118" s="184" t="s">
        <v>2137</v>
      </c>
      <c r="G118" s="185" t="s">
        <v>123</v>
      </c>
      <c r="H118" s="186">
        <v>24</v>
      </c>
      <c r="I118" s="187"/>
      <c r="J118" s="188">
        <f>ROUND(I118*H118,2)</f>
        <v>0</v>
      </c>
      <c r="K118" s="184" t="s">
        <v>74</v>
      </c>
      <c r="L118" s="41"/>
      <c r="M118" s="189" t="s">
        <v>74</v>
      </c>
      <c r="N118" s="190" t="s">
        <v>46</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329</v>
      </c>
      <c r="AT118" s="193" t="s">
        <v>225</v>
      </c>
      <c r="AU118" s="193" t="s">
        <v>85</v>
      </c>
      <c r="AY118" s="19" t="s">
        <v>223</v>
      </c>
      <c r="BE118" s="194">
        <f>IF(N118="základní",J118,0)</f>
        <v>0</v>
      </c>
      <c r="BF118" s="194">
        <f>IF(N118="snížená",J118,0)</f>
        <v>0</v>
      </c>
      <c r="BG118" s="194">
        <f>IF(N118="zákl. přenesená",J118,0)</f>
        <v>0</v>
      </c>
      <c r="BH118" s="194">
        <f>IF(N118="sníž. přenesená",J118,0)</f>
        <v>0</v>
      </c>
      <c r="BI118" s="194">
        <f>IF(N118="nulová",J118,0)</f>
        <v>0</v>
      </c>
      <c r="BJ118" s="19" t="s">
        <v>83</v>
      </c>
      <c r="BK118" s="194">
        <f>ROUND(I118*H118,2)</f>
        <v>0</v>
      </c>
      <c r="BL118" s="19" t="s">
        <v>329</v>
      </c>
      <c r="BM118" s="193" t="s">
        <v>384</v>
      </c>
    </row>
    <row r="119" spans="1:47" s="2" customFormat="1" ht="11.25">
      <c r="A119" s="36"/>
      <c r="B119" s="37"/>
      <c r="C119" s="38"/>
      <c r="D119" s="195" t="s">
        <v>231</v>
      </c>
      <c r="E119" s="38"/>
      <c r="F119" s="196" t="s">
        <v>2137</v>
      </c>
      <c r="G119" s="38"/>
      <c r="H119" s="38"/>
      <c r="I119" s="197"/>
      <c r="J119" s="38"/>
      <c r="K119" s="38"/>
      <c r="L119" s="41"/>
      <c r="M119" s="198"/>
      <c r="N119" s="199"/>
      <c r="O119" s="66"/>
      <c r="P119" s="66"/>
      <c r="Q119" s="66"/>
      <c r="R119" s="66"/>
      <c r="S119" s="66"/>
      <c r="T119" s="67"/>
      <c r="U119" s="36"/>
      <c r="V119" s="36"/>
      <c r="W119" s="36"/>
      <c r="X119" s="36"/>
      <c r="Y119" s="36"/>
      <c r="Z119" s="36"/>
      <c r="AA119" s="36"/>
      <c r="AB119" s="36"/>
      <c r="AC119" s="36"/>
      <c r="AD119" s="36"/>
      <c r="AE119" s="36"/>
      <c r="AT119" s="19" t="s">
        <v>231</v>
      </c>
      <c r="AU119" s="19" t="s">
        <v>85</v>
      </c>
    </row>
    <row r="120" spans="1:65" s="2" customFormat="1" ht="16.5" customHeight="1">
      <c r="A120" s="36"/>
      <c r="B120" s="37"/>
      <c r="C120" s="182" t="s">
        <v>303</v>
      </c>
      <c r="D120" s="182" t="s">
        <v>225</v>
      </c>
      <c r="E120" s="183" t="s">
        <v>2144</v>
      </c>
      <c r="F120" s="184" t="s">
        <v>2129</v>
      </c>
      <c r="G120" s="185" t="s">
        <v>1917</v>
      </c>
      <c r="H120" s="261"/>
      <c r="I120" s="187"/>
      <c r="J120" s="188">
        <f>ROUND(I120*H120,2)</f>
        <v>0</v>
      </c>
      <c r="K120" s="184" t="s">
        <v>74</v>
      </c>
      <c r="L120" s="41"/>
      <c r="M120" s="189" t="s">
        <v>74</v>
      </c>
      <c r="N120" s="190" t="s">
        <v>46</v>
      </c>
      <c r="O120" s="66"/>
      <c r="P120" s="191">
        <f>O120*H120</f>
        <v>0</v>
      </c>
      <c r="Q120" s="191">
        <v>0</v>
      </c>
      <c r="R120" s="191">
        <f>Q120*H120</f>
        <v>0</v>
      </c>
      <c r="S120" s="191">
        <v>0</v>
      </c>
      <c r="T120" s="192">
        <f>S120*H120</f>
        <v>0</v>
      </c>
      <c r="U120" s="36"/>
      <c r="V120" s="36"/>
      <c r="W120" s="36"/>
      <c r="X120" s="36"/>
      <c r="Y120" s="36"/>
      <c r="Z120" s="36"/>
      <c r="AA120" s="36"/>
      <c r="AB120" s="36"/>
      <c r="AC120" s="36"/>
      <c r="AD120" s="36"/>
      <c r="AE120" s="36"/>
      <c r="AR120" s="193" t="s">
        <v>1918</v>
      </c>
      <c r="AT120" s="193" t="s">
        <v>225</v>
      </c>
      <c r="AU120" s="193" t="s">
        <v>85</v>
      </c>
      <c r="AY120" s="19" t="s">
        <v>223</v>
      </c>
      <c r="BE120" s="194">
        <f>IF(N120="základní",J120,0)</f>
        <v>0</v>
      </c>
      <c r="BF120" s="194">
        <f>IF(N120="snížená",J120,0)</f>
        <v>0</v>
      </c>
      <c r="BG120" s="194">
        <f>IF(N120="zákl. přenesená",J120,0)</f>
        <v>0</v>
      </c>
      <c r="BH120" s="194">
        <f>IF(N120="sníž. přenesená",J120,0)</f>
        <v>0</v>
      </c>
      <c r="BI120" s="194">
        <f>IF(N120="nulová",J120,0)</f>
        <v>0</v>
      </c>
      <c r="BJ120" s="19" t="s">
        <v>83</v>
      </c>
      <c r="BK120" s="194">
        <f>ROUND(I120*H120,2)</f>
        <v>0</v>
      </c>
      <c r="BL120" s="19" t="s">
        <v>1918</v>
      </c>
      <c r="BM120" s="193" t="s">
        <v>397</v>
      </c>
    </row>
    <row r="121" spans="1:47" s="2" customFormat="1" ht="11.25">
      <c r="A121" s="36"/>
      <c r="B121" s="37"/>
      <c r="C121" s="38"/>
      <c r="D121" s="195" t="s">
        <v>231</v>
      </c>
      <c r="E121" s="38"/>
      <c r="F121" s="196" t="s">
        <v>2129</v>
      </c>
      <c r="G121" s="38"/>
      <c r="H121" s="38"/>
      <c r="I121" s="197"/>
      <c r="J121" s="38"/>
      <c r="K121" s="38"/>
      <c r="L121" s="41"/>
      <c r="M121" s="198"/>
      <c r="N121" s="199"/>
      <c r="O121" s="66"/>
      <c r="P121" s="66"/>
      <c r="Q121" s="66"/>
      <c r="R121" s="66"/>
      <c r="S121" s="66"/>
      <c r="T121" s="67"/>
      <c r="U121" s="36"/>
      <c r="V121" s="36"/>
      <c r="W121" s="36"/>
      <c r="X121" s="36"/>
      <c r="Y121" s="36"/>
      <c r="Z121" s="36"/>
      <c r="AA121" s="36"/>
      <c r="AB121" s="36"/>
      <c r="AC121" s="36"/>
      <c r="AD121" s="36"/>
      <c r="AE121" s="36"/>
      <c r="AT121" s="19" t="s">
        <v>231</v>
      </c>
      <c r="AU121" s="19" t="s">
        <v>85</v>
      </c>
    </row>
    <row r="122" spans="1:65" s="2" customFormat="1" ht="16.5" customHeight="1">
      <c r="A122" s="36"/>
      <c r="B122" s="37"/>
      <c r="C122" s="182" t="s">
        <v>309</v>
      </c>
      <c r="D122" s="182" t="s">
        <v>225</v>
      </c>
      <c r="E122" s="183" t="s">
        <v>2145</v>
      </c>
      <c r="F122" s="184" t="s">
        <v>2131</v>
      </c>
      <c r="G122" s="185" t="s">
        <v>1917</v>
      </c>
      <c r="H122" s="261"/>
      <c r="I122" s="187"/>
      <c r="J122" s="188">
        <f>ROUND(I122*H122,2)</f>
        <v>0</v>
      </c>
      <c r="K122" s="184" t="s">
        <v>74</v>
      </c>
      <c r="L122" s="41"/>
      <c r="M122" s="189" t="s">
        <v>74</v>
      </c>
      <c r="N122" s="190" t="s">
        <v>46</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1918</v>
      </c>
      <c r="AT122" s="193" t="s">
        <v>225</v>
      </c>
      <c r="AU122" s="193" t="s">
        <v>85</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1918</v>
      </c>
      <c r="BM122" s="193" t="s">
        <v>413</v>
      </c>
    </row>
    <row r="123" spans="1:47" s="2" customFormat="1" ht="11.25">
      <c r="A123" s="36"/>
      <c r="B123" s="37"/>
      <c r="C123" s="38"/>
      <c r="D123" s="195" t="s">
        <v>231</v>
      </c>
      <c r="E123" s="38"/>
      <c r="F123" s="196" t="s">
        <v>2131</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85</v>
      </c>
    </row>
    <row r="124" spans="2:63" s="12" customFormat="1" ht="22.9" customHeight="1">
      <c r="B124" s="166"/>
      <c r="C124" s="167"/>
      <c r="D124" s="168" t="s">
        <v>75</v>
      </c>
      <c r="E124" s="180" t="s">
        <v>2146</v>
      </c>
      <c r="F124" s="180" t="s">
        <v>2147</v>
      </c>
      <c r="G124" s="167"/>
      <c r="H124" s="167"/>
      <c r="I124" s="170"/>
      <c r="J124" s="181">
        <f>BK124</f>
        <v>0</v>
      </c>
      <c r="K124" s="167"/>
      <c r="L124" s="172"/>
      <c r="M124" s="173"/>
      <c r="N124" s="174"/>
      <c r="O124" s="174"/>
      <c r="P124" s="175">
        <f>SUM(P125:P148)</f>
        <v>0</v>
      </c>
      <c r="Q124" s="174"/>
      <c r="R124" s="175">
        <f>SUM(R125:R148)</f>
        <v>0</v>
      </c>
      <c r="S124" s="174"/>
      <c r="T124" s="176">
        <f>SUM(T125:T148)</f>
        <v>0</v>
      </c>
      <c r="AR124" s="177" t="s">
        <v>83</v>
      </c>
      <c r="AT124" s="178" t="s">
        <v>75</v>
      </c>
      <c r="AU124" s="178" t="s">
        <v>83</v>
      </c>
      <c r="AY124" s="177" t="s">
        <v>223</v>
      </c>
      <c r="BK124" s="179">
        <f>SUM(BK125:BK148)</f>
        <v>0</v>
      </c>
    </row>
    <row r="125" spans="1:65" s="2" customFormat="1" ht="36">
      <c r="A125" s="36"/>
      <c r="B125" s="37"/>
      <c r="C125" s="182" t="s">
        <v>315</v>
      </c>
      <c r="D125" s="182" t="s">
        <v>225</v>
      </c>
      <c r="E125" s="183" t="s">
        <v>2148</v>
      </c>
      <c r="F125" s="184" t="s">
        <v>2149</v>
      </c>
      <c r="G125" s="185" t="s">
        <v>878</v>
      </c>
      <c r="H125" s="186">
        <v>1</v>
      </c>
      <c r="I125" s="187"/>
      <c r="J125" s="188">
        <f>ROUND(I125*H125,2)</f>
        <v>0</v>
      </c>
      <c r="K125" s="184" t="s">
        <v>74</v>
      </c>
      <c r="L125" s="41"/>
      <c r="M125" s="189" t="s">
        <v>74</v>
      </c>
      <c r="N125" s="190" t="s">
        <v>46</v>
      </c>
      <c r="O125" s="66"/>
      <c r="P125" s="191">
        <f>O125*H125</f>
        <v>0</v>
      </c>
      <c r="Q125" s="191">
        <v>0</v>
      </c>
      <c r="R125" s="191">
        <f>Q125*H125</f>
        <v>0</v>
      </c>
      <c r="S125" s="191">
        <v>0</v>
      </c>
      <c r="T125" s="192">
        <f>S125*H125</f>
        <v>0</v>
      </c>
      <c r="U125" s="36"/>
      <c r="V125" s="36"/>
      <c r="W125" s="36"/>
      <c r="X125" s="36"/>
      <c r="Y125" s="36"/>
      <c r="Z125" s="36"/>
      <c r="AA125" s="36"/>
      <c r="AB125" s="36"/>
      <c r="AC125" s="36"/>
      <c r="AD125" s="36"/>
      <c r="AE125" s="36"/>
      <c r="AR125" s="193" t="s">
        <v>329</v>
      </c>
      <c r="AT125" s="193" t="s">
        <v>225</v>
      </c>
      <c r="AU125" s="193" t="s">
        <v>85</v>
      </c>
      <c r="AY125" s="19" t="s">
        <v>223</v>
      </c>
      <c r="BE125" s="194">
        <f>IF(N125="základní",J125,0)</f>
        <v>0</v>
      </c>
      <c r="BF125" s="194">
        <f>IF(N125="snížená",J125,0)</f>
        <v>0</v>
      </c>
      <c r="BG125" s="194">
        <f>IF(N125="zákl. přenesená",J125,0)</f>
        <v>0</v>
      </c>
      <c r="BH125" s="194">
        <f>IF(N125="sníž. přenesená",J125,0)</f>
        <v>0</v>
      </c>
      <c r="BI125" s="194">
        <f>IF(N125="nulová",J125,0)</f>
        <v>0</v>
      </c>
      <c r="BJ125" s="19" t="s">
        <v>83</v>
      </c>
      <c r="BK125" s="194">
        <f>ROUND(I125*H125,2)</f>
        <v>0</v>
      </c>
      <c r="BL125" s="19" t="s">
        <v>329</v>
      </c>
      <c r="BM125" s="193" t="s">
        <v>427</v>
      </c>
    </row>
    <row r="126" spans="1:47" s="2" customFormat="1" ht="29.25">
      <c r="A126" s="36"/>
      <c r="B126" s="37"/>
      <c r="C126" s="38"/>
      <c r="D126" s="195" t="s">
        <v>231</v>
      </c>
      <c r="E126" s="38"/>
      <c r="F126" s="196" t="s">
        <v>2150</v>
      </c>
      <c r="G126" s="38"/>
      <c r="H126" s="38"/>
      <c r="I126" s="197"/>
      <c r="J126" s="38"/>
      <c r="K126" s="38"/>
      <c r="L126" s="41"/>
      <c r="M126" s="198"/>
      <c r="N126" s="199"/>
      <c r="O126" s="66"/>
      <c r="P126" s="66"/>
      <c r="Q126" s="66"/>
      <c r="R126" s="66"/>
      <c r="S126" s="66"/>
      <c r="T126" s="67"/>
      <c r="U126" s="36"/>
      <c r="V126" s="36"/>
      <c r="W126" s="36"/>
      <c r="X126" s="36"/>
      <c r="Y126" s="36"/>
      <c r="Z126" s="36"/>
      <c r="AA126" s="36"/>
      <c r="AB126" s="36"/>
      <c r="AC126" s="36"/>
      <c r="AD126" s="36"/>
      <c r="AE126" s="36"/>
      <c r="AT126" s="19" t="s">
        <v>231</v>
      </c>
      <c r="AU126" s="19" t="s">
        <v>85</v>
      </c>
    </row>
    <row r="127" spans="1:65" s="2" customFormat="1" ht="16.5" customHeight="1">
      <c r="A127" s="36"/>
      <c r="B127" s="37"/>
      <c r="C127" s="182" t="s">
        <v>8</v>
      </c>
      <c r="D127" s="182" t="s">
        <v>225</v>
      </c>
      <c r="E127" s="183" t="s">
        <v>2151</v>
      </c>
      <c r="F127" s="184" t="s">
        <v>2152</v>
      </c>
      <c r="G127" s="185" t="s">
        <v>878</v>
      </c>
      <c r="H127" s="186">
        <v>1</v>
      </c>
      <c r="I127" s="187"/>
      <c r="J127" s="188">
        <f>ROUND(I127*H127,2)</f>
        <v>0</v>
      </c>
      <c r="K127" s="184" t="s">
        <v>74</v>
      </c>
      <c r="L127" s="41"/>
      <c r="M127" s="189" t="s">
        <v>74</v>
      </c>
      <c r="N127" s="190" t="s">
        <v>46</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329</v>
      </c>
      <c r="AT127" s="193" t="s">
        <v>225</v>
      </c>
      <c r="AU127" s="193" t="s">
        <v>85</v>
      </c>
      <c r="AY127" s="19" t="s">
        <v>223</v>
      </c>
      <c r="BE127" s="194">
        <f>IF(N127="základní",J127,0)</f>
        <v>0</v>
      </c>
      <c r="BF127" s="194">
        <f>IF(N127="snížená",J127,0)</f>
        <v>0</v>
      </c>
      <c r="BG127" s="194">
        <f>IF(N127="zákl. přenesená",J127,0)</f>
        <v>0</v>
      </c>
      <c r="BH127" s="194">
        <f>IF(N127="sníž. přenesená",J127,0)</f>
        <v>0</v>
      </c>
      <c r="BI127" s="194">
        <f>IF(N127="nulová",J127,0)</f>
        <v>0</v>
      </c>
      <c r="BJ127" s="19" t="s">
        <v>83</v>
      </c>
      <c r="BK127" s="194">
        <f>ROUND(I127*H127,2)</f>
        <v>0</v>
      </c>
      <c r="BL127" s="19" t="s">
        <v>329</v>
      </c>
      <c r="BM127" s="193" t="s">
        <v>438</v>
      </c>
    </row>
    <row r="128" spans="1:47" s="2" customFormat="1" ht="11.25">
      <c r="A128" s="36"/>
      <c r="B128" s="37"/>
      <c r="C128" s="38"/>
      <c r="D128" s="195" t="s">
        <v>231</v>
      </c>
      <c r="E128" s="38"/>
      <c r="F128" s="196" t="s">
        <v>2152</v>
      </c>
      <c r="G128" s="38"/>
      <c r="H128" s="38"/>
      <c r="I128" s="197"/>
      <c r="J128" s="38"/>
      <c r="K128" s="38"/>
      <c r="L128" s="41"/>
      <c r="M128" s="198"/>
      <c r="N128" s="199"/>
      <c r="O128" s="66"/>
      <c r="P128" s="66"/>
      <c r="Q128" s="66"/>
      <c r="R128" s="66"/>
      <c r="S128" s="66"/>
      <c r="T128" s="67"/>
      <c r="U128" s="36"/>
      <c r="V128" s="36"/>
      <c r="W128" s="36"/>
      <c r="X128" s="36"/>
      <c r="Y128" s="36"/>
      <c r="Z128" s="36"/>
      <c r="AA128" s="36"/>
      <c r="AB128" s="36"/>
      <c r="AC128" s="36"/>
      <c r="AD128" s="36"/>
      <c r="AE128" s="36"/>
      <c r="AT128" s="19" t="s">
        <v>231</v>
      </c>
      <c r="AU128" s="19" t="s">
        <v>85</v>
      </c>
    </row>
    <row r="129" spans="1:65" s="2" customFormat="1" ht="36">
      <c r="A129" s="36"/>
      <c r="B129" s="37"/>
      <c r="C129" s="182" t="s">
        <v>329</v>
      </c>
      <c r="D129" s="182" t="s">
        <v>225</v>
      </c>
      <c r="E129" s="183" t="s">
        <v>2153</v>
      </c>
      <c r="F129" s="184" t="s">
        <v>2149</v>
      </c>
      <c r="G129" s="185" t="s">
        <v>878</v>
      </c>
      <c r="H129" s="186">
        <v>1</v>
      </c>
      <c r="I129" s="187"/>
      <c r="J129" s="188">
        <f>ROUND(I129*H129,2)</f>
        <v>0</v>
      </c>
      <c r="K129" s="184" t="s">
        <v>74</v>
      </c>
      <c r="L129" s="41"/>
      <c r="M129" s="189" t="s">
        <v>74</v>
      </c>
      <c r="N129" s="190" t="s">
        <v>46</v>
      </c>
      <c r="O129" s="66"/>
      <c r="P129" s="191">
        <f>O129*H129</f>
        <v>0</v>
      </c>
      <c r="Q129" s="191">
        <v>0</v>
      </c>
      <c r="R129" s="191">
        <f>Q129*H129</f>
        <v>0</v>
      </c>
      <c r="S129" s="191">
        <v>0</v>
      </c>
      <c r="T129" s="192">
        <f>S129*H129</f>
        <v>0</v>
      </c>
      <c r="U129" s="36"/>
      <c r="V129" s="36"/>
      <c r="W129" s="36"/>
      <c r="X129" s="36"/>
      <c r="Y129" s="36"/>
      <c r="Z129" s="36"/>
      <c r="AA129" s="36"/>
      <c r="AB129" s="36"/>
      <c r="AC129" s="36"/>
      <c r="AD129" s="36"/>
      <c r="AE129" s="36"/>
      <c r="AR129" s="193" t="s">
        <v>329</v>
      </c>
      <c r="AT129" s="193" t="s">
        <v>225</v>
      </c>
      <c r="AU129" s="193" t="s">
        <v>85</v>
      </c>
      <c r="AY129" s="19" t="s">
        <v>223</v>
      </c>
      <c r="BE129" s="194">
        <f>IF(N129="základní",J129,0)</f>
        <v>0</v>
      </c>
      <c r="BF129" s="194">
        <f>IF(N129="snížená",J129,0)</f>
        <v>0</v>
      </c>
      <c r="BG129" s="194">
        <f>IF(N129="zákl. přenesená",J129,0)</f>
        <v>0</v>
      </c>
      <c r="BH129" s="194">
        <f>IF(N129="sníž. přenesená",J129,0)</f>
        <v>0</v>
      </c>
      <c r="BI129" s="194">
        <f>IF(N129="nulová",J129,0)</f>
        <v>0</v>
      </c>
      <c r="BJ129" s="19" t="s">
        <v>83</v>
      </c>
      <c r="BK129" s="194">
        <f>ROUND(I129*H129,2)</f>
        <v>0</v>
      </c>
      <c r="BL129" s="19" t="s">
        <v>329</v>
      </c>
      <c r="BM129" s="193" t="s">
        <v>450</v>
      </c>
    </row>
    <row r="130" spans="1:47" s="2" customFormat="1" ht="29.25">
      <c r="A130" s="36"/>
      <c r="B130" s="37"/>
      <c r="C130" s="38"/>
      <c r="D130" s="195" t="s">
        <v>231</v>
      </c>
      <c r="E130" s="38"/>
      <c r="F130" s="196" t="s">
        <v>2154</v>
      </c>
      <c r="G130" s="38"/>
      <c r="H130" s="38"/>
      <c r="I130" s="197"/>
      <c r="J130" s="38"/>
      <c r="K130" s="38"/>
      <c r="L130" s="41"/>
      <c r="M130" s="198"/>
      <c r="N130" s="199"/>
      <c r="O130" s="66"/>
      <c r="P130" s="66"/>
      <c r="Q130" s="66"/>
      <c r="R130" s="66"/>
      <c r="S130" s="66"/>
      <c r="T130" s="67"/>
      <c r="U130" s="36"/>
      <c r="V130" s="36"/>
      <c r="W130" s="36"/>
      <c r="X130" s="36"/>
      <c r="Y130" s="36"/>
      <c r="Z130" s="36"/>
      <c r="AA130" s="36"/>
      <c r="AB130" s="36"/>
      <c r="AC130" s="36"/>
      <c r="AD130" s="36"/>
      <c r="AE130" s="36"/>
      <c r="AT130" s="19" t="s">
        <v>231</v>
      </c>
      <c r="AU130" s="19" t="s">
        <v>85</v>
      </c>
    </row>
    <row r="131" spans="1:65" s="2" customFormat="1" ht="16.5" customHeight="1">
      <c r="A131" s="36"/>
      <c r="B131" s="37"/>
      <c r="C131" s="182" t="s">
        <v>346</v>
      </c>
      <c r="D131" s="182" t="s">
        <v>225</v>
      </c>
      <c r="E131" s="183" t="s">
        <v>2155</v>
      </c>
      <c r="F131" s="184" t="s">
        <v>2152</v>
      </c>
      <c r="G131" s="185" t="s">
        <v>878</v>
      </c>
      <c r="H131" s="186">
        <v>1</v>
      </c>
      <c r="I131" s="187"/>
      <c r="J131" s="188">
        <f>ROUND(I131*H131,2)</f>
        <v>0</v>
      </c>
      <c r="K131" s="184" t="s">
        <v>74</v>
      </c>
      <c r="L131" s="41"/>
      <c r="M131" s="189" t="s">
        <v>74</v>
      </c>
      <c r="N131" s="190" t="s">
        <v>46</v>
      </c>
      <c r="O131" s="66"/>
      <c r="P131" s="191">
        <f>O131*H131</f>
        <v>0</v>
      </c>
      <c r="Q131" s="191">
        <v>0</v>
      </c>
      <c r="R131" s="191">
        <f>Q131*H131</f>
        <v>0</v>
      </c>
      <c r="S131" s="191">
        <v>0</v>
      </c>
      <c r="T131" s="192">
        <f>S131*H131</f>
        <v>0</v>
      </c>
      <c r="U131" s="36"/>
      <c r="V131" s="36"/>
      <c r="W131" s="36"/>
      <c r="X131" s="36"/>
      <c r="Y131" s="36"/>
      <c r="Z131" s="36"/>
      <c r="AA131" s="36"/>
      <c r="AB131" s="36"/>
      <c r="AC131" s="36"/>
      <c r="AD131" s="36"/>
      <c r="AE131" s="36"/>
      <c r="AR131" s="193" t="s">
        <v>329</v>
      </c>
      <c r="AT131" s="193" t="s">
        <v>225</v>
      </c>
      <c r="AU131" s="193" t="s">
        <v>85</v>
      </c>
      <c r="AY131" s="19" t="s">
        <v>223</v>
      </c>
      <c r="BE131" s="194">
        <f>IF(N131="základní",J131,0)</f>
        <v>0</v>
      </c>
      <c r="BF131" s="194">
        <f>IF(N131="snížená",J131,0)</f>
        <v>0</v>
      </c>
      <c r="BG131" s="194">
        <f>IF(N131="zákl. přenesená",J131,0)</f>
        <v>0</v>
      </c>
      <c r="BH131" s="194">
        <f>IF(N131="sníž. přenesená",J131,0)</f>
        <v>0</v>
      </c>
      <c r="BI131" s="194">
        <f>IF(N131="nulová",J131,0)</f>
        <v>0</v>
      </c>
      <c r="BJ131" s="19" t="s">
        <v>83</v>
      </c>
      <c r="BK131" s="194">
        <f>ROUND(I131*H131,2)</f>
        <v>0</v>
      </c>
      <c r="BL131" s="19" t="s">
        <v>329</v>
      </c>
      <c r="BM131" s="193" t="s">
        <v>463</v>
      </c>
    </row>
    <row r="132" spans="1:47" s="2" customFormat="1" ht="11.25">
      <c r="A132" s="36"/>
      <c r="B132" s="37"/>
      <c r="C132" s="38"/>
      <c r="D132" s="195" t="s">
        <v>231</v>
      </c>
      <c r="E132" s="38"/>
      <c r="F132" s="196" t="s">
        <v>2152</v>
      </c>
      <c r="G132" s="38"/>
      <c r="H132" s="38"/>
      <c r="I132" s="197"/>
      <c r="J132" s="38"/>
      <c r="K132" s="38"/>
      <c r="L132" s="41"/>
      <c r="M132" s="198"/>
      <c r="N132" s="199"/>
      <c r="O132" s="66"/>
      <c r="P132" s="66"/>
      <c r="Q132" s="66"/>
      <c r="R132" s="66"/>
      <c r="S132" s="66"/>
      <c r="T132" s="67"/>
      <c r="U132" s="36"/>
      <c r="V132" s="36"/>
      <c r="W132" s="36"/>
      <c r="X132" s="36"/>
      <c r="Y132" s="36"/>
      <c r="Z132" s="36"/>
      <c r="AA132" s="36"/>
      <c r="AB132" s="36"/>
      <c r="AC132" s="36"/>
      <c r="AD132" s="36"/>
      <c r="AE132" s="36"/>
      <c r="AT132" s="19" t="s">
        <v>231</v>
      </c>
      <c r="AU132" s="19" t="s">
        <v>85</v>
      </c>
    </row>
    <row r="133" spans="1:65" s="2" customFormat="1" ht="36">
      <c r="A133" s="36"/>
      <c r="B133" s="37"/>
      <c r="C133" s="182" t="s">
        <v>352</v>
      </c>
      <c r="D133" s="182" t="s">
        <v>225</v>
      </c>
      <c r="E133" s="183" t="s">
        <v>2156</v>
      </c>
      <c r="F133" s="184" t="s">
        <v>2149</v>
      </c>
      <c r="G133" s="185" t="s">
        <v>878</v>
      </c>
      <c r="H133" s="186">
        <v>1</v>
      </c>
      <c r="I133" s="187"/>
      <c r="J133" s="188">
        <f>ROUND(I133*H133,2)</f>
        <v>0</v>
      </c>
      <c r="K133" s="184" t="s">
        <v>74</v>
      </c>
      <c r="L133" s="41"/>
      <c r="M133" s="189" t="s">
        <v>74</v>
      </c>
      <c r="N133" s="190" t="s">
        <v>46</v>
      </c>
      <c r="O133" s="66"/>
      <c r="P133" s="191">
        <f>O133*H133</f>
        <v>0</v>
      </c>
      <c r="Q133" s="191">
        <v>0</v>
      </c>
      <c r="R133" s="191">
        <f>Q133*H133</f>
        <v>0</v>
      </c>
      <c r="S133" s="191">
        <v>0</v>
      </c>
      <c r="T133" s="192">
        <f>S133*H133</f>
        <v>0</v>
      </c>
      <c r="U133" s="36"/>
      <c r="V133" s="36"/>
      <c r="W133" s="36"/>
      <c r="X133" s="36"/>
      <c r="Y133" s="36"/>
      <c r="Z133" s="36"/>
      <c r="AA133" s="36"/>
      <c r="AB133" s="36"/>
      <c r="AC133" s="36"/>
      <c r="AD133" s="36"/>
      <c r="AE133" s="36"/>
      <c r="AR133" s="193" t="s">
        <v>329</v>
      </c>
      <c r="AT133" s="193" t="s">
        <v>225</v>
      </c>
      <c r="AU133" s="193" t="s">
        <v>85</v>
      </c>
      <c r="AY133" s="19" t="s">
        <v>223</v>
      </c>
      <c r="BE133" s="194">
        <f>IF(N133="základní",J133,0)</f>
        <v>0</v>
      </c>
      <c r="BF133" s="194">
        <f>IF(N133="snížená",J133,0)</f>
        <v>0</v>
      </c>
      <c r="BG133" s="194">
        <f>IF(N133="zákl. přenesená",J133,0)</f>
        <v>0</v>
      </c>
      <c r="BH133" s="194">
        <f>IF(N133="sníž. přenesená",J133,0)</f>
        <v>0</v>
      </c>
      <c r="BI133" s="194">
        <f>IF(N133="nulová",J133,0)</f>
        <v>0</v>
      </c>
      <c r="BJ133" s="19" t="s">
        <v>83</v>
      </c>
      <c r="BK133" s="194">
        <f>ROUND(I133*H133,2)</f>
        <v>0</v>
      </c>
      <c r="BL133" s="19" t="s">
        <v>329</v>
      </c>
      <c r="BM133" s="193" t="s">
        <v>478</v>
      </c>
    </row>
    <row r="134" spans="1:47" s="2" customFormat="1" ht="29.25">
      <c r="A134" s="36"/>
      <c r="B134" s="37"/>
      <c r="C134" s="38"/>
      <c r="D134" s="195" t="s">
        <v>231</v>
      </c>
      <c r="E134" s="38"/>
      <c r="F134" s="196" t="s">
        <v>2157</v>
      </c>
      <c r="G134" s="38"/>
      <c r="H134" s="38"/>
      <c r="I134" s="197"/>
      <c r="J134" s="38"/>
      <c r="K134" s="38"/>
      <c r="L134" s="41"/>
      <c r="M134" s="198"/>
      <c r="N134" s="199"/>
      <c r="O134" s="66"/>
      <c r="P134" s="66"/>
      <c r="Q134" s="66"/>
      <c r="R134" s="66"/>
      <c r="S134" s="66"/>
      <c r="T134" s="67"/>
      <c r="U134" s="36"/>
      <c r="V134" s="36"/>
      <c r="W134" s="36"/>
      <c r="X134" s="36"/>
      <c r="Y134" s="36"/>
      <c r="Z134" s="36"/>
      <c r="AA134" s="36"/>
      <c r="AB134" s="36"/>
      <c r="AC134" s="36"/>
      <c r="AD134" s="36"/>
      <c r="AE134" s="36"/>
      <c r="AT134" s="19" t="s">
        <v>231</v>
      </c>
      <c r="AU134" s="19" t="s">
        <v>85</v>
      </c>
    </row>
    <row r="135" spans="1:65" s="2" customFormat="1" ht="16.5" customHeight="1">
      <c r="A135" s="36"/>
      <c r="B135" s="37"/>
      <c r="C135" s="182" t="s">
        <v>357</v>
      </c>
      <c r="D135" s="182" t="s">
        <v>225</v>
      </c>
      <c r="E135" s="183" t="s">
        <v>2158</v>
      </c>
      <c r="F135" s="184" t="s">
        <v>2152</v>
      </c>
      <c r="G135" s="185" t="s">
        <v>878</v>
      </c>
      <c r="H135" s="186">
        <v>1</v>
      </c>
      <c r="I135" s="187"/>
      <c r="J135" s="188">
        <f>ROUND(I135*H135,2)</f>
        <v>0</v>
      </c>
      <c r="K135" s="184" t="s">
        <v>74</v>
      </c>
      <c r="L135" s="41"/>
      <c r="M135" s="189" t="s">
        <v>74</v>
      </c>
      <c r="N135" s="190" t="s">
        <v>46</v>
      </c>
      <c r="O135" s="66"/>
      <c r="P135" s="191">
        <f>O135*H135</f>
        <v>0</v>
      </c>
      <c r="Q135" s="191">
        <v>0</v>
      </c>
      <c r="R135" s="191">
        <f>Q135*H135</f>
        <v>0</v>
      </c>
      <c r="S135" s="191">
        <v>0</v>
      </c>
      <c r="T135" s="192">
        <f>S135*H135</f>
        <v>0</v>
      </c>
      <c r="U135" s="36"/>
      <c r="V135" s="36"/>
      <c r="W135" s="36"/>
      <c r="X135" s="36"/>
      <c r="Y135" s="36"/>
      <c r="Z135" s="36"/>
      <c r="AA135" s="36"/>
      <c r="AB135" s="36"/>
      <c r="AC135" s="36"/>
      <c r="AD135" s="36"/>
      <c r="AE135" s="36"/>
      <c r="AR135" s="193" t="s">
        <v>329</v>
      </c>
      <c r="AT135" s="193" t="s">
        <v>225</v>
      </c>
      <c r="AU135" s="193" t="s">
        <v>85</v>
      </c>
      <c r="AY135" s="19" t="s">
        <v>223</v>
      </c>
      <c r="BE135" s="194">
        <f>IF(N135="základní",J135,0)</f>
        <v>0</v>
      </c>
      <c r="BF135" s="194">
        <f>IF(N135="snížená",J135,0)</f>
        <v>0</v>
      </c>
      <c r="BG135" s="194">
        <f>IF(N135="zákl. přenesená",J135,0)</f>
        <v>0</v>
      </c>
      <c r="BH135" s="194">
        <f>IF(N135="sníž. přenesená",J135,0)</f>
        <v>0</v>
      </c>
      <c r="BI135" s="194">
        <f>IF(N135="nulová",J135,0)</f>
        <v>0</v>
      </c>
      <c r="BJ135" s="19" t="s">
        <v>83</v>
      </c>
      <c r="BK135" s="194">
        <f>ROUND(I135*H135,2)</f>
        <v>0</v>
      </c>
      <c r="BL135" s="19" t="s">
        <v>329</v>
      </c>
      <c r="BM135" s="193" t="s">
        <v>496</v>
      </c>
    </row>
    <row r="136" spans="1:47" s="2" customFormat="1" ht="11.25">
      <c r="A136" s="36"/>
      <c r="B136" s="37"/>
      <c r="C136" s="38"/>
      <c r="D136" s="195" t="s">
        <v>231</v>
      </c>
      <c r="E136" s="38"/>
      <c r="F136" s="196" t="s">
        <v>2152</v>
      </c>
      <c r="G136" s="38"/>
      <c r="H136" s="38"/>
      <c r="I136" s="197"/>
      <c r="J136" s="38"/>
      <c r="K136" s="38"/>
      <c r="L136" s="41"/>
      <c r="M136" s="198"/>
      <c r="N136" s="199"/>
      <c r="O136" s="66"/>
      <c r="P136" s="66"/>
      <c r="Q136" s="66"/>
      <c r="R136" s="66"/>
      <c r="S136" s="66"/>
      <c r="T136" s="67"/>
      <c r="U136" s="36"/>
      <c r="V136" s="36"/>
      <c r="W136" s="36"/>
      <c r="X136" s="36"/>
      <c r="Y136" s="36"/>
      <c r="Z136" s="36"/>
      <c r="AA136" s="36"/>
      <c r="AB136" s="36"/>
      <c r="AC136" s="36"/>
      <c r="AD136" s="36"/>
      <c r="AE136" s="36"/>
      <c r="AT136" s="19" t="s">
        <v>231</v>
      </c>
      <c r="AU136" s="19" t="s">
        <v>85</v>
      </c>
    </row>
    <row r="137" spans="1:65" s="2" customFormat="1" ht="36">
      <c r="A137" s="36"/>
      <c r="B137" s="37"/>
      <c r="C137" s="182" t="s">
        <v>363</v>
      </c>
      <c r="D137" s="182" t="s">
        <v>225</v>
      </c>
      <c r="E137" s="183" t="s">
        <v>2159</v>
      </c>
      <c r="F137" s="184" t="s">
        <v>2149</v>
      </c>
      <c r="G137" s="185" t="s">
        <v>878</v>
      </c>
      <c r="H137" s="186">
        <v>1</v>
      </c>
      <c r="I137" s="187"/>
      <c r="J137" s="188">
        <f>ROUND(I137*H137,2)</f>
        <v>0</v>
      </c>
      <c r="K137" s="184" t="s">
        <v>74</v>
      </c>
      <c r="L137" s="41"/>
      <c r="M137" s="189" t="s">
        <v>74</v>
      </c>
      <c r="N137" s="190" t="s">
        <v>46</v>
      </c>
      <c r="O137" s="66"/>
      <c r="P137" s="191">
        <f>O137*H137</f>
        <v>0</v>
      </c>
      <c r="Q137" s="191">
        <v>0</v>
      </c>
      <c r="R137" s="191">
        <f>Q137*H137</f>
        <v>0</v>
      </c>
      <c r="S137" s="191">
        <v>0</v>
      </c>
      <c r="T137" s="192">
        <f>S137*H137</f>
        <v>0</v>
      </c>
      <c r="U137" s="36"/>
      <c r="V137" s="36"/>
      <c r="W137" s="36"/>
      <c r="X137" s="36"/>
      <c r="Y137" s="36"/>
      <c r="Z137" s="36"/>
      <c r="AA137" s="36"/>
      <c r="AB137" s="36"/>
      <c r="AC137" s="36"/>
      <c r="AD137" s="36"/>
      <c r="AE137" s="36"/>
      <c r="AR137" s="193" t="s">
        <v>329</v>
      </c>
      <c r="AT137" s="193" t="s">
        <v>225</v>
      </c>
      <c r="AU137" s="193" t="s">
        <v>85</v>
      </c>
      <c r="AY137" s="19" t="s">
        <v>223</v>
      </c>
      <c r="BE137" s="194">
        <f>IF(N137="základní",J137,0)</f>
        <v>0</v>
      </c>
      <c r="BF137" s="194">
        <f>IF(N137="snížená",J137,0)</f>
        <v>0</v>
      </c>
      <c r="BG137" s="194">
        <f>IF(N137="zákl. přenesená",J137,0)</f>
        <v>0</v>
      </c>
      <c r="BH137" s="194">
        <f>IF(N137="sníž. přenesená",J137,0)</f>
        <v>0</v>
      </c>
      <c r="BI137" s="194">
        <f>IF(N137="nulová",J137,0)</f>
        <v>0</v>
      </c>
      <c r="BJ137" s="19" t="s">
        <v>83</v>
      </c>
      <c r="BK137" s="194">
        <f>ROUND(I137*H137,2)</f>
        <v>0</v>
      </c>
      <c r="BL137" s="19" t="s">
        <v>329</v>
      </c>
      <c r="BM137" s="193" t="s">
        <v>509</v>
      </c>
    </row>
    <row r="138" spans="1:47" s="2" customFormat="1" ht="29.25">
      <c r="A138" s="36"/>
      <c r="B138" s="37"/>
      <c r="C138" s="38"/>
      <c r="D138" s="195" t="s">
        <v>231</v>
      </c>
      <c r="E138" s="38"/>
      <c r="F138" s="196" t="s">
        <v>2160</v>
      </c>
      <c r="G138" s="38"/>
      <c r="H138" s="38"/>
      <c r="I138" s="197"/>
      <c r="J138" s="38"/>
      <c r="K138" s="38"/>
      <c r="L138" s="41"/>
      <c r="M138" s="198"/>
      <c r="N138" s="199"/>
      <c r="O138" s="66"/>
      <c r="P138" s="66"/>
      <c r="Q138" s="66"/>
      <c r="R138" s="66"/>
      <c r="S138" s="66"/>
      <c r="T138" s="67"/>
      <c r="U138" s="36"/>
      <c r="V138" s="36"/>
      <c r="W138" s="36"/>
      <c r="X138" s="36"/>
      <c r="Y138" s="36"/>
      <c r="Z138" s="36"/>
      <c r="AA138" s="36"/>
      <c r="AB138" s="36"/>
      <c r="AC138" s="36"/>
      <c r="AD138" s="36"/>
      <c r="AE138" s="36"/>
      <c r="AT138" s="19" t="s">
        <v>231</v>
      </c>
      <c r="AU138" s="19" t="s">
        <v>85</v>
      </c>
    </row>
    <row r="139" spans="1:65" s="2" customFormat="1" ht="16.5" customHeight="1">
      <c r="A139" s="36"/>
      <c r="B139" s="37"/>
      <c r="C139" s="182" t="s">
        <v>7</v>
      </c>
      <c r="D139" s="182" t="s">
        <v>225</v>
      </c>
      <c r="E139" s="183" t="s">
        <v>2161</v>
      </c>
      <c r="F139" s="184" t="s">
        <v>2152</v>
      </c>
      <c r="G139" s="185" t="s">
        <v>878</v>
      </c>
      <c r="H139" s="186">
        <v>1</v>
      </c>
      <c r="I139" s="187"/>
      <c r="J139" s="188">
        <f>ROUND(I139*H139,2)</f>
        <v>0</v>
      </c>
      <c r="K139" s="184" t="s">
        <v>74</v>
      </c>
      <c r="L139" s="41"/>
      <c r="M139" s="189" t="s">
        <v>74</v>
      </c>
      <c r="N139" s="190" t="s">
        <v>46</v>
      </c>
      <c r="O139" s="66"/>
      <c r="P139" s="191">
        <f>O139*H139</f>
        <v>0</v>
      </c>
      <c r="Q139" s="191">
        <v>0</v>
      </c>
      <c r="R139" s="191">
        <f>Q139*H139</f>
        <v>0</v>
      </c>
      <c r="S139" s="191">
        <v>0</v>
      </c>
      <c r="T139" s="192">
        <f>S139*H139</f>
        <v>0</v>
      </c>
      <c r="U139" s="36"/>
      <c r="V139" s="36"/>
      <c r="W139" s="36"/>
      <c r="X139" s="36"/>
      <c r="Y139" s="36"/>
      <c r="Z139" s="36"/>
      <c r="AA139" s="36"/>
      <c r="AB139" s="36"/>
      <c r="AC139" s="36"/>
      <c r="AD139" s="36"/>
      <c r="AE139" s="36"/>
      <c r="AR139" s="193" t="s">
        <v>329</v>
      </c>
      <c r="AT139" s="193" t="s">
        <v>225</v>
      </c>
      <c r="AU139" s="193" t="s">
        <v>85</v>
      </c>
      <c r="AY139" s="19" t="s">
        <v>223</v>
      </c>
      <c r="BE139" s="194">
        <f>IF(N139="základní",J139,0)</f>
        <v>0</v>
      </c>
      <c r="BF139" s="194">
        <f>IF(N139="snížená",J139,0)</f>
        <v>0</v>
      </c>
      <c r="BG139" s="194">
        <f>IF(N139="zákl. přenesená",J139,0)</f>
        <v>0</v>
      </c>
      <c r="BH139" s="194">
        <f>IF(N139="sníž. přenesená",J139,0)</f>
        <v>0</v>
      </c>
      <c r="BI139" s="194">
        <f>IF(N139="nulová",J139,0)</f>
        <v>0</v>
      </c>
      <c r="BJ139" s="19" t="s">
        <v>83</v>
      </c>
      <c r="BK139" s="194">
        <f>ROUND(I139*H139,2)</f>
        <v>0</v>
      </c>
      <c r="BL139" s="19" t="s">
        <v>329</v>
      </c>
      <c r="BM139" s="193" t="s">
        <v>525</v>
      </c>
    </row>
    <row r="140" spans="1:47" s="2" customFormat="1" ht="11.25">
      <c r="A140" s="36"/>
      <c r="B140" s="37"/>
      <c r="C140" s="38"/>
      <c r="D140" s="195" t="s">
        <v>231</v>
      </c>
      <c r="E140" s="38"/>
      <c r="F140" s="196" t="s">
        <v>2152</v>
      </c>
      <c r="G140" s="38"/>
      <c r="H140" s="38"/>
      <c r="I140" s="197"/>
      <c r="J140" s="38"/>
      <c r="K140" s="38"/>
      <c r="L140" s="41"/>
      <c r="M140" s="198"/>
      <c r="N140" s="199"/>
      <c r="O140" s="66"/>
      <c r="P140" s="66"/>
      <c r="Q140" s="66"/>
      <c r="R140" s="66"/>
      <c r="S140" s="66"/>
      <c r="T140" s="67"/>
      <c r="U140" s="36"/>
      <c r="V140" s="36"/>
      <c r="W140" s="36"/>
      <c r="X140" s="36"/>
      <c r="Y140" s="36"/>
      <c r="Z140" s="36"/>
      <c r="AA140" s="36"/>
      <c r="AB140" s="36"/>
      <c r="AC140" s="36"/>
      <c r="AD140" s="36"/>
      <c r="AE140" s="36"/>
      <c r="AT140" s="19" t="s">
        <v>231</v>
      </c>
      <c r="AU140" s="19" t="s">
        <v>85</v>
      </c>
    </row>
    <row r="141" spans="1:65" s="2" customFormat="1" ht="36">
      <c r="A141" s="36"/>
      <c r="B141" s="37"/>
      <c r="C141" s="182" t="s">
        <v>384</v>
      </c>
      <c r="D141" s="182" t="s">
        <v>225</v>
      </c>
      <c r="E141" s="183" t="s">
        <v>2162</v>
      </c>
      <c r="F141" s="184" t="s">
        <v>2163</v>
      </c>
      <c r="G141" s="185" t="s">
        <v>878</v>
      </c>
      <c r="H141" s="186">
        <v>4</v>
      </c>
      <c r="I141" s="187"/>
      <c r="J141" s="188">
        <f>ROUND(I141*H141,2)</f>
        <v>0</v>
      </c>
      <c r="K141" s="184" t="s">
        <v>74</v>
      </c>
      <c r="L141" s="41"/>
      <c r="M141" s="189" t="s">
        <v>74</v>
      </c>
      <c r="N141" s="190" t="s">
        <v>46</v>
      </c>
      <c r="O141" s="66"/>
      <c r="P141" s="191">
        <f>O141*H141</f>
        <v>0</v>
      </c>
      <c r="Q141" s="191">
        <v>0</v>
      </c>
      <c r="R141" s="191">
        <f>Q141*H141</f>
        <v>0</v>
      </c>
      <c r="S141" s="191">
        <v>0</v>
      </c>
      <c r="T141" s="192">
        <f>S141*H141</f>
        <v>0</v>
      </c>
      <c r="U141" s="36"/>
      <c r="V141" s="36"/>
      <c r="W141" s="36"/>
      <c r="X141" s="36"/>
      <c r="Y141" s="36"/>
      <c r="Z141" s="36"/>
      <c r="AA141" s="36"/>
      <c r="AB141" s="36"/>
      <c r="AC141" s="36"/>
      <c r="AD141" s="36"/>
      <c r="AE141" s="36"/>
      <c r="AR141" s="193" t="s">
        <v>329</v>
      </c>
      <c r="AT141" s="193" t="s">
        <v>225</v>
      </c>
      <c r="AU141" s="193" t="s">
        <v>85</v>
      </c>
      <c r="AY141" s="19" t="s">
        <v>223</v>
      </c>
      <c r="BE141" s="194">
        <f>IF(N141="základní",J141,0)</f>
        <v>0</v>
      </c>
      <c r="BF141" s="194">
        <f>IF(N141="snížená",J141,0)</f>
        <v>0</v>
      </c>
      <c r="BG141" s="194">
        <f>IF(N141="zákl. přenesená",J141,0)</f>
        <v>0</v>
      </c>
      <c r="BH141" s="194">
        <f>IF(N141="sníž. přenesená",J141,0)</f>
        <v>0</v>
      </c>
      <c r="BI141" s="194">
        <f>IF(N141="nulová",J141,0)</f>
        <v>0</v>
      </c>
      <c r="BJ141" s="19" t="s">
        <v>83</v>
      </c>
      <c r="BK141" s="194">
        <f>ROUND(I141*H141,2)</f>
        <v>0</v>
      </c>
      <c r="BL141" s="19" t="s">
        <v>329</v>
      </c>
      <c r="BM141" s="193" t="s">
        <v>538</v>
      </c>
    </row>
    <row r="142" spans="1:47" s="2" customFormat="1" ht="29.25">
      <c r="A142" s="36"/>
      <c r="B142" s="37"/>
      <c r="C142" s="38"/>
      <c r="D142" s="195" t="s">
        <v>231</v>
      </c>
      <c r="E142" s="38"/>
      <c r="F142" s="196" t="s">
        <v>2164</v>
      </c>
      <c r="G142" s="38"/>
      <c r="H142" s="38"/>
      <c r="I142" s="197"/>
      <c r="J142" s="38"/>
      <c r="K142" s="38"/>
      <c r="L142" s="41"/>
      <c r="M142" s="198"/>
      <c r="N142" s="199"/>
      <c r="O142" s="66"/>
      <c r="P142" s="66"/>
      <c r="Q142" s="66"/>
      <c r="R142" s="66"/>
      <c r="S142" s="66"/>
      <c r="T142" s="67"/>
      <c r="U142" s="36"/>
      <c r="V142" s="36"/>
      <c r="W142" s="36"/>
      <c r="X142" s="36"/>
      <c r="Y142" s="36"/>
      <c r="Z142" s="36"/>
      <c r="AA142" s="36"/>
      <c r="AB142" s="36"/>
      <c r="AC142" s="36"/>
      <c r="AD142" s="36"/>
      <c r="AE142" s="36"/>
      <c r="AT142" s="19" t="s">
        <v>231</v>
      </c>
      <c r="AU142" s="19" t="s">
        <v>85</v>
      </c>
    </row>
    <row r="143" spans="1:65" s="2" customFormat="1" ht="16.5" customHeight="1">
      <c r="A143" s="36"/>
      <c r="B143" s="37"/>
      <c r="C143" s="182" t="s">
        <v>390</v>
      </c>
      <c r="D143" s="182" t="s">
        <v>225</v>
      </c>
      <c r="E143" s="183" t="s">
        <v>2165</v>
      </c>
      <c r="F143" s="184" t="s">
        <v>2152</v>
      </c>
      <c r="G143" s="185" t="s">
        <v>878</v>
      </c>
      <c r="H143" s="186">
        <v>4</v>
      </c>
      <c r="I143" s="187"/>
      <c r="J143" s="188">
        <f>ROUND(I143*H143,2)</f>
        <v>0</v>
      </c>
      <c r="K143" s="184" t="s">
        <v>74</v>
      </c>
      <c r="L143" s="41"/>
      <c r="M143" s="189" t="s">
        <v>74</v>
      </c>
      <c r="N143" s="190" t="s">
        <v>46</v>
      </c>
      <c r="O143" s="66"/>
      <c r="P143" s="191">
        <f>O143*H143</f>
        <v>0</v>
      </c>
      <c r="Q143" s="191">
        <v>0</v>
      </c>
      <c r="R143" s="191">
        <f>Q143*H143</f>
        <v>0</v>
      </c>
      <c r="S143" s="191">
        <v>0</v>
      </c>
      <c r="T143" s="192">
        <f>S143*H143</f>
        <v>0</v>
      </c>
      <c r="U143" s="36"/>
      <c r="V143" s="36"/>
      <c r="W143" s="36"/>
      <c r="X143" s="36"/>
      <c r="Y143" s="36"/>
      <c r="Z143" s="36"/>
      <c r="AA143" s="36"/>
      <c r="AB143" s="36"/>
      <c r="AC143" s="36"/>
      <c r="AD143" s="36"/>
      <c r="AE143" s="36"/>
      <c r="AR143" s="193" t="s">
        <v>329</v>
      </c>
      <c r="AT143" s="193" t="s">
        <v>225</v>
      </c>
      <c r="AU143" s="193" t="s">
        <v>85</v>
      </c>
      <c r="AY143" s="19" t="s">
        <v>223</v>
      </c>
      <c r="BE143" s="194">
        <f>IF(N143="základní",J143,0)</f>
        <v>0</v>
      </c>
      <c r="BF143" s="194">
        <f>IF(N143="snížená",J143,0)</f>
        <v>0</v>
      </c>
      <c r="BG143" s="194">
        <f>IF(N143="zákl. přenesená",J143,0)</f>
        <v>0</v>
      </c>
      <c r="BH143" s="194">
        <f>IF(N143="sníž. přenesená",J143,0)</f>
        <v>0</v>
      </c>
      <c r="BI143" s="194">
        <f>IF(N143="nulová",J143,0)</f>
        <v>0</v>
      </c>
      <c r="BJ143" s="19" t="s">
        <v>83</v>
      </c>
      <c r="BK143" s="194">
        <f>ROUND(I143*H143,2)</f>
        <v>0</v>
      </c>
      <c r="BL143" s="19" t="s">
        <v>329</v>
      </c>
      <c r="BM143" s="193" t="s">
        <v>556</v>
      </c>
    </row>
    <row r="144" spans="1:47" s="2" customFormat="1" ht="11.25">
      <c r="A144" s="36"/>
      <c r="B144" s="37"/>
      <c r="C144" s="38"/>
      <c r="D144" s="195" t="s">
        <v>231</v>
      </c>
      <c r="E144" s="38"/>
      <c r="F144" s="196" t="s">
        <v>2152</v>
      </c>
      <c r="G144" s="38"/>
      <c r="H144" s="38"/>
      <c r="I144" s="197"/>
      <c r="J144" s="38"/>
      <c r="K144" s="38"/>
      <c r="L144" s="41"/>
      <c r="M144" s="198"/>
      <c r="N144" s="199"/>
      <c r="O144" s="66"/>
      <c r="P144" s="66"/>
      <c r="Q144" s="66"/>
      <c r="R144" s="66"/>
      <c r="S144" s="66"/>
      <c r="T144" s="67"/>
      <c r="U144" s="36"/>
      <c r="V144" s="36"/>
      <c r="W144" s="36"/>
      <c r="X144" s="36"/>
      <c r="Y144" s="36"/>
      <c r="Z144" s="36"/>
      <c r="AA144" s="36"/>
      <c r="AB144" s="36"/>
      <c r="AC144" s="36"/>
      <c r="AD144" s="36"/>
      <c r="AE144" s="36"/>
      <c r="AT144" s="19" t="s">
        <v>231</v>
      </c>
      <c r="AU144" s="19" t="s">
        <v>85</v>
      </c>
    </row>
    <row r="145" spans="1:65" s="2" customFormat="1" ht="16.5" customHeight="1">
      <c r="A145" s="36"/>
      <c r="B145" s="37"/>
      <c r="C145" s="182" t="s">
        <v>397</v>
      </c>
      <c r="D145" s="182" t="s">
        <v>225</v>
      </c>
      <c r="E145" s="183" t="s">
        <v>2166</v>
      </c>
      <c r="F145" s="184" t="s">
        <v>2129</v>
      </c>
      <c r="G145" s="185" t="s">
        <v>1917</v>
      </c>
      <c r="H145" s="261"/>
      <c r="I145" s="187"/>
      <c r="J145" s="188">
        <f>ROUND(I145*H145,2)</f>
        <v>0</v>
      </c>
      <c r="K145" s="184" t="s">
        <v>74</v>
      </c>
      <c r="L145" s="41"/>
      <c r="M145" s="189" t="s">
        <v>74</v>
      </c>
      <c r="N145" s="190" t="s">
        <v>46</v>
      </c>
      <c r="O145" s="66"/>
      <c r="P145" s="191">
        <f>O145*H145</f>
        <v>0</v>
      </c>
      <c r="Q145" s="191">
        <v>0</v>
      </c>
      <c r="R145" s="191">
        <f>Q145*H145</f>
        <v>0</v>
      </c>
      <c r="S145" s="191">
        <v>0</v>
      </c>
      <c r="T145" s="192">
        <f>S145*H145</f>
        <v>0</v>
      </c>
      <c r="U145" s="36"/>
      <c r="V145" s="36"/>
      <c r="W145" s="36"/>
      <c r="X145" s="36"/>
      <c r="Y145" s="36"/>
      <c r="Z145" s="36"/>
      <c r="AA145" s="36"/>
      <c r="AB145" s="36"/>
      <c r="AC145" s="36"/>
      <c r="AD145" s="36"/>
      <c r="AE145" s="36"/>
      <c r="AR145" s="193" t="s">
        <v>1918</v>
      </c>
      <c r="AT145" s="193" t="s">
        <v>225</v>
      </c>
      <c r="AU145" s="193" t="s">
        <v>85</v>
      </c>
      <c r="AY145" s="19" t="s">
        <v>223</v>
      </c>
      <c r="BE145" s="194">
        <f>IF(N145="základní",J145,0)</f>
        <v>0</v>
      </c>
      <c r="BF145" s="194">
        <f>IF(N145="snížená",J145,0)</f>
        <v>0</v>
      </c>
      <c r="BG145" s="194">
        <f>IF(N145="zákl. přenesená",J145,0)</f>
        <v>0</v>
      </c>
      <c r="BH145" s="194">
        <f>IF(N145="sníž. přenesená",J145,0)</f>
        <v>0</v>
      </c>
      <c r="BI145" s="194">
        <f>IF(N145="nulová",J145,0)</f>
        <v>0</v>
      </c>
      <c r="BJ145" s="19" t="s">
        <v>83</v>
      </c>
      <c r="BK145" s="194">
        <f>ROUND(I145*H145,2)</f>
        <v>0</v>
      </c>
      <c r="BL145" s="19" t="s">
        <v>1918</v>
      </c>
      <c r="BM145" s="193" t="s">
        <v>568</v>
      </c>
    </row>
    <row r="146" spans="1:47" s="2" customFormat="1" ht="11.25">
      <c r="A146" s="36"/>
      <c r="B146" s="37"/>
      <c r="C146" s="38"/>
      <c r="D146" s="195" t="s">
        <v>231</v>
      </c>
      <c r="E146" s="38"/>
      <c r="F146" s="196" t="s">
        <v>2129</v>
      </c>
      <c r="G146" s="38"/>
      <c r="H146" s="38"/>
      <c r="I146" s="197"/>
      <c r="J146" s="38"/>
      <c r="K146" s="38"/>
      <c r="L146" s="41"/>
      <c r="M146" s="198"/>
      <c r="N146" s="199"/>
      <c r="O146" s="66"/>
      <c r="P146" s="66"/>
      <c r="Q146" s="66"/>
      <c r="R146" s="66"/>
      <c r="S146" s="66"/>
      <c r="T146" s="67"/>
      <c r="U146" s="36"/>
      <c r="V146" s="36"/>
      <c r="W146" s="36"/>
      <c r="X146" s="36"/>
      <c r="Y146" s="36"/>
      <c r="Z146" s="36"/>
      <c r="AA146" s="36"/>
      <c r="AB146" s="36"/>
      <c r="AC146" s="36"/>
      <c r="AD146" s="36"/>
      <c r="AE146" s="36"/>
      <c r="AT146" s="19" t="s">
        <v>231</v>
      </c>
      <c r="AU146" s="19" t="s">
        <v>85</v>
      </c>
    </row>
    <row r="147" spans="1:65" s="2" customFormat="1" ht="16.5" customHeight="1">
      <c r="A147" s="36"/>
      <c r="B147" s="37"/>
      <c r="C147" s="182" t="s">
        <v>403</v>
      </c>
      <c r="D147" s="182" t="s">
        <v>225</v>
      </c>
      <c r="E147" s="183" t="s">
        <v>2167</v>
      </c>
      <c r="F147" s="184" t="s">
        <v>2131</v>
      </c>
      <c r="G147" s="185" t="s">
        <v>1917</v>
      </c>
      <c r="H147" s="261"/>
      <c r="I147" s="187"/>
      <c r="J147" s="188">
        <f>ROUND(I147*H147,2)</f>
        <v>0</v>
      </c>
      <c r="K147" s="184" t="s">
        <v>74</v>
      </c>
      <c r="L147" s="41"/>
      <c r="M147" s="189" t="s">
        <v>74</v>
      </c>
      <c r="N147" s="190" t="s">
        <v>46</v>
      </c>
      <c r="O147" s="66"/>
      <c r="P147" s="191">
        <f>O147*H147</f>
        <v>0</v>
      </c>
      <c r="Q147" s="191">
        <v>0</v>
      </c>
      <c r="R147" s="191">
        <f>Q147*H147</f>
        <v>0</v>
      </c>
      <c r="S147" s="191">
        <v>0</v>
      </c>
      <c r="T147" s="192">
        <f>S147*H147</f>
        <v>0</v>
      </c>
      <c r="U147" s="36"/>
      <c r="V147" s="36"/>
      <c r="W147" s="36"/>
      <c r="X147" s="36"/>
      <c r="Y147" s="36"/>
      <c r="Z147" s="36"/>
      <c r="AA147" s="36"/>
      <c r="AB147" s="36"/>
      <c r="AC147" s="36"/>
      <c r="AD147" s="36"/>
      <c r="AE147" s="36"/>
      <c r="AR147" s="193" t="s">
        <v>1918</v>
      </c>
      <c r="AT147" s="193" t="s">
        <v>225</v>
      </c>
      <c r="AU147" s="193" t="s">
        <v>85</v>
      </c>
      <c r="AY147" s="19" t="s">
        <v>223</v>
      </c>
      <c r="BE147" s="194">
        <f>IF(N147="základní",J147,0)</f>
        <v>0</v>
      </c>
      <c r="BF147" s="194">
        <f>IF(N147="snížená",J147,0)</f>
        <v>0</v>
      </c>
      <c r="BG147" s="194">
        <f>IF(N147="zákl. přenesená",J147,0)</f>
        <v>0</v>
      </c>
      <c r="BH147" s="194">
        <f>IF(N147="sníž. přenesená",J147,0)</f>
        <v>0</v>
      </c>
      <c r="BI147" s="194">
        <f>IF(N147="nulová",J147,0)</f>
        <v>0</v>
      </c>
      <c r="BJ147" s="19" t="s">
        <v>83</v>
      </c>
      <c r="BK147" s="194">
        <f>ROUND(I147*H147,2)</f>
        <v>0</v>
      </c>
      <c r="BL147" s="19" t="s">
        <v>1918</v>
      </c>
      <c r="BM147" s="193" t="s">
        <v>124</v>
      </c>
    </row>
    <row r="148" spans="1:47" s="2" customFormat="1" ht="11.25">
      <c r="A148" s="36"/>
      <c r="B148" s="37"/>
      <c r="C148" s="38"/>
      <c r="D148" s="195" t="s">
        <v>231</v>
      </c>
      <c r="E148" s="38"/>
      <c r="F148" s="196" t="s">
        <v>2131</v>
      </c>
      <c r="G148" s="38"/>
      <c r="H148" s="38"/>
      <c r="I148" s="197"/>
      <c r="J148" s="38"/>
      <c r="K148" s="38"/>
      <c r="L148" s="41"/>
      <c r="M148" s="198"/>
      <c r="N148" s="199"/>
      <c r="O148" s="66"/>
      <c r="P148" s="66"/>
      <c r="Q148" s="66"/>
      <c r="R148" s="66"/>
      <c r="S148" s="66"/>
      <c r="T148" s="67"/>
      <c r="U148" s="36"/>
      <c r="V148" s="36"/>
      <c r="W148" s="36"/>
      <c r="X148" s="36"/>
      <c r="Y148" s="36"/>
      <c r="Z148" s="36"/>
      <c r="AA148" s="36"/>
      <c r="AB148" s="36"/>
      <c r="AC148" s="36"/>
      <c r="AD148" s="36"/>
      <c r="AE148" s="36"/>
      <c r="AT148" s="19" t="s">
        <v>231</v>
      </c>
      <c r="AU148" s="19" t="s">
        <v>85</v>
      </c>
    </row>
    <row r="149" spans="2:63" s="12" customFormat="1" ht="22.9" customHeight="1">
      <c r="B149" s="166"/>
      <c r="C149" s="167"/>
      <c r="D149" s="168" t="s">
        <v>75</v>
      </c>
      <c r="E149" s="180" t="s">
        <v>2168</v>
      </c>
      <c r="F149" s="180" t="s">
        <v>2169</v>
      </c>
      <c r="G149" s="167"/>
      <c r="H149" s="167"/>
      <c r="I149" s="170"/>
      <c r="J149" s="181">
        <f>BK149</f>
        <v>0</v>
      </c>
      <c r="K149" s="167"/>
      <c r="L149" s="172"/>
      <c r="M149" s="173"/>
      <c r="N149" s="174"/>
      <c r="O149" s="174"/>
      <c r="P149" s="175">
        <f>SUM(P150:P165)</f>
        <v>0</v>
      </c>
      <c r="Q149" s="174"/>
      <c r="R149" s="175">
        <f>SUM(R150:R165)</f>
        <v>0</v>
      </c>
      <c r="S149" s="174"/>
      <c r="T149" s="176">
        <f>SUM(T150:T165)</f>
        <v>0</v>
      </c>
      <c r="AR149" s="177" t="s">
        <v>83</v>
      </c>
      <c r="AT149" s="178" t="s">
        <v>75</v>
      </c>
      <c r="AU149" s="178" t="s">
        <v>83</v>
      </c>
      <c r="AY149" s="177" t="s">
        <v>223</v>
      </c>
      <c r="BK149" s="179">
        <f>SUM(BK150:BK165)</f>
        <v>0</v>
      </c>
    </row>
    <row r="150" spans="1:65" s="2" customFormat="1" ht="24">
      <c r="A150" s="36"/>
      <c r="B150" s="37"/>
      <c r="C150" s="182" t="s">
        <v>413</v>
      </c>
      <c r="D150" s="182" t="s">
        <v>225</v>
      </c>
      <c r="E150" s="183" t="s">
        <v>2170</v>
      </c>
      <c r="F150" s="184" t="s">
        <v>2171</v>
      </c>
      <c r="G150" s="185" t="s">
        <v>123</v>
      </c>
      <c r="H150" s="186">
        <v>28</v>
      </c>
      <c r="I150" s="187"/>
      <c r="J150" s="188">
        <f>ROUND(I150*H150,2)</f>
        <v>0</v>
      </c>
      <c r="K150" s="184" t="s">
        <v>74</v>
      </c>
      <c r="L150" s="41"/>
      <c r="M150" s="189" t="s">
        <v>74</v>
      </c>
      <c r="N150" s="190" t="s">
        <v>46</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329</v>
      </c>
      <c r="AT150" s="193" t="s">
        <v>225</v>
      </c>
      <c r="AU150" s="193" t="s">
        <v>85</v>
      </c>
      <c r="AY150" s="19" t="s">
        <v>223</v>
      </c>
      <c r="BE150" s="194">
        <f>IF(N150="základní",J150,0)</f>
        <v>0</v>
      </c>
      <c r="BF150" s="194">
        <f>IF(N150="snížená",J150,0)</f>
        <v>0</v>
      </c>
      <c r="BG150" s="194">
        <f>IF(N150="zákl. přenesená",J150,0)</f>
        <v>0</v>
      </c>
      <c r="BH150" s="194">
        <f>IF(N150="sníž. přenesená",J150,0)</f>
        <v>0</v>
      </c>
      <c r="BI150" s="194">
        <f>IF(N150="nulová",J150,0)</f>
        <v>0</v>
      </c>
      <c r="BJ150" s="19" t="s">
        <v>83</v>
      </c>
      <c r="BK150" s="194">
        <f>ROUND(I150*H150,2)</f>
        <v>0</v>
      </c>
      <c r="BL150" s="19" t="s">
        <v>329</v>
      </c>
      <c r="BM150" s="193" t="s">
        <v>915</v>
      </c>
    </row>
    <row r="151" spans="1:47" s="2" customFormat="1" ht="19.5">
      <c r="A151" s="36"/>
      <c r="B151" s="37"/>
      <c r="C151" s="38"/>
      <c r="D151" s="195" t="s">
        <v>231</v>
      </c>
      <c r="E151" s="38"/>
      <c r="F151" s="196" t="s">
        <v>2171</v>
      </c>
      <c r="G151" s="38"/>
      <c r="H151" s="38"/>
      <c r="I151" s="197"/>
      <c r="J151" s="38"/>
      <c r="K151" s="38"/>
      <c r="L151" s="41"/>
      <c r="M151" s="198"/>
      <c r="N151" s="199"/>
      <c r="O151" s="66"/>
      <c r="P151" s="66"/>
      <c r="Q151" s="66"/>
      <c r="R151" s="66"/>
      <c r="S151" s="66"/>
      <c r="T151" s="67"/>
      <c r="U151" s="36"/>
      <c r="V151" s="36"/>
      <c r="W151" s="36"/>
      <c r="X151" s="36"/>
      <c r="Y151" s="36"/>
      <c r="Z151" s="36"/>
      <c r="AA151" s="36"/>
      <c r="AB151" s="36"/>
      <c r="AC151" s="36"/>
      <c r="AD151" s="36"/>
      <c r="AE151" s="36"/>
      <c r="AT151" s="19" t="s">
        <v>231</v>
      </c>
      <c r="AU151" s="19" t="s">
        <v>85</v>
      </c>
    </row>
    <row r="152" spans="1:65" s="2" customFormat="1" ht="16.5" customHeight="1">
      <c r="A152" s="36"/>
      <c r="B152" s="37"/>
      <c r="C152" s="182" t="s">
        <v>420</v>
      </c>
      <c r="D152" s="182" t="s">
        <v>225</v>
      </c>
      <c r="E152" s="183" t="s">
        <v>2172</v>
      </c>
      <c r="F152" s="184" t="s">
        <v>2173</v>
      </c>
      <c r="G152" s="185" t="s">
        <v>123</v>
      </c>
      <c r="H152" s="186">
        <v>28</v>
      </c>
      <c r="I152" s="187"/>
      <c r="J152" s="188">
        <f>ROUND(I152*H152,2)</f>
        <v>0</v>
      </c>
      <c r="K152" s="184" t="s">
        <v>74</v>
      </c>
      <c r="L152" s="41"/>
      <c r="M152" s="189" t="s">
        <v>74</v>
      </c>
      <c r="N152" s="190" t="s">
        <v>46</v>
      </c>
      <c r="O152" s="66"/>
      <c r="P152" s="191">
        <f>O152*H152</f>
        <v>0</v>
      </c>
      <c r="Q152" s="191">
        <v>0</v>
      </c>
      <c r="R152" s="191">
        <f>Q152*H152</f>
        <v>0</v>
      </c>
      <c r="S152" s="191">
        <v>0</v>
      </c>
      <c r="T152" s="192">
        <f>S152*H152</f>
        <v>0</v>
      </c>
      <c r="U152" s="36"/>
      <c r="V152" s="36"/>
      <c r="W152" s="36"/>
      <c r="X152" s="36"/>
      <c r="Y152" s="36"/>
      <c r="Z152" s="36"/>
      <c r="AA152" s="36"/>
      <c r="AB152" s="36"/>
      <c r="AC152" s="36"/>
      <c r="AD152" s="36"/>
      <c r="AE152" s="36"/>
      <c r="AR152" s="193" t="s">
        <v>329</v>
      </c>
      <c r="AT152" s="193" t="s">
        <v>225</v>
      </c>
      <c r="AU152" s="193" t="s">
        <v>85</v>
      </c>
      <c r="AY152" s="19" t="s">
        <v>223</v>
      </c>
      <c r="BE152" s="194">
        <f>IF(N152="základní",J152,0)</f>
        <v>0</v>
      </c>
      <c r="BF152" s="194">
        <f>IF(N152="snížená",J152,0)</f>
        <v>0</v>
      </c>
      <c r="BG152" s="194">
        <f>IF(N152="zákl. přenesená",J152,0)</f>
        <v>0</v>
      </c>
      <c r="BH152" s="194">
        <f>IF(N152="sníž. přenesená",J152,0)</f>
        <v>0</v>
      </c>
      <c r="BI152" s="194">
        <f>IF(N152="nulová",J152,0)</f>
        <v>0</v>
      </c>
      <c r="BJ152" s="19" t="s">
        <v>83</v>
      </c>
      <c r="BK152" s="194">
        <f>ROUND(I152*H152,2)</f>
        <v>0</v>
      </c>
      <c r="BL152" s="19" t="s">
        <v>329</v>
      </c>
      <c r="BM152" s="193" t="s">
        <v>927</v>
      </c>
    </row>
    <row r="153" spans="1:47" s="2" customFormat="1" ht="11.25">
      <c r="A153" s="36"/>
      <c r="B153" s="37"/>
      <c r="C153" s="38"/>
      <c r="D153" s="195" t="s">
        <v>231</v>
      </c>
      <c r="E153" s="38"/>
      <c r="F153" s="196" t="s">
        <v>2173</v>
      </c>
      <c r="G153" s="38"/>
      <c r="H153" s="38"/>
      <c r="I153" s="197"/>
      <c r="J153" s="38"/>
      <c r="K153" s="38"/>
      <c r="L153" s="41"/>
      <c r="M153" s="198"/>
      <c r="N153" s="199"/>
      <c r="O153" s="66"/>
      <c r="P153" s="66"/>
      <c r="Q153" s="66"/>
      <c r="R153" s="66"/>
      <c r="S153" s="66"/>
      <c r="T153" s="67"/>
      <c r="U153" s="36"/>
      <c r="V153" s="36"/>
      <c r="W153" s="36"/>
      <c r="X153" s="36"/>
      <c r="Y153" s="36"/>
      <c r="Z153" s="36"/>
      <c r="AA153" s="36"/>
      <c r="AB153" s="36"/>
      <c r="AC153" s="36"/>
      <c r="AD153" s="36"/>
      <c r="AE153" s="36"/>
      <c r="AT153" s="19" t="s">
        <v>231</v>
      </c>
      <c r="AU153" s="19" t="s">
        <v>85</v>
      </c>
    </row>
    <row r="154" spans="1:65" s="2" customFormat="1" ht="24">
      <c r="A154" s="36"/>
      <c r="B154" s="37"/>
      <c r="C154" s="182" t="s">
        <v>427</v>
      </c>
      <c r="D154" s="182" t="s">
        <v>225</v>
      </c>
      <c r="E154" s="183" t="s">
        <v>2174</v>
      </c>
      <c r="F154" s="184" t="s">
        <v>2175</v>
      </c>
      <c r="G154" s="185" t="s">
        <v>123</v>
      </c>
      <c r="H154" s="186">
        <v>58</v>
      </c>
      <c r="I154" s="187"/>
      <c r="J154" s="188">
        <f>ROUND(I154*H154,2)</f>
        <v>0</v>
      </c>
      <c r="K154" s="184" t="s">
        <v>74</v>
      </c>
      <c r="L154" s="41"/>
      <c r="M154" s="189" t="s">
        <v>74</v>
      </c>
      <c r="N154" s="190" t="s">
        <v>46</v>
      </c>
      <c r="O154" s="66"/>
      <c r="P154" s="191">
        <f>O154*H154</f>
        <v>0</v>
      </c>
      <c r="Q154" s="191">
        <v>0</v>
      </c>
      <c r="R154" s="191">
        <f>Q154*H154</f>
        <v>0</v>
      </c>
      <c r="S154" s="191">
        <v>0</v>
      </c>
      <c r="T154" s="192">
        <f>S154*H154</f>
        <v>0</v>
      </c>
      <c r="U154" s="36"/>
      <c r="V154" s="36"/>
      <c r="W154" s="36"/>
      <c r="X154" s="36"/>
      <c r="Y154" s="36"/>
      <c r="Z154" s="36"/>
      <c r="AA154" s="36"/>
      <c r="AB154" s="36"/>
      <c r="AC154" s="36"/>
      <c r="AD154" s="36"/>
      <c r="AE154" s="36"/>
      <c r="AR154" s="193" t="s">
        <v>329</v>
      </c>
      <c r="AT154" s="193" t="s">
        <v>225</v>
      </c>
      <c r="AU154" s="193" t="s">
        <v>85</v>
      </c>
      <c r="AY154" s="19" t="s">
        <v>223</v>
      </c>
      <c r="BE154" s="194">
        <f>IF(N154="základní",J154,0)</f>
        <v>0</v>
      </c>
      <c r="BF154" s="194">
        <f>IF(N154="snížená",J154,0)</f>
        <v>0</v>
      </c>
      <c r="BG154" s="194">
        <f>IF(N154="zákl. přenesená",J154,0)</f>
        <v>0</v>
      </c>
      <c r="BH154" s="194">
        <f>IF(N154="sníž. přenesená",J154,0)</f>
        <v>0</v>
      </c>
      <c r="BI154" s="194">
        <f>IF(N154="nulová",J154,0)</f>
        <v>0</v>
      </c>
      <c r="BJ154" s="19" t="s">
        <v>83</v>
      </c>
      <c r="BK154" s="194">
        <f>ROUND(I154*H154,2)</f>
        <v>0</v>
      </c>
      <c r="BL154" s="19" t="s">
        <v>329</v>
      </c>
      <c r="BM154" s="193" t="s">
        <v>939</v>
      </c>
    </row>
    <row r="155" spans="1:47" s="2" customFormat="1" ht="19.5">
      <c r="A155" s="36"/>
      <c r="B155" s="37"/>
      <c r="C155" s="38"/>
      <c r="D155" s="195" t="s">
        <v>231</v>
      </c>
      <c r="E155" s="38"/>
      <c r="F155" s="196" t="s">
        <v>2175</v>
      </c>
      <c r="G155" s="38"/>
      <c r="H155" s="38"/>
      <c r="I155" s="197"/>
      <c r="J155" s="38"/>
      <c r="K155" s="38"/>
      <c r="L155" s="41"/>
      <c r="M155" s="198"/>
      <c r="N155" s="199"/>
      <c r="O155" s="66"/>
      <c r="P155" s="66"/>
      <c r="Q155" s="66"/>
      <c r="R155" s="66"/>
      <c r="S155" s="66"/>
      <c r="T155" s="67"/>
      <c r="U155" s="36"/>
      <c r="V155" s="36"/>
      <c r="W155" s="36"/>
      <c r="X155" s="36"/>
      <c r="Y155" s="36"/>
      <c r="Z155" s="36"/>
      <c r="AA155" s="36"/>
      <c r="AB155" s="36"/>
      <c r="AC155" s="36"/>
      <c r="AD155" s="36"/>
      <c r="AE155" s="36"/>
      <c r="AT155" s="19" t="s">
        <v>231</v>
      </c>
      <c r="AU155" s="19" t="s">
        <v>85</v>
      </c>
    </row>
    <row r="156" spans="1:65" s="2" customFormat="1" ht="16.5" customHeight="1">
      <c r="A156" s="36"/>
      <c r="B156" s="37"/>
      <c r="C156" s="182" t="s">
        <v>433</v>
      </c>
      <c r="D156" s="182" t="s">
        <v>225</v>
      </c>
      <c r="E156" s="183" t="s">
        <v>2176</v>
      </c>
      <c r="F156" s="184" t="s">
        <v>2173</v>
      </c>
      <c r="G156" s="185" t="s">
        <v>123</v>
      </c>
      <c r="H156" s="186">
        <v>58</v>
      </c>
      <c r="I156" s="187"/>
      <c r="J156" s="188">
        <f>ROUND(I156*H156,2)</f>
        <v>0</v>
      </c>
      <c r="K156" s="184" t="s">
        <v>74</v>
      </c>
      <c r="L156" s="41"/>
      <c r="M156" s="189" t="s">
        <v>74</v>
      </c>
      <c r="N156" s="190" t="s">
        <v>46</v>
      </c>
      <c r="O156" s="66"/>
      <c r="P156" s="191">
        <f>O156*H156</f>
        <v>0</v>
      </c>
      <c r="Q156" s="191">
        <v>0</v>
      </c>
      <c r="R156" s="191">
        <f>Q156*H156</f>
        <v>0</v>
      </c>
      <c r="S156" s="191">
        <v>0</v>
      </c>
      <c r="T156" s="192">
        <f>S156*H156</f>
        <v>0</v>
      </c>
      <c r="U156" s="36"/>
      <c r="V156" s="36"/>
      <c r="W156" s="36"/>
      <c r="X156" s="36"/>
      <c r="Y156" s="36"/>
      <c r="Z156" s="36"/>
      <c r="AA156" s="36"/>
      <c r="AB156" s="36"/>
      <c r="AC156" s="36"/>
      <c r="AD156" s="36"/>
      <c r="AE156" s="36"/>
      <c r="AR156" s="193" t="s">
        <v>329</v>
      </c>
      <c r="AT156" s="193" t="s">
        <v>225</v>
      </c>
      <c r="AU156" s="193" t="s">
        <v>85</v>
      </c>
      <c r="AY156" s="19" t="s">
        <v>223</v>
      </c>
      <c r="BE156" s="194">
        <f>IF(N156="základní",J156,0)</f>
        <v>0</v>
      </c>
      <c r="BF156" s="194">
        <f>IF(N156="snížená",J156,0)</f>
        <v>0</v>
      </c>
      <c r="BG156" s="194">
        <f>IF(N156="zákl. přenesená",J156,0)</f>
        <v>0</v>
      </c>
      <c r="BH156" s="194">
        <f>IF(N156="sníž. přenesená",J156,0)</f>
        <v>0</v>
      </c>
      <c r="BI156" s="194">
        <f>IF(N156="nulová",J156,0)</f>
        <v>0</v>
      </c>
      <c r="BJ156" s="19" t="s">
        <v>83</v>
      </c>
      <c r="BK156" s="194">
        <f>ROUND(I156*H156,2)</f>
        <v>0</v>
      </c>
      <c r="BL156" s="19" t="s">
        <v>329</v>
      </c>
      <c r="BM156" s="193" t="s">
        <v>950</v>
      </c>
    </row>
    <row r="157" spans="1:47" s="2" customFormat="1" ht="11.25">
      <c r="A157" s="36"/>
      <c r="B157" s="37"/>
      <c r="C157" s="38"/>
      <c r="D157" s="195" t="s">
        <v>231</v>
      </c>
      <c r="E157" s="38"/>
      <c r="F157" s="196" t="s">
        <v>2173</v>
      </c>
      <c r="G157" s="38"/>
      <c r="H157" s="38"/>
      <c r="I157" s="197"/>
      <c r="J157" s="38"/>
      <c r="K157" s="38"/>
      <c r="L157" s="41"/>
      <c r="M157" s="198"/>
      <c r="N157" s="199"/>
      <c r="O157" s="66"/>
      <c r="P157" s="66"/>
      <c r="Q157" s="66"/>
      <c r="R157" s="66"/>
      <c r="S157" s="66"/>
      <c r="T157" s="67"/>
      <c r="U157" s="36"/>
      <c r="V157" s="36"/>
      <c r="W157" s="36"/>
      <c r="X157" s="36"/>
      <c r="Y157" s="36"/>
      <c r="Z157" s="36"/>
      <c r="AA157" s="36"/>
      <c r="AB157" s="36"/>
      <c r="AC157" s="36"/>
      <c r="AD157" s="36"/>
      <c r="AE157" s="36"/>
      <c r="AT157" s="19" t="s">
        <v>231</v>
      </c>
      <c r="AU157" s="19" t="s">
        <v>85</v>
      </c>
    </row>
    <row r="158" spans="1:65" s="2" customFormat="1" ht="24">
      <c r="A158" s="36"/>
      <c r="B158" s="37"/>
      <c r="C158" s="182" t="s">
        <v>438</v>
      </c>
      <c r="D158" s="182" t="s">
        <v>225</v>
      </c>
      <c r="E158" s="183" t="s">
        <v>2177</v>
      </c>
      <c r="F158" s="184" t="s">
        <v>2178</v>
      </c>
      <c r="G158" s="185" t="s">
        <v>123</v>
      </c>
      <c r="H158" s="186">
        <v>24</v>
      </c>
      <c r="I158" s="187"/>
      <c r="J158" s="188">
        <f>ROUND(I158*H158,2)</f>
        <v>0</v>
      </c>
      <c r="K158" s="184" t="s">
        <v>74</v>
      </c>
      <c r="L158" s="41"/>
      <c r="M158" s="189" t="s">
        <v>74</v>
      </c>
      <c r="N158" s="190" t="s">
        <v>46</v>
      </c>
      <c r="O158" s="66"/>
      <c r="P158" s="191">
        <f>O158*H158</f>
        <v>0</v>
      </c>
      <c r="Q158" s="191">
        <v>0</v>
      </c>
      <c r="R158" s="191">
        <f>Q158*H158</f>
        <v>0</v>
      </c>
      <c r="S158" s="191">
        <v>0</v>
      </c>
      <c r="T158" s="192">
        <f>S158*H158</f>
        <v>0</v>
      </c>
      <c r="U158" s="36"/>
      <c r="V158" s="36"/>
      <c r="W158" s="36"/>
      <c r="X158" s="36"/>
      <c r="Y158" s="36"/>
      <c r="Z158" s="36"/>
      <c r="AA158" s="36"/>
      <c r="AB158" s="36"/>
      <c r="AC158" s="36"/>
      <c r="AD158" s="36"/>
      <c r="AE158" s="36"/>
      <c r="AR158" s="193" t="s">
        <v>329</v>
      </c>
      <c r="AT158" s="193" t="s">
        <v>225</v>
      </c>
      <c r="AU158" s="193" t="s">
        <v>85</v>
      </c>
      <c r="AY158" s="19" t="s">
        <v>223</v>
      </c>
      <c r="BE158" s="194">
        <f>IF(N158="základní",J158,0)</f>
        <v>0</v>
      </c>
      <c r="BF158" s="194">
        <f>IF(N158="snížená",J158,0)</f>
        <v>0</v>
      </c>
      <c r="BG158" s="194">
        <f>IF(N158="zákl. přenesená",J158,0)</f>
        <v>0</v>
      </c>
      <c r="BH158" s="194">
        <f>IF(N158="sníž. přenesená",J158,0)</f>
        <v>0</v>
      </c>
      <c r="BI158" s="194">
        <f>IF(N158="nulová",J158,0)</f>
        <v>0</v>
      </c>
      <c r="BJ158" s="19" t="s">
        <v>83</v>
      </c>
      <c r="BK158" s="194">
        <f>ROUND(I158*H158,2)</f>
        <v>0</v>
      </c>
      <c r="BL158" s="19" t="s">
        <v>329</v>
      </c>
      <c r="BM158" s="193" t="s">
        <v>604</v>
      </c>
    </row>
    <row r="159" spans="1:47" s="2" customFormat="1" ht="19.5">
      <c r="A159" s="36"/>
      <c r="B159" s="37"/>
      <c r="C159" s="38"/>
      <c r="D159" s="195" t="s">
        <v>231</v>
      </c>
      <c r="E159" s="38"/>
      <c r="F159" s="196" t="s">
        <v>2178</v>
      </c>
      <c r="G159" s="38"/>
      <c r="H159" s="38"/>
      <c r="I159" s="197"/>
      <c r="J159" s="38"/>
      <c r="K159" s="38"/>
      <c r="L159" s="41"/>
      <c r="M159" s="198"/>
      <c r="N159" s="199"/>
      <c r="O159" s="66"/>
      <c r="P159" s="66"/>
      <c r="Q159" s="66"/>
      <c r="R159" s="66"/>
      <c r="S159" s="66"/>
      <c r="T159" s="67"/>
      <c r="U159" s="36"/>
      <c r="V159" s="36"/>
      <c r="W159" s="36"/>
      <c r="X159" s="36"/>
      <c r="Y159" s="36"/>
      <c r="Z159" s="36"/>
      <c r="AA159" s="36"/>
      <c r="AB159" s="36"/>
      <c r="AC159" s="36"/>
      <c r="AD159" s="36"/>
      <c r="AE159" s="36"/>
      <c r="AT159" s="19" t="s">
        <v>231</v>
      </c>
      <c r="AU159" s="19" t="s">
        <v>85</v>
      </c>
    </row>
    <row r="160" spans="1:65" s="2" customFormat="1" ht="16.5" customHeight="1">
      <c r="A160" s="36"/>
      <c r="B160" s="37"/>
      <c r="C160" s="182" t="s">
        <v>445</v>
      </c>
      <c r="D160" s="182" t="s">
        <v>225</v>
      </c>
      <c r="E160" s="183" t="s">
        <v>2179</v>
      </c>
      <c r="F160" s="184" t="s">
        <v>2173</v>
      </c>
      <c r="G160" s="185" t="s">
        <v>123</v>
      </c>
      <c r="H160" s="186">
        <v>24</v>
      </c>
      <c r="I160" s="187"/>
      <c r="J160" s="188">
        <f>ROUND(I160*H160,2)</f>
        <v>0</v>
      </c>
      <c r="K160" s="184" t="s">
        <v>74</v>
      </c>
      <c r="L160" s="41"/>
      <c r="M160" s="189" t="s">
        <v>74</v>
      </c>
      <c r="N160" s="190" t="s">
        <v>46</v>
      </c>
      <c r="O160" s="66"/>
      <c r="P160" s="191">
        <f>O160*H160</f>
        <v>0</v>
      </c>
      <c r="Q160" s="191">
        <v>0</v>
      </c>
      <c r="R160" s="191">
        <f>Q160*H160</f>
        <v>0</v>
      </c>
      <c r="S160" s="191">
        <v>0</v>
      </c>
      <c r="T160" s="192">
        <f>S160*H160</f>
        <v>0</v>
      </c>
      <c r="U160" s="36"/>
      <c r="V160" s="36"/>
      <c r="W160" s="36"/>
      <c r="X160" s="36"/>
      <c r="Y160" s="36"/>
      <c r="Z160" s="36"/>
      <c r="AA160" s="36"/>
      <c r="AB160" s="36"/>
      <c r="AC160" s="36"/>
      <c r="AD160" s="36"/>
      <c r="AE160" s="36"/>
      <c r="AR160" s="193" t="s">
        <v>329</v>
      </c>
      <c r="AT160" s="193" t="s">
        <v>225</v>
      </c>
      <c r="AU160" s="193" t="s">
        <v>85</v>
      </c>
      <c r="AY160" s="19" t="s">
        <v>223</v>
      </c>
      <c r="BE160" s="194">
        <f>IF(N160="základní",J160,0)</f>
        <v>0</v>
      </c>
      <c r="BF160" s="194">
        <f>IF(N160="snížená",J160,0)</f>
        <v>0</v>
      </c>
      <c r="BG160" s="194">
        <f>IF(N160="zákl. přenesená",J160,0)</f>
        <v>0</v>
      </c>
      <c r="BH160" s="194">
        <f>IF(N160="sníž. přenesená",J160,0)</f>
        <v>0</v>
      </c>
      <c r="BI160" s="194">
        <f>IF(N160="nulová",J160,0)</f>
        <v>0</v>
      </c>
      <c r="BJ160" s="19" t="s">
        <v>83</v>
      </c>
      <c r="BK160" s="194">
        <f>ROUND(I160*H160,2)</f>
        <v>0</v>
      </c>
      <c r="BL160" s="19" t="s">
        <v>329</v>
      </c>
      <c r="BM160" s="193" t="s">
        <v>973</v>
      </c>
    </row>
    <row r="161" spans="1:47" s="2" customFormat="1" ht="11.25">
      <c r="A161" s="36"/>
      <c r="B161" s="37"/>
      <c r="C161" s="38"/>
      <c r="D161" s="195" t="s">
        <v>231</v>
      </c>
      <c r="E161" s="38"/>
      <c r="F161" s="196" t="s">
        <v>2173</v>
      </c>
      <c r="G161" s="38"/>
      <c r="H161" s="38"/>
      <c r="I161" s="197"/>
      <c r="J161" s="38"/>
      <c r="K161" s="38"/>
      <c r="L161" s="41"/>
      <c r="M161" s="198"/>
      <c r="N161" s="199"/>
      <c r="O161" s="66"/>
      <c r="P161" s="66"/>
      <c r="Q161" s="66"/>
      <c r="R161" s="66"/>
      <c r="S161" s="66"/>
      <c r="T161" s="67"/>
      <c r="U161" s="36"/>
      <c r="V161" s="36"/>
      <c r="W161" s="36"/>
      <c r="X161" s="36"/>
      <c r="Y161" s="36"/>
      <c r="Z161" s="36"/>
      <c r="AA161" s="36"/>
      <c r="AB161" s="36"/>
      <c r="AC161" s="36"/>
      <c r="AD161" s="36"/>
      <c r="AE161" s="36"/>
      <c r="AT161" s="19" t="s">
        <v>231</v>
      </c>
      <c r="AU161" s="19" t="s">
        <v>85</v>
      </c>
    </row>
    <row r="162" spans="1:65" s="2" customFormat="1" ht="16.5" customHeight="1">
      <c r="A162" s="36"/>
      <c r="B162" s="37"/>
      <c r="C162" s="182" t="s">
        <v>450</v>
      </c>
      <c r="D162" s="182" t="s">
        <v>225</v>
      </c>
      <c r="E162" s="183" t="s">
        <v>2180</v>
      </c>
      <c r="F162" s="184" t="s">
        <v>2129</v>
      </c>
      <c r="G162" s="185" t="s">
        <v>1917</v>
      </c>
      <c r="H162" s="261"/>
      <c r="I162" s="187"/>
      <c r="J162" s="188">
        <f>ROUND(I162*H162,2)</f>
        <v>0</v>
      </c>
      <c r="K162" s="184" t="s">
        <v>74</v>
      </c>
      <c r="L162" s="41"/>
      <c r="M162" s="189" t="s">
        <v>74</v>
      </c>
      <c r="N162" s="190" t="s">
        <v>46</v>
      </c>
      <c r="O162" s="66"/>
      <c r="P162" s="191">
        <f>O162*H162</f>
        <v>0</v>
      </c>
      <c r="Q162" s="191">
        <v>0</v>
      </c>
      <c r="R162" s="191">
        <f>Q162*H162</f>
        <v>0</v>
      </c>
      <c r="S162" s="191">
        <v>0</v>
      </c>
      <c r="T162" s="192">
        <f>S162*H162</f>
        <v>0</v>
      </c>
      <c r="U162" s="36"/>
      <c r="V162" s="36"/>
      <c r="W162" s="36"/>
      <c r="X162" s="36"/>
      <c r="Y162" s="36"/>
      <c r="Z162" s="36"/>
      <c r="AA162" s="36"/>
      <c r="AB162" s="36"/>
      <c r="AC162" s="36"/>
      <c r="AD162" s="36"/>
      <c r="AE162" s="36"/>
      <c r="AR162" s="193" t="s">
        <v>1918</v>
      </c>
      <c r="AT162" s="193" t="s">
        <v>225</v>
      </c>
      <c r="AU162" s="193" t="s">
        <v>85</v>
      </c>
      <c r="AY162" s="19" t="s">
        <v>223</v>
      </c>
      <c r="BE162" s="194">
        <f>IF(N162="základní",J162,0)</f>
        <v>0</v>
      </c>
      <c r="BF162" s="194">
        <f>IF(N162="snížená",J162,0)</f>
        <v>0</v>
      </c>
      <c r="BG162" s="194">
        <f>IF(N162="zákl. přenesená",J162,0)</f>
        <v>0</v>
      </c>
      <c r="BH162" s="194">
        <f>IF(N162="sníž. přenesená",J162,0)</f>
        <v>0</v>
      </c>
      <c r="BI162" s="194">
        <f>IF(N162="nulová",J162,0)</f>
        <v>0</v>
      </c>
      <c r="BJ162" s="19" t="s">
        <v>83</v>
      </c>
      <c r="BK162" s="194">
        <f>ROUND(I162*H162,2)</f>
        <v>0</v>
      </c>
      <c r="BL162" s="19" t="s">
        <v>1918</v>
      </c>
      <c r="BM162" s="193" t="s">
        <v>985</v>
      </c>
    </row>
    <row r="163" spans="1:47" s="2" customFormat="1" ht="11.25">
      <c r="A163" s="36"/>
      <c r="B163" s="37"/>
      <c r="C163" s="38"/>
      <c r="D163" s="195" t="s">
        <v>231</v>
      </c>
      <c r="E163" s="38"/>
      <c r="F163" s="196" t="s">
        <v>2129</v>
      </c>
      <c r="G163" s="38"/>
      <c r="H163" s="38"/>
      <c r="I163" s="197"/>
      <c r="J163" s="38"/>
      <c r="K163" s="38"/>
      <c r="L163" s="41"/>
      <c r="M163" s="198"/>
      <c r="N163" s="199"/>
      <c r="O163" s="66"/>
      <c r="P163" s="66"/>
      <c r="Q163" s="66"/>
      <c r="R163" s="66"/>
      <c r="S163" s="66"/>
      <c r="T163" s="67"/>
      <c r="U163" s="36"/>
      <c r="V163" s="36"/>
      <c r="W163" s="36"/>
      <c r="X163" s="36"/>
      <c r="Y163" s="36"/>
      <c r="Z163" s="36"/>
      <c r="AA163" s="36"/>
      <c r="AB163" s="36"/>
      <c r="AC163" s="36"/>
      <c r="AD163" s="36"/>
      <c r="AE163" s="36"/>
      <c r="AT163" s="19" t="s">
        <v>231</v>
      </c>
      <c r="AU163" s="19" t="s">
        <v>85</v>
      </c>
    </row>
    <row r="164" spans="1:65" s="2" customFormat="1" ht="16.5" customHeight="1">
      <c r="A164" s="36"/>
      <c r="B164" s="37"/>
      <c r="C164" s="182" t="s">
        <v>457</v>
      </c>
      <c r="D164" s="182" t="s">
        <v>225</v>
      </c>
      <c r="E164" s="183" t="s">
        <v>2181</v>
      </c>
      <c r="F164" s="184" t="s">
        <v>2131</v>
      </c>
      <c r="G164" s="185" t="s">
        <v>1917</v>
      </c>
      <c r="H164" s="261"/>
      <c r="I164" s="187"/>
      <c r="J164" s="188">
        <f>ROUND(I164*H164,2)</f>
        <v>0</v>
      </c>
      <c r="K164" s="184" t="s">
        <v>74</v>
      </c>
      <c r="L164" s="41"/>
      <c r="M164" s="189" t="s">
        <v>74</v>
      </c>
      <c r="N164" s="190" t="s">
        <v>46</v>
      </c>
      <c r="O164" s="66"/>
      <c r="P164" s="191">
        <f>O164*H164</f>
        <v>0</v>
      </c>
      <c r="Q164" s="191">
        <v>0</v>
      </c>
      <c r="R164" s="191">
        <f>Q164*H164</f>
        <v>0</v>
      </c>
      <c r="S164" s="191">
        <v>0</v>
      </c>
      <c r="T164" s="192">
        <f>S164*H164</f>
        <v>0</v>
      </c>
      <c r="U164" s="36"/>
      <c r="V164" s="36"/>
      <c r="W164" s="36"/>
      <c r="X164" s="36"/>
      <c r="Y164" s="36"/>
      <c r="Z164" s="36"/>
      <c r="AA164" s="36"/>
      <c r="AB164" s="36"/>
      <c r="AC164" s="36"/>
      <c r="AD164" s="36"/>
      <c r="AE164" s="36"/>
      <c r="AR164" s="193" t="s">
        <v>1918</v>
      </c>
      <c r="AT164" s="193" t="s">
        <v>225</v>
      </c>
      <c r="AU164" s="193" t="s">
        <v>85</v>
      </c>
      <c r="AY164" s="19" t="s">
        <v>223</v>
      </c>
      <c r="BE164" s="194">
        <f>IF(N164="základní",J164,0)</f>
        <v>0</v>
      </c>
      <c r="BF164" s="194">
        <f>IF(N164="snížená",J164,0)</f>
        <v>0</v>
      </c>
      <c r="BG164" s="194">
        <f>IF(N164="zákl. přenesená",J164,0)</f>
        <v>0</v>
      </c>
      <c r="BH164" s="194">
        <f>IF(N164="sníž. přenesená",J164,0)</f>
        <v>0</v>
      </c>
      <c r="BI164" s="194">
        <f>IF(N164="nulová",J164,0)</f>
        <v>0</v>
      </c>
      <c r="BJ164" s="19" t="s">
        <v>83</v>
      </c>
      <c r="BK164" s="194">
        <f>ROUND(I164*H164,2)</f>
        <v>0</v>
      </c>
      <c r="BL164" s="19" t="s">
        <v>1918</v>
      </c>
      <c r="BM164" s="193" t="s">
        <v>997</v>
      </c>
    </row>
    <row r="165" spans="1:47" s="2" customFormat="1" ht="11.25">
      <c r="A165" s="36"/>
      <c r="B165" s="37"/>
      <c r="C165" s="38"/>
      <c r="D165" s="195" t="s">
        <v>231</v>
      </c>
      <c r="E165" s="38"/>
      <c r="F165" s="196" t="s">
        <v>2131</v>
      </c>
      <c r="G165" s="38"/>
      <c r="H165" s="38"/>
      <c r="I165" s="197"/>
      <c r="J165" s="38"/>
      <c r="K165" s="38"/>
      <c r="L165" s="41"/>
      <c r="M165" s="198"/>
      <c r="N165" s="199"/>
      <c r="O165" s="66"/>
      <c r="P165" s="66"/>
      <c r="Q165" s="66"/>
      <c r="R165" s="66"/>
      <c r="S165" s="66"/>
      <c r="T165" s="67"/>
      <c r="U165" s="36"/>
      <c r="V165" s="36"/>
      <c r="W165" s="36"/>
      <c r="X165" s="36"/>
      <c r="Y165" s="36"/>
      <c r="Z165" s="36"/>
      <c r="AA165" s="36"/>
      <c r="AB165" s="36"/>
      <c r="AC165" s="36"/>
      <c r="AD165" s="36"/>
      <c r="AE165" s="36"/>
      <c r="AT165" s="19" t="s">
        <v>231</v>
      </c>
      <c r="AU165" s="19" t="s">
        <v>85</v>
      </c>
    </row>
    <row r="166" spans="2:63" s="12" customFormat="1" ht="22.9" customHeight="1">
      <c r="B166" s="166"/>
      <c r="C166" s="167"/>
      <c r="D166" s="168" t="s">
        <v>75</v>
      </c>
      <c r="E166" s="180" t="s">
        <v>2182</v>
      </c>
      <c r="F166" s="180" t="s">
        <v>2183</v>
      </c>
      <c r="G166" s="167"/>
      <c r="H166" s="167"/>
      <c r="I166" s="170"/>
      <c r="J166" s="181">
        <f>BK166</f>
        <v>0</v>
      </c>
      <c r="K166" s="167"/>
      <c r="L166" s="172"/>
      <c r="M166" s="173"/>
      <c r="N166" s="174"/>
      <c r="O166" s="174"/>
      <c r="P166" s="175">
        <f>SUM(P167:P168)</f>
        <v>0</v>
      </c>
      <c r="Q166" s="174"/>
      <c r="R166" s="175">
        <f>SUM(R167:R168)</f>
        <v>0</v>
      </c>
      <c r="S166" s="174"/>
      <c r="T166" s="176">
        <f>SUM(T167:T168)</f>
        <v>0</v>
      </c>
      <c r="AR166" s="177" t="s">
        <v>83</v>
      </c>
      <c r="AT166" s="178" t="s">
        <v>75</v>
      </c>
      <c r="AU166" s="178" t="s">
        <v>83</v>
      </c>
      <c r="AY166" s="177" t="s">
        <v>223</v>
      </c>
      <c r="BK166" s="179">
        <f>SUM(BK167:BK168)</f>
        <v>0</v>
      </c>
    </row>
    <row r="167" spans="1:65" s="2" customFormat="1" ht="24">
      <c r="A167" s="36"/>
      <c r="B167" s="37"/>
      <c r="C167" s="182" t="s">
        <v>463</v>
      </c>
      <c r="D167" s="182" t="s">
        <v>225</v>
      </c>
      <c r="E167" s="183" t="s">
        <v>2184</v>
      </c>
      <c r="F167" s="184" t="s">
        <v>2185</v>
      </c>
      <c r="G167" s="185" t="s">
        <v>1891</v>
      </c>
      <c r="H167" s="186">
        <v>1</v>
      </c>
      <c r="I167" s="187"/>
      <c r="J167" s="188">
        <f>ROUND(I167*H167,2)</f>
        <v>0</v>
      </c>
      <c r="K167" s="184" t="s">
        <v>74</v>
      </c>
      <c r="L167" s="41"/>
      <c r="M167" s="189" t="s">
        <v>74</v>
      </c>
      <c r="N167" s="190" t="s">
        <v>46</v>
      </c>
      <c r="O167" s="66"/>
      <c r="P167" s="191">
        <f>O167*H167</f>
        <v>0</v>
      </c>
      <c r="Q167" s="191">
        <v>0</v>
      </c>
      <c r="R167" s="191">
        <f>Q167*H167</f>
        <v>0</v>
      </c>
      <c r="S167" s="191">
        <v>0</v>
      </c>
      <c r="T167" s="192">
        <f>S167*H167</f>
        <v>0</v>
      </c>
      <c r="U167" s="36"/>
      <c r="V167" s="36"/>
      <c r="W167" s="36"/>
      <c r="X167" s="36"/>
      <c r="Y167" s="36"/>
      <c r="Z167" s="36"/>
      <c r="AA167" s="36"/>
      <c r="AB167" s="36"/>
      <c r="AC167" s="36"/>
      <c r="AD167" s="36"/>
      <c r="AE167" s="36"/>
      <c r="AR167" s="193" t="s">
        <v>329</v>
      </c>
      <c r="AT167" s="193" t="s">
        <v>225</v>
      </c>
      <c r="AU167" s="193" t="s">
        <v>85</v>
      </c>
      <c r="AY167" s="19" t="s">
        <v>223</v>
      </c>
      <c r="BE167" s="194">
        <f>IF(N167="základní",J167,0)</f>
        <v>0</v>
      </c>
      <c r="BF167" s="194">
        <f>IF(N167="snížená",J167,0)</f>
        <v>0</v>
      </c>
      <c r="BG167" s="194">
        <f>IF(N167="zákl. přenesená",J167,0)</f>
        <v>0</v>
      </c>
      <c r="BH167" s="194">
        <f>IF(N167="sníž. přenesená",J167,0)</f>
        <v>0</v>
      </c>
      <c r="BI167" s="194">
        <f>IF(N167="nulová",J167,0)</f>
        <v>0</v>
      </c>
      <c r="BJ167" s="19" t="s">
        <v>83</v>
      </c>
      <c r="BK167" s="194">
        <f>ROUND(I167*H167,2)</f>
        <v>0</v>
      </c>
      <c r="BL167" s="19" t="s">
        <v>329</v>
      </c>
      <c r="BM167" s="193" t="s">
        <v>1009</v>
      </c>
    </row>
    <row r="168" spans="1:47" s="2" customFormat="1" ht="19.5">
      <c r="A168" s="36"/>
      <c r="B168" s="37"/>
      <c r="C168" s="38"/>
      <c r="D168" s="195" t="s">
        <v>231</v>
      </c>
      <c r="E168" s="38"/>
      <c r="F168" s="196" t="s">
        <v>2185</v>
      </c>
      <c r="G168" s="38"/>
      <c r="H168" s="38"/>
      <c r="I168" s="197"/>
      <c r="J168" s="38"/>
      <c r="K168" s="38"/>
      <c r="L168" s="41"/>
      <c r="M168" s="198"/>
      <c r="N168" s="199"/>
      <c r="O168" s="66"/>
      <c r="P168" s="66"/>
      <c r="Q168" s="66"/>
      <c r="R168" s="66"/>
      <c r="S168" s="66"/>
      <c r="T168" s="67"/>
      <c r="U168" s="36"/>
      <c r="V168" s="36"/>
      <c r="W168" s="36"/>
      <c r="X168" s="36"/>
      <c r="Y168" s="36"/>
      <c r="Z168" s="36"/>
      <c r="AA168" s="36"/>
      <c r="AB168" s="36"/>
      <c r="AC168" s="36"/>
      <c r="AD168" s="36"/>
      <c r="AE168" s="36"/>
      <c r="AT168" s="19" t="s">
        <v>231</v>
      </c>
      <c r="AU168" s="19" t="s">
        <v>85</v>
      </c>
    </row>
    <row r="169" spans="2:63" s="12" customFormat="1" ht="22.9" customHeight="1">
      <c r="B169" s="166"/>
      <c r="C169" s="167"/>
      <c r="D169" s="168" t="s">
        <v>75</v>
      </c>
      <c r="E169" s="180" t="s">
        <v>2186</v>
      </c>
      <c r="F169" s="180" t="s">
        <v>2187</v>
      </c>
      <c r="G169" s="167"/>
      <c r="H169" s="167"/>
      <c r="I169" s="170"/>
      <c r="J169" s="181">
        <f>BK169</f>
        <v>0</v>
      </c>
      <c r="K169" s="167"/>
      <c r="L169" s="172"/>
      <c r="M169" s="173"/>
      <c r="N169" s="174"/>
      <c r="O169" s="174"/>
      <c r="P169" s="175">
        <f>SUM(P170:P181)</f>
        <v>0</v>
      </c>
      <c r="Q169" s="174"/>
      <c r="R169" s="175">
        <f>SUM(R170:R181)</f>
        <v>0</v>
      </c>
      <c r="S169" s="174"/>
      <c r="T169" s="176">
        <f>SUM(T170:T181)</f>
        <v>0</v>
      </c>
      <c r="AR169" s="177" t="s">
        <v>83</v>
      </c>
      <c r="AT169" s="178" t="s">
        <v>75</v>
      </c>
      <c r="AU169" s="178" t="s">
        <v>83</v>
      </c>
      <c r="AY169" s="177" t="s">
        <v>223</v>
      </c>
      <c r="BK169" s="179">
        <f>SUM(BK170:BK181)</f>
        <v>0</v>
      </c>
    </row>
    <row r="170" spans="1:65" s="2" customFormat="1" ht="16.5" customHeight="1">
      <c r="A170" s="36"/>
      <c r="B170" s="37"/>
      <c r="C170" s="182" t="s">
        <v>470</v>
      </c>
      <c r="D170" s="182" t="s">
        <v>225</v>
      </c>
      <c r="E170" s="183" t="s">
        <v>2188</v>
      </c>
      <c r="F170" s="184" t="s">
        <v>2189</v>
      </c>
      <c r="G170" s="185" t="s">
        <v>1891</v>
      </c>
      <c r="H170" s="186">
        <v>1</v>
      </c>
      <c r="I170" s="187"/>
      <c r="J170" s="188">
        <f>ROUND(I170*H170,2)</f>
        <v>0</v>
      </c>
      <c r="K170" s="184" t="s">
        <v>74</v>
      </c>
      <c r="L170" s="41"/>
      <c r="M170" s="189" t="s">
        <v>74</v>
      </c>
      <c r="N170" s="190" t="s">
        <v>46</v>
      </c>
      <c r="O170" s="66"/>
      <c r="P170" s="191">
        <f>O170*H170</f>
        <v>0</v>
      </c>
      <c r="Q170" s="191">
        <v>0</v>
      </c>
      <c r="R170" s="191">
        <f>Q170*H170</f>
        <v>0</v>
      </c>
      <c r="S170" s="191">
        <v>0</v>
      </c>
      <c r="T170" s="192">
        <f>S170*H170</f>
        <v>0</v>
      </c>
      <c r="U170" s="36"/>
      <c r="V170" s="36"/>
      <c r="W170" s="36"/>
      <c r="X170" s="36"/>
      <c r="Y170" s="36"/>
      <c r="Z170" s="36"/>
      <c r="AA170" s="36"/>
      <c r="AB170" s="36"/>
      <c r="AC170" s="36"/>
      <c r="AD170" s="36"/>
      <c r="AE170" s="36"/>
      <c r="AR170" s="193" t="s">
        <v>329</v>
      </c>
      <c r="AT170" s="193" t="s">
        <v>225</v>
      </c>
      <c r="AU170" s="193" t="s">
        <v>85</v>
      </c>
      <c r="AY170" s="19" t="s">
        <v>223</v>
      </c>
      <c r="BE170" s="194">
        <f>IF(N170="základní",J170,0)</f>
        <v>0</v>
      </c>
      <c r="BF170" s="194">
        <f>IF(N170="snížená",J170,0)</f>
        <v>0</v>
      </c>
      <c r="BG170" s="194">
        <f>IF(N170="zákl. přenesená",J170,0)</f>
        <v>0</v>
      </c>
      <c r="BH170" s="194">
        <f>IF(N170="sníž. přenesená",J170,0)</f>
        <v>0</v>
      </c>
      <c r="BI170" s="194">
        <f>IF(N170="nulová",J170,0)</f>
        <v>0</v>
      </c>
      <c r="BJ170" s="19" t="s">
        <v>83</v>
      </c>
      <c r="BK170" s="194">
        <f>ROUND(I170*H170,2)</f>
        <v>0</v>
      </c>
      <c r="BL170" s="19" t="s">
        <v>329</v>
      </c>
      <c r="BM170" s="193" t="s">
        <v>621</v>
      </c>
    </row>
    <row r="171" spans="1:47" s="2" customFormat="1" ht="11.25">
      <c r="A171" s="36"/>
      <c r="B171" s="37"/>
      <c r="C171" s="38"/>
      <c r="D171" s="195" t="s">
        <v>231</v>
      </c>
      <c r="E171" s="38"/>
      <c r="F171" s="196" t="s">
        <v>2189</v>
      </c>
      <c r="G171" s="38"/>
      <c r="H171" s="38"/>
      <c r="I171" s="197"/>
      <c r="J171" s="38"/>
      <c r="K171" s="38"/>
      <c r="L171" s="41"/>
      <c r="M171" s="198"/>
      <c r="N171" s="199"/>
      <c r="O171" s="66"/>
      <c r="P171" s="66"/>
      <c r="Q171" s="66"/>
      <c r="R171" s="66"/>
      <c r="S171" s="66"/>
      <c r="T171" s="67"/>
      <c r="U171" s="36"/>
      <c r="V171" s="36"/>
      <c r="W171" s="36"/>
      <c r="X171" s="36"/>
      <c r="Y171" s="36"/>
      <c r="Z171" s="36"/>
      <c r="AA171" s="36"/>
      <c r="AB171" s="36"/>
      <c r="AC171" s="36"/>
      <c r="AD171" s="36"/>
      <c r="AE171" s="36"/>
      <c r="AT171" s="19" t="s">
        <v>231</v>
      </c>
      <c r="AU171" s="19" t="s">
        <v>85</v>
      </c>
    </row>
    <row r="172" spans="1:65" s="2" customFormat="1" ht="16.5" customHeight="1">
      <c r="A172" s="36"/>
      <c r="B172" s="37"/>
      <c r="C172" s="182" t="s">
        <v>478</v>
      </c>
      <c r="D172" s="182" t="s">
        <v>225</v>
      </c>
      <c r="E172" s="183" t="s">
        <v>2190</v>
      </c>
      <c r="F172" s="184" t="s">
        <v>2191</v>
      </c>
      <c r="G172" s="185" t="s">
        <v>2192</v>
      </c>
      <c r="H172" s="186">
        <v>40</v>
      </c>
      <c r="I172" s="187"/>
      <c r="J172" s="188">
        <f>ROUND(I172*H172,2)</f>
        <v>0</v>
      </c>
      <c r="K172" s="184" t="s">
        <v>74</v>
      </c>
      <c r="L172" s="41"/>
      <c r="M172" s="189" t="s">
        <v>74</v>
      </c>
      <c r="N172" s="190" t="s">
        <v>46</v>
      </c>
      <c r="O172" s="66"/>
      <c r="P172" s="191">
        <f>O172*H172</f>
        <v>0</v>
      </c>
      <c r="Q172" s="191">
        <v>0</v>
      </c>
      <c r="R172" s="191">
        <f>Q172*H172</f>
        <v>0</v>
      </c>
      <c r="S172" s="191">
        <v>0</v>
      </c>
      <c r="T172" s="192">
        <f>S172*H172</f>
        <v>0</v>
      </c>
      <c r="U172" s="36"/>
      <c r="V172" s="36"/>
      <c r="W172" s="36"/>
      <c r="X172" s="36"/>
      <c r="Y172" s="36"/>
      <c r="Z172" s="36"/>
      <c r="AA172" s="36"/>
      <c r="AB172" s="36"/>
      <c r="AC172" s="36"/>
      <c r="AD172" s="36"/>
      <c r="AE172" s="36"/>
      <c r="AR172" s="193" t="s">
        <v>329</v>
      </c>
      <c r="AT172" s="193" t="s">
        <v>225</v>
      </c>
      <c r="AU172" s="193" t="s">
        <v>85</v>
      </c>
      <c r="AY172" s="19" t="s">
        <v>223</v>
      </c>
      <c r="BE172" s="194">
        <f>IF(N172="základní",J172,0)</f>
        <v>0</v>
      </c>
      <c r="BF172" s="194">
        <f>IF(N172="snížená",J172,0)</f>
        <v>0</v>
      </c>
      <c r="BG172" s="194">
        <f>IF(N172="zákl. přenesená",J172,0)</f>
        <v>0</v>
      </c>
      <c r="BH172" s="194">
        <f>IF(N172="sníž. přenesená",J172,0)</f>
        <v>0</v>
      </c>
      <c r="BI172" s="194">
        <f>IF(N172="nulová",J172,0)</f>
        <v>0</v>
      </c>
      <c r="BJ172" s="19" t="s">
        <v>83</v>
      </c>
      <c r="BK172" s="194">
        <f>ROUND(I172*H172,2)</f>
        <v>0</v>
      </c>
      <c r="BL172" s="19" t="s">
        <v>329</v>
      </c>
      <c r="BM172" s="193" t="s">
        <v>1033</v>
      </c>
    </row>
    <row r="173" spans="1:47" s="2" customFormat="1" ht="11.25">
      <c r="A173" s="36"/>
      <c r="B173" s="37"/>
      <c r="C173" s="38"/>
      <c r="D173" s="195" t="s">
        <v>231</v>
      </c>
      <c r="E173" s="38"/>
      <c r="F173" s="196" t="s">
        <v>2191</v>
      </c>
      <c r="G173" s="38"/>
      <c r="H173" s="38"/>
      <c r="I173" s="197"/>
      <c r="J173" s="38"/>
      <c r="K173" s="38"/>
      <c r="L173" s="41"/>
      <c r="M173" s="198"/>
      <c r="N173" s="199"/>
      <c r="O173" s="66"/>
      <c r="P173" s="66"/>
      <c r="Q173" s="66"/>
      <c r="R173" s="66"/>
      <c r="S173" s="66"/>
      <c r="T173" s="67"/>
      <c r="U173" s="36"/>
      <c r="V173" s="36"/>
      <c r="W173" s="36"/>
      <c r="X173" s="36"/>
      <c r="Y173" s="36"/>
      <c r="Z173" s="36"/>
      <c r="AA173" s="36"/>
      <c r="AB173" s="36"/>
      <c r="AC173" s="36"/>
      <c r="AD173" s="36"/>
      <c r="AE173" s="36"/>
      <c r="AT173" s="19" t="s">
        <v>231</v>
      </c>
      <c r="AU173" s="19" t="s">
        <v>85</v>
      </c>
    </row>
    <row r="174" spans="1:65" s="2" customFormat="1" ht="24">
      <c r="A174" s="36"/>
      <c r="B174" s="37"/>
      <c r="C174" s="182" t="s">
        <v>488</v>
      </c>
      <c r="D174" s="182" t="s">
        <v>225</v>
      </c>
      <c r="E174" s="183" t="s">
        <v>2193</v>
      </c>
      <c r="F174" s="184" t="s">
        <v>2194</v>
      </c>
      <c r="G174" s="185" t="s">
        <v>2192</v>
      </c>
      <c r="H174" s="186">
        <v>40</v>
      </c>
      <c r="I174" s="187"/>
      <c r="J174" s="188">
        <f>ROUND(I174*H174,2)</f>
        <v>0</v>
      </c>
      <c r="K174" s="184" t="s">
        <v>74</v>
      </c>
      <c r="L174" s="41"/>
      <c r="M174" s="189" t="s">
        <v>74</v>
      </c>
      <c r="N174" s="190" t="s">
        <v>46</v>
      </c>
      <c r="O174" s="66"/>
      <c r="P174" s="191">
        <f>O174*H174</f>
        <v>0</v>
      </c>
      <c r="Q174" s="191">
        <v>0</v>
      </c>
      <c r="R174" s="191">
        <f>Q174*H174</f>
        <v>0</v>
      </c>
      <c r="S174" s="191">
        <v>0</v>
      </c>
      <c r="T174" s="192">
        <f>S174*H174</f>
        <v>0</v>
      </c>
      <c r="U174" s="36"/>
      <c r="V174" s="36"/>
      <c r="W174" s="36"/>
      <c r="X174" s="36"/>
      <c r="Y174" s="36"/>
      <c r="Z174" s="36"/>
      <c r="AA174" s="36"/>
      <c r="AB174" s="36"/>
      <c r="AC174" s="36"/>
      <c r="AD174" s="36"/>
      <c r="AE174" s="36"/>
      <c r="AR174" s="193" t="s">
        <v>329</v>
      </c>
      <c r="AT174" s="193" t="s">
        <v>225</v>
      </c>
      <c r="AU174" s="193" t="s">
        <v>85</v>
      </c>
      <c r="AY174" s="19" t="s">
        <v>223</v>
      </c>
      <c r="BE174" s="194">
        <f>IF(N174="základní",J174,0)</f>
        <v>0</v>
      </c>
      <c r="BF174" s="194">
        <f>IF(N174="snížená",J174,0)</f>
        <v>0</v>
      </c>
      <c r="BG174" s="194">
        <f>IF(N174="zákl. přenesená",J174,0)</f>
        <v>0</v>
      </c>
      <c r="BH174" s="194">
        <f>IF(N174="sníž. přenesená",J174,0)</f>
        <v>0</v>
      </c>
      <c r="BI174" s="194">
        <f>IF(N174="nulová",J174,0)</f>
        <v>0</v>
      </c>
      <c r="BJ174" s="19" t="s">
        <v>83</v>
      </c>
      <c r="BK174" s="194">
        <f>ROUND(I174*H174,2)</f>
        <v>0</v>
      </c>
      <c r="BL174" s="19" t="s">
        <v>329</v>
      </c>
      <c r="BM174" s="193" t="s">
        <v>1044</v>
      </c>
    </row>
    <row r="175" spans="1:47" s="2" customFormat="1" ht="11.25">
      <c r="A175" s="36"/>
      <c r="B175" s="37"/>
      <c r="C175" s="38"/>
      <c r="D175" s="195" t="s">
        <v>231</v>
      </c>
      <c r="E175" s="38"/>
      <c r="F175" s="196" t="s">
        <v>2194</v>
      </c>
      <c r="G175" s="38"/>
      <c r="H175" s="38"/>
      <c r="I175" s="197"/>
      <c r="J175" s="38"/>
      <c r="K175" s="38"/>
      <c r="L175" s="41"/>
      <c r="M175" s="198"/>
      <c r="N175" s="199"/>
      <c r="O175" s="66"/>
      <c r="P175" s="66"/>
      <c r="Q175" s="66"/>
      <c r="R175" s="66"/>
      <c r="S175" s="66"/>
      <c r="T175" s="67"/>
      <c r="U175" s="36"/>
      <c r="V175" s="36"/>
      <c r="W175" s="36"/>
      <c r="X175" s="36"/>
      <c r="Y175" s="36"/>
      <c r="Z175" s="36"/>
      <c r="AA175" s="36"/>
      <c r="AB175" s="36"/>
      <c r="AC175" s="36"/>
      <c r="AD175" s="36"/>
      <c r="AE175" s="36"/>
      <c r="AT175" s="19" t="s">
        <v>231</v>
      </c>
      <c r="AU175" s="19" t="s">
        <v>85</v>
      </c>
    </row>
    <row r="176" spans="1:65" s="2" customFormat="1" ht="16.5" customHeight="1">
      <c r="A176" s="36"/>
      <c r="B176" s="37"/>
      <c r="C176" s="182" t="s">
        <v>496</v>
      </c>
      <c r="D176" s="182" t="s">
        <v>225</v>
      </c>
      <c r="E176" s="183" t="s">
        <v>2195</v>
      </c>
      <c r="F176" s="184" t="s">
        <v>2196</v>
      </c>
      <c r="G176" s="185" t="s">
        <v>2192</v>
      </c>
      <c r="H176" s="186">
        <v>40</v>
      </c>
      <c r="I176" s="187"/>
      <c r="J176" s="188">
        <f>ROUND(I176*H176,2)</f>
        <v>0</v>
      </c>
      <c r="K176" s="184" t="s">
        <v>74</v>
      </c>
      <c r="L176" s="41"/>
      <c r="M176" s="189" t="s">
        <v>74</v>
      </c>
      <c r="N176" s="190" t="s">
        <v>46</v>
      </c>
      <c r="O176" s="66"/>
      <c r="P176" s="191">
        <f>O176*H176</f>
        <v>0</v>
      </c>
      <c r="Q176" s="191">
        <v>0</v>
      </c>
      <c r="R176" s="191">
        <f>Q176*H176</f>
        <v>0</v>
      </c>
      <c r="S176" s="191">
        <v>0</v>
      </c>
      <c r="T176" s="192">
        <f>S176*H176</f>
        <v>0</v>
      </c>
      <c r="U176" s="36"/>
      <c r="V176" s="36"/>
      <c r="W176" s="36"/>
      <c r="X176" s="36"/>
      <c r="Y176" s="36"/>
      <c r="Z176" s="36"/>
      <c r="AA176" s="36"/>
      <c r="AB176" s="36"/>
      <c r="AC176" s="36"/>
      <c r="AD176" s="36"/>
      <c r="AE176" s="36"/>
      <c r="AR176" s="193" t="s">
        <v>329</v>
      </c>
      <c r="AT176" s="193" t="s">
        <v>225</v>
      </c>
      <c r="AU176" s="193" t="s">
        <v>85</v>
      </c>
      <c r="AY176" s="19" t="s">
        <v>223</v>
      </c>
      <c r="BE176" s="194">
        <f>IF(N176="základní",J176,0)</f>
        <v>0</v>
      </c>
      <c r="BF176" s="194">
        <f>IF(N176="snížená",J176,0)</f>
        <v>0</v>
      </c>
      <c r="BG176" s="194">
        <f>IF(N176="zákl. přenesená",J176,0)</f>
        <v>0</v>
      </c>
      <c r="BH176" s="194">
        <f>IF(N176="sníž. přenesená",J176,0)</f>
        <v>0</v>
      </c>
      <c r="BI176" s="194">
        <f>IF(N176="nulová",J176,0)</f>
        <v>0</v>
      </c>
      <c r="BJ176" s="19" t="s">
        <v>83</v>
      </c>
      <c r="BK176" s="194">
        <f>ROUND(I176*H176,2)</f>
        <v>0</v>
      </c>
      <c r="BL176" s="19" t="s">
        <v>329</v>
      </c>
      <c r="BM176" s="193" t="s">
        <v>1053</v>
      </c>
    </row>
    <row r="177" spans="1:47" s="2" customFormat="1" ht="11.25">
      <c r="A177" s="36"/>
      <c r="B177" s="37"/>
      <c r="C177" s="38"/>
      <c r="D177" s="195" t="s">
        <v>231</v>
      </c>
      <c r="E177" s="38"/>
      <c r="F177" s="196" t="s">
        <v>2196</v>
      </c>
      <c r="G177" s="38"/>
      <c r="H177" s="38"/>
      <c r="I177" s="197"/>
      <c r="J177" s="38"/>
      <c r="K177" s="38"/>
      <c r="L177" s="41"/>
      <c r="M177" s="198"/>
      <c r="N177" s="199"/>
      <c r="O177" s="66"/>
      <c r="P177" s="66"/>
      <c r="Q177" s="66"/>
      <c r="R177" s="66"/>
      <c r="S177" s="66"/>
      <c r="T177" s="67"/>
      <c r="U177" s="36"/>
      <c r="V177" s="36"/>
      <c r="W177" s="36"/>
      <c r="X177" s="36"/>
      <c r="Y177" s="36"/>
      <c r="Z177" s="36"/>
      <c r="AA177" s="36"/>
      <c r="AB177" s="36"/>
      <c r="AC177" s="36"/>
      <c r="AD177" s="36"/>
      <c r="AE177" s="36"/>
      <c r="AT177" s="19" t="s">
        <v>231</v>
      </c>
      <c r="AU177" s="19" t="s">
        <v>85</v>
      </c>
    </row>
    <row r="178" spans="1:65" s="2" customFormat="1" ht="16.5" customHeight="1">
      <c r="A178" s="36"/>
      <c r="B178" s="37"/>
      <c r="C178" s="182" t="s">
        <v>503</v>
      </c>
      <c r="D178" s="182" t="s">
        <v>225</v>
      </c>
      <c r="E178" s="183" t="s">
        <v>2197</v>
      </c>
      <c r="F178" s="184" t="s">
        <v>2198</v>
      </c>
      <c r="G178" s="185" t="s">
        <v>2192</v>
      </c>
      <c r="H178" s="186">
        <v>72</v>
      </c>
      <c r="I178" s="187"/>
      <c r="J178" s="188">
        <f>ROUND(I178*H178,2)</f>
        <v>0</v>
      </c>
      <c r="K178" s="184" t="s">
        <v>74</v>
      </c>
      <c r="L178" s="41"/>
      <c r="M178" s="189" t="s">
        <v>74</v>
      </c>
      <c r="N178" s="190" t="s">
        <v>46</v>
      </c>
      <c r="O178" s="66"/>
      <c r="P178" s="191">
        <f>O178*H178</f>
        <v>0</v>
      </c>
      <c r="Q178" s="191">
        <v>0</v>
      </c>
      <c r="R178" s="191">
        <f>Q178*H178</f>
        <v>0</v>
      </c>
      <c r="S178" s="191">
        <v>0</v>
      </c>
      <c r="T178" s="192">
        <f>S178*H178</f>
        <v>0</v>
      </c>
      <c r="U178" s="36"/>
      <c r="V178" s="36"/>
      <c r="W178" s="36"/>
      <c r="X178" s="36"/>
      <c r="Y178" s="36"/>
      <c r="Z178" s="36"/>
      <c r="AA178" s="36"/>
      <c r="AB178" s="36"/>
      <c r="AC178" s="36"/>
      <c r="AD178" s="36"/>
      <c r="AE178" s="36"/>
      <c r="AR178" s="193" t="s">
        <v>329</v>
      </c>
      <c r="AT178" s="193" t="s">
        <v>225</v>
      </c>
      <c r="AU178" s="193" t="s">
        <v>85</v>
      </c>
      <c r="AY178" s="19" t="s">
        <v>223</v>
      </c>
      <c r="BE178" s="194">
        <f>IF(N178="základní",J178,0)</f>
        <v>0</v>
      </c>
      <c r="BF178" s="194">
        <f>IF(N178="snížená",J178,0)</f>
        <v>0</v>
      </c>
      <c r="BG178" s="194">
        <f>IF(N178="zákl. přenesená",J178,0)</f>
        <v>0</v>
      </c>
      <c r="BH178" s="194">
        <f>IF(N178="sníž. přenesená",J178,0)</f>
        <v>0</v>
      </c>
      <c r="BI178" s="194">
        <f>IF(N178="nulová",J178,0)</f>
        <v>0</v>
      </c>
      <c r="BJ178" s="19" t="s">
        <v>83</v>
      </c>
      <c r="BK178" s="194">
        <f>ROUND(I178*H178,2)</f>
        <v>0</v>
      </c>
      <c r="BL178" s="19" t="s">
        <v>329</v>
      </c>
      <c r="BM178" s="193" t="s">
        <v>1062</v>
      </c>
    </row>
    <row r="179" spans="1:47" s="2" customFormat="1" ht="11.25">
      <c r="A179" s="36"/>
      <c r="B179" s="37"/>
      <c r="C179" s="38"/>
      <c r="D179" s="195" t="s">
        <v>231</v>
      </c>
      <c r="E179" s="38"/>
      <c r="F179" s="196" t="s">
        <v>2198</v>
      </c>
      <c r="G179" s="38"/>
      <c r="H179" s="38"/>
      <c r="I179" s="197"/>
      <c r="J179" s="38"/>
      <c r="K179" s="38"/>
      <c r="L179" s="41"/>
      <c r="M179" s="198"/>
      <c r="N179" s="199"/>
      <c r="O179" s="66"/>
      <c r="P179" s="66"/>
      <c r="Q179" s="66"/>
      <c r="R179" s="66"/>
      <c r="S179" s="66"/>
      <c r="T179" s="67"/>
      <c r="U179" s="36"/>
      <c r="V179" s="36"/>
      <c r="W179" s="36"/>
      <c r="X179" s="36"/>
      <c r="Y179" s="36"/>
      <c r="Z179" s="36"/>
      <c r="AA179" s="36"/>
      <c r="AB179" s="36"/>
      <c r="AC179" s="36"/>
      <c r="AD179" s="36"/>
      <c r="AE179" s="36"/>
      <c r="AT179" s="19" t="s">
        <v>231</v>
      </c>
      <c r="AU179" s="19" t="s">
        <v>85</v>
      </c>
    </row>
    <row r="180" spans="1:65" s="2" customFormat="1" ht="21.75" customHeight="1">
      <c r="A180" s="36"/>
      <c r="B180" s="37"/>
      <c r="C180" s="182" t="s">
        <v>509</v>
      </c>
      <c r="D180" s="182" t="s">
        <v>225</v>
      </c>
      <c r="E180" s="183" t="s">
        <v>2199</v>
      </c>
      <c r="F180" s="184" t="s">
        <v>2200</v>
      </c>
      <c r="G180" s="185" t="s">
        <v>2192</v>
      </c>
      <c r="H180" s="186">
        <v>40</v>
      </c>
      <c r="I180" s="187"/>
      <c r="J180" s="188">
        <f>ROUND(I180*H180,2)</f>
        <v>0</v>
      </c>
      <c r="K180" s="184" t="s">
        <v>74</v>
      </c>
      <c r="L180" s="41"/>
      <c r="M180" s="189" t="s">
        <v>74</v>
      </c>
      <c r="N180" s="190" t="s">
        <v>46</v>
      </c>
      <c r="O180" s="66"/>
      <c r="P180" s="191">
        <f>O180*H180</f>
        <v>0</v>
      </c>
      <c r="Q180" s="191">
        <v>0</v>
      </c>
      <c r="R180" s="191">
        <f>Q180*H180</f>
        <v>0</v>
      </c>
      <c r="S180" s="191">
        <v>0</v>
      </c>
      <c r="T180" s="192">
        <f>S180*H180</f>
        <v>0</v>
      </c>
      <c r="U180" s="36"/>
      <c r="V180" s="36"/>
      <c r="W180" s="36"/>
      <c r="X180" s="36"/>
      <c r="Y180" s="36"/>
      <c r="Z180" s="36"/>
      <c r="AA180" s="36"/>
      <c r="AB180" s="36"/>
      <c r="AC180" s="36"/>
      <c r="AD180" s="36"/>
      <c r="AE180" s="36"/>
      <c r="AR180" s="193" t="s">
        <v>329</v>
      </c>
      <c r="AT180" s="193" t="s">
        <v>225</v>
      </c>
      <c r="AU180" s="193" t="s">
        <v>85</v>
      </c>
      <c r="AY180" s="19" t="s">
        <v>223</v>
      </c>
      <c r="BE180" s="194">
        <f>IF(N180="základní",J180,0)</f>
        <v>0</v>
      </c>
      <c r="BF180" s="194">
        <f>IF(N180="snížená",J180,0)</f>
        <v>0</v>
      </c>
      <c r="BG180" s="194">
        <f>IF(N180="zákl. přenesená",J180,0)</f>
        <v>0</v>
      </c>
      <c r="BH180" s="194">
        <f>IF(N180="sníž. přenesená",J180,0)</f>
        <v>0</v>
      </c>
      <c r="BI180" s="194">
        <f>IF(N180="nulová",J180,0)</f>
        <v>0</v>
      </c>
      <c r="BJ180" s="19" t="s">
        <v>83</v>
      </c>
      <c r="BK180" s="194">
        <f>ROUND(I180*H180,2)</f>
        <v>0</v>
      </c>
      <c r="BL180" s="19" t="s">
        <v>329</v>
      </c>
      <c r="BM180" s="193" t="s">
        <v>1072</v>
      </c>
    </row>
    <row r="181" spans="1:47" s="2" customFormat="1" ht="11.25">
      <c r="A181" s="36"/>
      <c r="B181" s="37"/>
      <c r="C181" s="38"/>
      <c r="D181" s="195" t="s">
        <v>231</v>
      </c>
      <c r="E181" s="38"/>
      <c r="F181" s="196" t="s">
        <v>2200</v>
      </c>
      <c r="G181" s="38"/>
      <c r="H181" s="38"/>
      <c r="I181" s="197"/>
      <c r="J181" s="38"/>
      <c r="K181" s="38"/>
      <c r="L181" s="41"/>
      <c r="M181" s="257"/>
      <c r="N181" s="258"/>
      <c r="O181" s="259"/>
      <c r="P181" s="259"/>
      <c r="Q181" s="259"/>
      <c r="R181" s="259"/>
      <c r="S181" s="259"/>
      <c r="T181" s="260"/>
      <c r="U181" s="36"/>
      <c r="V181" s="36"/>
      <c r="W181" s="36"/>
      <c r="X181" s="36"/>
      <c r="Y181" s="36"/>
      <c r="Z181" s="36"/>
      <c r="AA181" s="36"/>
      <c r="AB181" s="36"/>
      <c r="AC181" s="36"/>
      <c r="AD181" s="36"/>
      <c r="AE181" s="36"/>
      <c r="AT181" s="19" t="s">
        <v>231</v>
      </c>
      <c r="AU181" s="19" t="s">
        <v>85</v>
      </c>
    </row>
    <row r="182" spans="1:31" s="2" customFormat="1" ht="6.95" customHeight="1">
      <c r="A182" s="36"/>
      <c r="B182" s="49"/>
      <c r="C182" s="50"/>
      <c r="D182" s="50"/>
      <c r="E182" s="50"/>
      <c r="F182" s="50"/>
      <c r="G182" s="50"/>
      <c r="H182" s="50"/>
      <c r="I182" s="50"/>
      <c r="J182" s="50"/>
      <c r="K182" s="50"/>
      <c r="L182" s="41"/>
      <c r="M182" s="36"/>
      <c r="O182" s="36"/>
      <c r="P182" s="36"/>
      <c r="Q182" s="36"/>
      <c r="R182" s="36"/>
      <c r="S182" s="36"/>
      <c r="T182" s="36"/>
      <c r="U182" s="36"/>
      <c r="V182" s="36"/>
      <c r="W182" s="36"/>
      <c r="X182" s="36"/>
      <c r="Y182" s="36"/>
      <c r="Z182" s="36"/>
      <c r="AA182" s="36"/>
      <c r="AB182" s="36"/>
      <c r="AC182" s="36"/>
      <c r="AD182" s="36"/>
      <c r="AE182" s="36"/>
    </row>
  </sheetData>
  <sheetProtection algorithmName="SHA-512" hashValue="ejBpF4k4ZHRxuWa2QIyU6x4Iewh1oGZ2BiW8BTszsvuL3tSefhckIv8KmG304e8n6RPEMo1802SeRmQPSqEwVw==" saltValue="b+qabx1EEes7CsdDQk+wchvU1/5YbCFaJ3T1NJzPCLEQvDt2FlfyPY3SdjSHIm0YKGVgoa2DUSoaamxgImn0lg==" spinCount="100000" sheet="1" objects="1" scenarios="1" formatColumns="0" formatRows="0" autoFilter="0"/>
  <autoFilter ref="C92:K181"/>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105</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2201</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ROUND(J91,2)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ROUND((SUM(BE91:BE157)),2)</f>
        <v>0</v>
      </c>
      <c r="G35" s="36"/>
      <c r="H35" s="36"/>
      <c r="I35" s="128">
        <v>0.21</v>
      </c>
      <c r="J35" s="127">
        <f>ROUND(((SUM(BE91:BE157))*I35),2)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ROUND((SUM(BF91:BF157)),2)</f>
        <v>0</v>
      </c>
      <c r="G36" s="36"/>
      <c r="H36" s="36"/>
      <c r="I36" s="128">
        <v>0.15</v>
      </c>
      <c r="J36" s="127">
        <f>ROUND(((SUM(BF91:BF157))*I36),2)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ROUND((SUM(BG91:BG157)),2)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ROUND((SUM(BH91:BH157)),2)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ROUND((SUM(BI91:BI157)),2)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H00 - VZT</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J91</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2202</v>
      </c>
      <c r="E64" s="147"/>
      <c r="F64" s="147"/>
      <c r="G64" s="147"/>
      <c r="H64" s="147"/>
      <c r="I64" s="147"/>
      <c r="J64" s="148">
        <f>J92</f>
        <v>0</v>
      </c>
      <c r="K64" s="145"/>
      <c r="L64" s="149"/>
    </row>
    <row r="65" spans="2:12" s="10" customFormat="1" ht="19.9" customHeight="1">
      <c r="B65" s="150"/>
      <c r="C65" s="99"/>
      <c r="D65" s="151" t="s">
        <v>2203</v>
      </c>
      <c r="E65" s="152"/>
      <c r="F65" s="152"/>
      <c r="G65" s="152"/>
      <c r="H65" s="152"/>
      <c r="I65" s="152"/>
      <c r="J65" s="153">
        <f>J93</f>
        <v>0</v>
      </c>
      <c r="K65" s="99"/>
      <c r="L65" s="154"/>
    </row>
    <row r="66" spans="2:12" s="10" customFormat="1" ht="19.9" customHeight="1">
      <c r="B66" s="150"/>
      <c r="C66" s="99"/>
      <c r="D66" s="151" t="s">
        <v>2204</v>
      </c>
      <c r="E66" s="152"/>
      <c r="F66" s="152"/>
      <c r="G66" s="152"/>
      <c r="H66" s="152"/>
      <c r="I66" s="152"/>
      <c r="J66" s="153">
        <f>J126</f>
        <v>0</v>
      </c>
      <c r="K66" s="99"/>
      <c r="L66" s="154"/>
    </row>
    <row r="67" spans="2:12" s="10" customFormat="1" ht="19.9" customHeight="1">
      <c r="B67" s="150"/>
      <c r="C67" s="99"/>
      <c r="D67" s="151" t="s">
        <v>2205</v>
      </c>
      <c r="E67" s="152"/>
      <c r="F67" s="152"/>
      <c r="G67" s="152"/>
      <c r="H67" s="152"/>
      <c r="I67" s="152"/>
      <c r="J67" s="153">
        <f>J143</f>
        <v>0</v>
      </c>
      <c r="K67" s="99"/>
      <c r="L67" s="154"/>
    </row>
    <row r="68" spans="2:12" s="10" customFormat="1" ht="19.9" customHeight="1">
      <c r="B68" s="150"/>
      <c r="C68" s="99"/>
      <c r="D68" s="151" t="s">
        <v>2206</v>
      </c>
      <c r="E68" s="152"/>
      <c r="F68" s="152"/>
      <c r="G68" s="152"/>
      <c r="H68" s="152"/>
      <c r="I68" s="152"/>
      <c r="J68" s="153">
        <f>J152</f>
        <v>0</v>
      </c>
      <c r="K68" s="99"/>
      <c r="L68" s="154"/>
    </row>
    <row r="69" spans="2:12" s="10" customFormat="1" ht="19.9" customHeight="1">
      <c r="B69" s="150"/>
      <c r="C69" s="99"/>
      <c r="D69" s="151" t="s">
        <v>2207</v>
      </c>
      <c r="E69" s="152"/>
      <c r="F69" s="152"/>
      <c r="G69" s="152"/>
      <c r="H69" s="152"/>
      <c r="I69" s="152"/>
      <c r="J69" s="153">
        <f>J155</f>
        <v>0</v>
      </c>
      <c r="K69" s="99"/>
      <c r="L69" s="154"/>
    </row>
    <row r="70" spans="1:31" s="2" customFormat="1" ht="21.75" customHeight="1">
      <c r="A70" s="36"/>
      <c r="B70" s="37"/>
      <c r="C70" s="38"/>
      <c r="D70" s="38"/>
      <c r="E70" s="38"/>
      <c r="F70" s="38"/>
      <c r="G70" s="38"/>
      <c r="H70" s="38"/>
      <c r="I70" s="38"/>
      <c r="J70" s="38"/>
      <c r="K70" s="38"/>
      <c r="L70" s="116"/>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6"/>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6"/>
      <c r="S75" s="36"/>
      <c r="T75" s="36"/>
      <c r="U75" s="36"/>
      <c r="V75" s="36"/>
      <c r="W75" s="36"/>
      <c r="X75" s="36"/>
      <c r="Y75" s="36"/>
      <c r="Z75" s="36"/>
      <c r="AA75" s="36"/>
      <c r="AB75" s="36"/>
      <c r="AC75" s="36"/>
      <c r="AD75" s="36"/>
      <c r="AE75" s="36"/>
    </row>
    <row r="76" spans="1:31" s="2" customFormat="1" ht="24.95" customHeight="1">
      <c r="A76" s="36"/>
      <c r="B76" s="37"/>
      <c r="C76" s="25" t="s">
        <v>208</v>
      </c>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6"/>
      <c r="S78" s="36"/>
      <c r="T78" s="36"/>
      <c r="U78" s="36"/>
      <c r="V78" s="36"/>
      <c r="W78" s="36"/>
      <c r="X78" s="36"/>
      <c r="Y78" s="36"/>
      <c r="Z78" s="36"/>
      <c r="AA78" s="36"/>
      <c r="AB78" s="36"/>
      <c r="AC78" s="36"/>
      <c r="AD78" s="36"/>
      <c r="AE78" s="36"/>
    </row>
    <row r="79" spans="1:31" s="2" customFormat="1" ht="16.5" customHeight="1">
      <c r="A79" s="36"/>
      <c r="B79" s="37"/>
      <c r="C79" s="38"/>
      <c r="D79" s="38"/>
      <c r="E79" s="408" t="str">
        <f>E7</f>
        <v>Rekonstrukce objektu - 3 etapa 2.NP</v>
      </c>
      <c r="F79" s="409"/>
      <c r="G79" s="409"/>
      <c r="H79" s="409"/>
      <c r="I79" s="38"/>
      <c r="J79" s="38"/>
      <c r="K79" s="38"/>
      <c r="L79" s="116"/>
      <c r="S79" s="36"/>
      <c r="T79" s="36"/>
      <c r="U79" s="36"/>
      <c r="V79" s="36"/>
      <c r="W79" s="36"/>
      <c r="X79" s="36"/>
      <c r="Y79" s="36"/>
      <c r="Z79" s="36"/>
      <c r="AA79" s="36"/>
      <c r="AB79" s="36"/>
      <c r="AC79" s="36"/>
      <c r="AD79" s="36"/>
      <c r="AE79" s="36"/>
    </row>
    <row r="80" spans="2:12" s="1" customFormat="1" ht="12" customHeight="1">
      <c r="B80" s="23"/>
      <c r="C80" s="31" t="s">
        <v>132</v>
      </c>
      <c r="D80" s="24"/>
      <c r="E80" s="24"/>
      <c r="F80" s="24"/>
      <c r="G80" s="24"/>
      <c r="H80" s="24"/>
      <c r="I80" s="24"/>
      <c r="J80" s="24"/>
      <c r="K80" s="24"/>
      <c r="L80" s="22"/>
    </row>
    <row r="81" spans="1:31" s="2" customFormat="1" ht="16.5" customHeight="1">
      <c r="A81" s="36"/>
      <c r="B81" s="37"/>
      <c r="C81" s="38"/>
      <c r="D81" s="38"/>
      <c r="E81" s="408" t="s">
        <v>135</v>
      </c>
      <c r="F81" s="410"/>
      <c r="G81" s="410"/>
      <c r="H81" s="410"/>
      <c r="I81" s="38"/>
      <c r="J81" s="38"/>
      <c r="K81" s="38"/>
      <c r="L81" s="116"/>
      <c r="S81" s="36"/>
      <c r="T81" s="36"/>
      <c r="U81" s="36"/>
      <c r="V81" s="36"/>
      <c r="W81" s="36"/>
      <c r="X81" s="36"/>
      <c r="Y81" s="36"/>
      <c r="Z81" s="36"/>
      <c r="AA81" s="36"/>
      <c r="AB81" s="36"/>
      <c r="AC81" s="36"/>
      <c r="AD81" s="36"/>
      <c r="AE81" s="36"/>
    </row>
    <row r="82" spans="1:31" s="2" customFormat="1" ht="12" customHeight="1">
      <c r="A82" s="36"/>
      <c r="B82" s="37"/>
      <c r="C82" s="31" t="s">
        <v>138</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6.5" customHeight="1">
      <c r="A83" s="36"/>
      <c r="B83" s="37"/>
      <c r="C83" s="38"/>
      <c r="D83" s="38"/>
      <c r="E83" s="362" t="str">
        <f>E11</f>
        <v>H00 - VZT</v>
      </c>
      <c r="F83" s="410"/>
      <c r="G83" s="410"/>
      <c r="H83" s="410"/>
      <c r="I83" s="38"/>
      <c r="J83" s="38"/>
      <c r="K83" s="38"/>
      <c r="L83" s="116"/>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2" customHeight="1">
      <c r="A85" s="36"/>
      <c r="B85" s="37"/>
      <c r="C85" s="31" t="s">
        <v>22</v>
      </c>
      <c r="D85" s="38"/>
      <c r="E85" s="38"/>
      <c r="F85" s="29" t="str">
        <f>F14</f>
        <v>Pod Žvahovem 463</v>
      </c>
      <c r="G85" s="38"/>
      <c r="H85" s="38"/>
      <c r="I85" s="31" t="s">
        <v>24</v>
      </c>
      <c r="J85" s="61" t="str">
        <f>IF(J14="","",J14)</f>
        <v>Vyplň údaj</v>
      </c>
      <c r="K85" s="38"/>
      <c r="L85" s="116"/>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25.7" customHeight="1">
      <c r="A87" s="36"/>
      <c r="B87" s="37"/>
      <c r="C87" s="31" t="s">
        <v>25</v>
      </c>
      <c r="D87" s="38"/>
      <c r="E87" s="38"/>
      <c r="F87" s="29" t="str">
        <f>E17</f>
        <v>Městská část Praha 5</v>
      </c>
      <c r="G87" s="38"/>
      <c r="H87" s="38"/>
      <c r="I87" s="31" t="s">
        <v>33</v>
      </c>
      <c r="J87" s="34" t="str">
        <f>E23</f>
        <v>VPÚ DECO Praha, a.s.</v>
      </c>
      <c r="K87" s="38"/>
      <c r="L87" s="116"/>
      <c r="S87" s="36"/>
      <c r="T87" s="36"/>
      <c r="U87" s="36"/>
      <c r="V87" s="36"/>
      <c r="W87" s="36"/>
      <c r="X87" s="36"/>
      <c r="Y87" s="36"/>
      <c r="Z87" s="36"/>
      <c r="AA87" s="36"/>
      <c r="AB87" s="36"/>
      <c r="AC87" s="36"/>
      <c r="AD87" s="36"/>
      <c r="AE87" s="36"/>
    </row>
    <row r="88" spans="1:31" s="2" customFormat="1" ht="25.7" customHeight="1">
      <c r="A88" s="36"/>
      <c r="B88" s="37"/>
      <c r="C88" s="31" t="s">
        <v>31</v>
      </c>
      <c r="D88" s="38"/>
      <c r="E88" s="38"/>
      <c r="F88" s="29" t="str">
        <f>IF(E20="","",E20)</f>
        <v>Vyplň údaj</v>
      </c>
      <c r="G88" s="38"/>
      <c r="H88" s="38"/>
      <c r="I88" s="31" t="s">
        <v>38</v>
      </c>
      <c r="J88" s="34" t="str">
        <f>E26</f>
        <v>VPÚ DECO Praha, a.s.</v>
      </c>
      <c r="K88" s="38"/>
      <c r="L88" s="116"/>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16"/>
      <c r="S89" s="36"/>
      <c r="T89" s="36"/>
      <c r="U89" s="36"/>
      <c r="V89" s="36"/>
      <c r="W89" s="36"/>
      <c r="X89" s="36"/>
      <c r="Y89" s="36"/>
      <c r="Z89" s="36"/>
      <c r="AA89" s="36"/>
      <c r="AB89" s="36"/>
      <c r="AC89" s="36"/>
      <c r="AD89" s="36"/>
      <c r="AE89" s="36"/>
    </row>
    <row r="90" spans="1:31" s="11" customFormat="1" ht="29.25" customHeight="1">
      <c r="A90" s="155"/>
      <c r="B90" s="156"/>
      <c r="C90" s="157" t="s">
        <v>209</v>
      </c>
      <c r="D90" s="158" t="s">
        <v>60</v>
      </c>
      <c r="E90" s="158" t="s">
        <v>56</v>
      </c>
      <c r="F90" s="158" t="s">
        <v>57</v>
      </c>
      <c r="G90" s="158" t="s">
        <v>210</v>
      </c>
      <c r="H90" s="158" t="s">
        <v>211</v>
      </c>
      <c r="I90" s="158" t="s">
        <v>212</v>
      </c>
      <c r="J90" s="158" t="s">
        <v>192</v>
      </c>
      <c r="K90" s="159" t="s">
        <v>213</v>
      </c>
      <c r="L90" s="160"/>
      <c r="M90" s="70" t="s">
        <v>74</v>
      </c>
      <c r="N90" s="71" t="s">
        <v>45</v>
      </c>
      <c r="O90" s="71" t="s">
        <v>214</v>
      </c>
      <c r="P90" s="71" t="s">
        <v>215</v>
      </c>
      <c r="Q90" s="71" t="s">
        <v>216</v>
      </c>
      <c r="R90" s="71" t="s">
        <v>217</v>
      </c>
      <c r="S90" s="71" t="s">
        <v>218</v>
      </c>
      <c r="T90" s="72" t="s">
        <v>219</v>
      </c>
      <c r="U90" s="155"/>
      <c r="V90" s="155"/>
      <c r="W90" s="155"/>
      <c r="X90" s="155"/>
      <c r="Y90" s="155"/>
      <c r="Z90" s="155"/>
      <c r="AA90" s="155"/>
      <c r="AB90" s="155"/>
      <c r="AC90" s="155"/>
      <c r="AD90" s="155"/>
      <c r="AE90" s="155"/>
    </row>
    <row r="91" spans="1:63" s="2" customFormat="1" ht="22.9" customHeight="1">
      <c r="A91" s="36"/>
      <c r="B91" s="37"/>
      <c r="C91" s="77" t="s">
        <v>220</v>
      </c>
      <c r="D91" s="38"/>
      <c r="E91" s="38"/>
      <c r="F91" s="38"/>
      <c r="G91" s="38"/>
      <c r="H91" s="38"/>
      <c r="I91" s="38"/>
      <c r="J91" s="161">
        <f>BK91</f>
        <v>0</v>
      </c>
      <c r="K91" s="38"/>
      <c r="L91" s="41"/>
      <c r="M91" s="73"/>
      <c r="N91" s="162"/>
      <c r="O91" s="74"/>
      <c r="P91" s="163">
        <f>P92</f>
        <v>0</v>
      </c>
      <c r="Q91" s="74"/>
      <c r="R91" s="163">
        <f>R92</f>
        <v>0</v>
      </c>
      <c r="S91" s="74"/>
      <c r="T91" s="164">
        <f>T92</f>
        <v>0</v>
      </c>
      <c r="U91" s="36"/>
      <c r="V91" s="36"/>
      <c r="W91" s="36"/>
      <c r="X91" s="36"/>
      <c r="Y91" s="36"/>
      <c r="Z91" s="36"/>
      <c r="AA91" s="36"/>
      <c r="AB91" s="36"/>
      <c r="AC91" s="36"/>
      <c r="AD91" s="36"/>
      <c r="AE91" s="36"/>
      <c r="AT91" s="19" t="s">
        <v>75</v>
      </c>
      <c r="AU91" s="19" t="s">
        <v>193</v>
      </c>
      <c r="BK91" s="165">
        <f>BK92</f>
        <v>0</v>
      </c>
    </row>
    <row r="92" spans="2:63" s="12" customFormat="1" ht="25.9" customHeight="1">
      <c r="B92" s="166"/>
      <c r="C92" s="167"/>
      <c r="D92" s="168" t="s">
        <v>75</v>
      </c>
      <c r="E92" s="169" t="s">
        <v>2208</v>
      </c>
      <c r="F92" s="169" t="s">
        <v>2209</v>
      </c>
      <c r="G92" s="167"/>
      <c r="H92" s="167"/>
      <c r="I92" s="170"/>
      <c r="J92" s="171">
        <f>BK92</f>
        <v>0</v>
      </c>
      <c r="K92" s="167"/>
      <c r="L92" s="172"/>
      <c r="M92" s="173"/>
      <c r="N92" s="174"/>
      <c r="O92" s="174"/>
      <c r="P92" s="175">
        <f>P93+P126+P143+P152+P155</f>
        <v>0</v>
      </c>
      <c r="Q92" s="174"/>
      <c r="R92" s="175">
        <f>R93+R126+R143+R152+R155</f>
        <v>0</v>
      </c>
      <c r="S92" s="174"/>
      <c r="T92" s="176">
        <f>T93+T126+T143+T152+T155</f>
        <v>0</v>
      </c>
      <c r="AR92" s="177" t="s">
        <v>85</v>
      </c>
      <c r="AT92" s="178" t="s">
        <v>75</v>
      </c>
      <c r="AU92" s="178" t="s">
        <v>76</v>
      </c>
      <c r="AY92" s="177" t="s">
        <v>223</v>
      </c>
      <c r="BK92" s="179">
        <f>BK93+BK126+BK143+BK152+BK155</f>
        <v>0</v>
      </c>
    </row>
    <row r="93" spans="2:63" s="12" customFormat="1" ht="22.9" customHeight="1">
      <c r="B93" s="166"/>
      <c r="C93" s="167"/>
      <c r="D93" s="168" t="s">
        <v>75</v>
      </c>
      <c r="E93" s="180" t="s">
        <v>2210</v>
      </c>
      <c r="F93" s="180" t="s">
        <v>2211</v>
      </c>
      <c r="G93" s="167"/>
      <c r="H93" s="167"/>
      <c r="I93" s="170"/>
      <c r="J93" s="181">
        <f>BK93</f>
        <v>0</v>
      </c>
      <c r="K93" s="167"/>
      <c r="L93" s="172"/>
      <c r="M93" s="173"/>
      <c r="N93" s="174"/>
      <c r="O93" s="174"/>
      <c r="P93" s="175">
        <f>SUM(P94:P125)</f>
        <v>0</v>
      </c>
      <c r="Q93" s="174"/>
      <c r="R93" s="175">
        <f>SUM(R94:R125)</f>
        <v>0</v>
      </c>
      <c r="S93" s="174"/>
      <c r="T93" s="176">
        <f>SUM(T94:T125)</f>
        <v>0</v>
      </c>
      <c r="AR93" s="177" t="s">
        <v>83</v>
      </c>
      <c r="AT93" s="178" t="s">
        <v>75</v>
      </c>
      <c r="AU93" s="178" t="s">
        <v>83</v>
      </c>
      <c r="AY93" s="177" t="s">
        <v>223</v>
      </c>
      <c r="BK93" s="179">
        <f>SUM(BK94:BK125)</f>
        <v>0</v>
      </c>
    </row>
    <row r="94" spans="1:65" s="2" customFormat="1" ht="24">
      <c r="A94" s="36"/>
      <c r="B94" s="37"/>
      <c r="C94" s="247" t="s">
        <v>83</v>
      </c>
      <c r="D94" s="247" t="s">
        <v>804</v>
      </c>
      <c r="E94" s="248" t="s">
        <v>2212</v>
      </c>
      <c r="F94" s="249" t="s">
        <v>2213</v>
      </c>
      <c r="G94" s="250" t="s">
        <v>878</v>
      </c>
      <c r="H94" s="251">
        <v>8</v>
      </c>
      <c r="I94" s="252"/>
      <c r="J94" s="253">
        <f>ROUND(I94*H94,2)</f>
        <v>0</v>
      </c>
      <c r="K94" s="249" t="s">
        <v>74</v>
      </c>
      <c r="L94" s="254"/>
      <c r="M94" s="255" t="s">
        <v>74</v>
      </c>
      <c r="N94" s="256" t="s">
        <v>46</v>
      </c>
      <c r="O94" s="66"/>
      <c r="P94" s="191">
        <f>O94*H94</f>
        <v>0</v>
      </c>
      <c r="Q94" s="191">
        <v>0</v>
      </c>
      <c r="R94" s="191">
        <f>Q94*H94</f>
        <v>0</v>
      </c>
      <c r="S94" s="191">
        <v>0</v>
      </c>
      <c r="T94" s="192">
        <f>S94*H94</f>
        <v>0</v>
      </c>
      <c r="U94" s="36"/>
      <c r="V94" s="36"/>
      <c r="W94" s="36"/>
      <c r="X94" s="36"/>
      <c r="Y94" s="36"/>
      <c r="Z94" s="36"/>
      <c r="AA94" s="36"/>
      <c r="AB94" s="36"/>
      <c r="AC94" s="36"/>
      <c r="AD94" s="36"/>
      <c r="AE94" s="36"/>
      <c r="AR94" s="193" t="s">
        <v>2214</v>
      </c>
      <c r="AT94" s="193" t="s">
        <v>804</v>
      </c>
      <c r="AU94" s="193" t="s">
        <v>85</v>
      </c>
      <c r="AY94" s="19" t="s">
        <v>223</v>
      </c>
      <c r="BE94" s="194">
        <f>IF(N94="základní",J94,0)</f>
        <v>0</v>
      </c>
      <c r="BF94" s="194">
        <f>IF(N94="snížená",J94,0)</f>
        <v>0</v>
      </c>
      <c r="BG94" s="194">
        <f>IF(N94="zákl. přenesená",J94,0)</f>
        <v>0</v>
      </c>
      <c r="BH94" s="194">
        <f>IF(N94="sníž. přenesená",J94,0)</f>
        <v>0</v>
      </c>
      <c r="BI94" s="194">
        <f>IF(N94="nulová",J94,0)</f>
        <v>0</v>
      </c>
      <c r="BJ94" s="19" t="s">
        <v>83</v>
      </c>
      <c r="BK94" s="194">
        <f>ROUND(I94*H94,2)</f>
        <v>0</v>
      </c>
      <c r="BL94" s="19" t="s">
        <v>985</v>
      </c>
      <c r="BM94" s="193" t="s">
        <v>85</v>
      </c>
    </row>
    <row r="95" spans="1:47" s="2" customFormat="1" ht="11.25">
      <c r="A95" s="36"/>
      <c r="B95" s="37"/>
      <c r="C95" s="38"/>
      <c r="D95" s="195" t="s">
        <v>231</v>
      </c>
      <c r="E95" s="38"/>
      <c r="F95" s="196" t="s">
        <v>2213</v>
      </c>
      <c r="G95" s="38"/>
      <c r="H95" s="38"/>
      <c r="I95" s="197"/>
      <c r="J95" s="38"/>
      <c r="K95" s="38"/>
      <c r="L95" s="41"/>
      <c r="M95" s="198"/>
      <c r="N95" s="199"/>
      <c r="O95" s="66"/>
      <c r="P95" s="66"/>
      <c r="Q95" s="66"/>
      <c r="R95" s="66"/>
      <c r="S95" s="66"/>
      <c r="T95" s="67"/>
      <c r="U95" s="36"/>
      <c r="V95" s="36"/>
      <c r="W95" s="36"/>
      <c r="X95" s="36"/>
      <c r="Y95" s="36"/>
      <c r="Z95" s="36"/>
      <c r="AA95" s="36"/>
      <c r="AB95" s="36"/>
      <c r="AC95" s="36"/>
      <c r="AD95" s="36"/>
      <c r="AE95" s="36"/>
      <c r="AT95" s="19" t="s">
        <v>231</v>
      </c>
      <c r="AU95" s="19" t="s">
        <v>85</v>
      </c>
    </row>
    <row r="96" spans="1:65" s="2" customFormat="1" ht="16.5" customHeight="1">
      <c r="A96" s="36"/>
      <c r="B96" s="37"/>
      <c r="C96" s="182" t="s">
        <v>85</v>
      </c>
      <c r="D96" s="182" t="s">
        <v>225</v>
      </c>
      <c r="E96" s="183" t="s">
        <v>2215</v>
      </c>
      <c r="F96" s="184" t="s">
        <v>2216</v>
      </c>
      <c r="G96" s="185" t="s">
        <v>878</v>
      </c>
      <c r="H96" s="186">
        <v>8</v>
      </c>
      <c r="I96" s="187"/>
      <c r="J96" s="188">
        <f>ROUND(I96*H96,2)</f>
        <v>0</v>
      </c>
      <c r="K96" s="184" t="s">
        <v>74</v>
      </c>
      <c r="L96" s="41"/>
      <c r="M96" s="189" t="s">
        <v>74</v>
      </c>
      <c r="N96" s="190" t="s">
        <v>46</v>
      </c>
      <c r="O96" s="66"/>
      <c r="P96" s="191">
        <f>O96*H96</f>
        <v>0</v>
      </c>
      <c r="Q96" s="191">
        <v>0</v>
      </c>
      <c r="R96" s="191">
        <f>Q96*H96</f>
        <v>0</v>
      </c>
      <c r="S96" s="191">
        <v>0</v>
      </c>
      <c r="T96" s="192">
        <f>S96*H96</f>
        <v>0</v>
      </c>
      <c r="U96" s="36"/>
      <c r="V96" s="36"/>
      <c r="W96" s="36"/>
      <c r="X96" s="36"/>
      <c r="Y96" s="36"/>
      <c r="Z96" s="36"/>
      <c r="AA96" s="36"/>
      <c r="AB96" s="36"/>
      <c r="AC96" s="36"/>
      <c r="AD96" s="36"/>
      <c r="AE96" s="36"/>
      <c r="AR96" s="193" t="s">
        <v>985</v>
      </c>
      <c r="AT96" s="193" t="s">
        <v>225</v>
      </c>
      <c r="AU96" s="193" t="s">
        <v>85</v>
      </c>
      <c r="AY96" s="19" t="s">
        <v>223</v>
      </c>
      <c r="BE96" s="194">
        <f>IF(N96="základní",J96,0)</f>
        <v>0</v>
      </c>
      <c r="BF96" s="194">
        <f>IF(N96="snížená",J96,0)</f>
        <v>0</v>
      </c>
      <c r="BG96" s="194">
        <f>IF(N96="zákl. přenesená",J96,0)</f>
        <v>0</v>
      </c>
      <c r="BH96" s="194">
        <f>IF(N96="sníž. přenesená",J96,0)</f>
        <v>0</v>
      </c>
      <c r="BI96" s="194">
        <f>IF(N96="nulová",J96,0)</f>
        <v>0</v>
      </c>
      <c r="BJ96" s="19" t="s">
        <v>83</v>
      </c>
      <c r="BK96" s="194">
        <f>ROUND(I96*H96,2)</f>
        <v>0</v>
      </c>
      <c r="BL96" s="19" t="s">
        <v>985</v>
      </c>
      <c r="BM96" s="193" t="s">
        <v>229</v>
      </c>
    </row>
    <row r="97" spans="1:47" s="2" customFormat="1" ht="11.25">
      <c r="A97" s="36"/>
      <c r="B97" s="37"/>
      <c r="C97" s="38"/>
      <c r="D97" s="195" t="s">
        <v>231</v>
      </c>
      <c r="E97" s="38"/>
      <c r="F97" s="196" t="s">
        <v>2216</v>
      </c>
      <c r="G97" s="38"/>
      <c r="H97" s="38"/>
      <c r="I97" s="197"/>
      <c r="J97" s="38"/>
      <c r="K97" s="38"/>
      <c r="L97" s="41"/>
      <c r="M97" s="198"/>
      <c r="N97" s="199"/>
      <c r="O97" s="66"/>
      <c r="P97" s="66"/>
      <c r="Q97" s="66"/>
      <c r="R97" s="66"/>
      <c r="S97" s="66"/>
      <c r="T97" s="67"/>
      <c r="U97" s="36"/>
      <c r="V97" s="36"/>
      <c r="W97" s="36"/>
      <c r="X97" s="36"/>
      <c r="Y97" s="36"/>
      <c r="Z97" s="36"/>
      <c r="AA97" s="36"/>
      <c r="AB97" s="36"/>
      <c r="AC97" s="36"/>
      <c r="AD97" s="36"/>
      <c r="AE97" s="36"/>
      <c r="AT97" s="19" t="s">
        <v>231</v>
      </c>
      <c r="AU97" s="19" t="s">
        <v>85</v>
      </c>
    </row>
    <row r="98" spans="1:65" s="2" customFormat="1" ht="24">
      <c r="A98" s="36"/>
      <c r="B98" s="37"/>
      <c r="C98" s="247" t="s">
        <v>237</v>
      </c>
      <c r="D98" s="247" t="s">
        <v>804</v>
      </c>
      <c r="E98" s="248" t="s">
        <v>2217</v>
      </c>
      <c r="F98" s="249" t="s">
        <v>2218</v>
      </c>
      <c r="G98" s="250" t="s">
        <v>878</v>
      </c>
      <c r="H98" s="251">
        <v>3</v>
      </c>
      <c r="I98" s="252"/>
      <c r="J98" s="253">
        <f>ROUND(I98*H98,2)</f>
        <v>0</v>
      </c>
      <c r="K98" s="249" t="s">
        <v>74</v>
      </c>
      <c r="L98" s="254"/>
      <c r="M98" s="255" t="s">
        <v>74</v>
      </c>
      <c r="N98" s="256" t="s">
        <v>46</v>
      </c>
      <c r="O98" s="66"/>
      <c r="P98" s="191">
        <f>O98*H98</f>
        <v>0</v>
      </c>
      <c r="Q98" s="191">
        <v>0</v>
      </c>
      <c r="R98" s="191">
        <f>Q98*H98</f>
        <v>0</v>
      </c>
      <c r="S98" s="191">
        <v>0</v>
      </c>
      <c r="T98" s="192">
        <f>S98*H98</f>
        <v>0</v>
      </c>
      <c r="U98" s="36"/>
      <c r="V98" s="36"/>
      <c r="W98" s="36"/>
      <c r="X98" s="36"/>
      <c r="Y98" s="36"/>
      <c r="Z98" s="36"/>
      <c r="AA98" s="36"/>
      <c r="AB98" s="36"/>
      <c r="AC98" s="36"/>
      <c r="AD98" s="36"/>
      <c r="AE98" s="36"/>
      <c r="AR98" s="193" t="s">
        <v>2214</v>
      </c>
      <c r="AT98" s="193" t="s">
        <v>804</v>
      </c>
      <c r="AU98" s="193" t="s">
        <v>85</v>
      </c>
      <c r="AY98" s="19" t="s">
        <v>223</v>
      </c>
      <c r="BE98" s="194">
        <f>IF(N98="základní",J98,0)</f>
        <v>0</v>
      </c>
      <c r="BF98" s="194">
        <f>IF(N98="snížená",J98,0)</f>
        <v>0</v>
      </c>
      <c r="BG98" s="194">
        <f>IF(N98="zákl. přenesená",J98,0)</f>
        <v>0</v>
      </c>
      <c r="BH98" s="194">
        <f>IF(N98="sníž. přenesená",J98,0)</f>
        <v>0</v>
      </c>
      <c r="BI98" s="194">
        <f>IF(N98="nulová",J98,0)</f>
        <v>0</v>
      </c>
      <c r="BJ98" s="19" t="s">
        <v>83</v>
      </c>
      <c r="BK98" s="194">
        <f>ROUND(I98*H98,2)</f>
        <v>0</v>
      </c>
      <c r="BL98" s="19" t="s">
        <v>985</v>
      </c>
      <c r="BM98" s="193" t="s">
        <v>159</v>
      </c>
    </row>
    <row r="99" spans="1:47" s="2" customFormat="1" ht="11.25">
      <c r="A99" s="36"/>
      <c r="B99" s="37"/>
      <c r="C99" s="38"/>
      <c r="D99" s="195" t="s">
        <v>231</v>
      </c>
      <c r="E99" s="38"/>
      <c r="F99" s="196" t="s">
        <v>2218</v>
      </c>
      <c r="G99" s="38"/>
      <c r="H99" s="38"/>
      <c r="I99" s="197"/>
      <c r="J99" s="38"/>
      <c r="K99" s="38"/>
      <c r="L99" s="41"/>
      <c r="M99" s="198"/>
      <c r="N99" s="199"/>
      <c r="O99" s="66"/>
      <c r="P99" s="66"/>
      <c r="Q99" s="66"/>
      <c r="R99" s="66"/>
      <c r="S99" s="66"/>
      <c r="T99" s="67"/>
      <c r="U99" s="36"/>
      <c r="V99" s="36"/>
      <c r="W99" s="36"/>
      <c r="X99" s="36"/>
      <c r="Y99" s="36"/>
      <c r="Z99" s="36"/>
      <c r="AA99" s="36"/>
      <c r="AB99" s="36"/>
      <c r="AC99" s="36"/>
      <c r="AD99" s="36"/>
      <c r="AE99" s="36"/>
      <c r="AT99" s="19" t="s">
        <v>231</v>
      </c>
      <c r="AU99" s="19" t="s">
        <v>85</v>
      </c>
    </row>
    <row r="100" spans="1:65" s="2" customFormat="1" ht="16.5" customHeight="1">
      <c r="A100" s="36"/>
      <c r="B100" s="37"/>
      <c r="C100" s="182" t="s">
        <v>229</v>
      </c>
      <c r="D100" s="182" t="s">
        <v>225</v>
      </c>
      <c r="E100" s="183" t="s">
        <v>2219</v>
      </c>
      <c r="F100" s="184" t="s">
        <v>2220</v>
      </c>
      <c r="G100" s="185" t="s">
        <v>878</v>
      </c>
      <c r="H100" s="186">
        <v>3</v>
      </c>
      <c r="I100" s="187"/>
      <c r="J100" s="188">
        <f>ROUND(I100*H100,2)</f>
        <v>0</v>
      </c>
      <c r="K100" s="184" t="s">
        <v>74</v>
      </c>
      <c r="L100" s="41"/>
      <c r="M100" s="189" t="s">
        <v>74</v>
      </c>
      <c r="N100" s="190" t="s">
        <v>46</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985</v>
      </c>
      <c r="AT100" s="193" t="s">
        <v>225</v>
      </c>
      <c r="AU100" s="193" t="s">
        <v>85</v>
      </c>
      <c r="AY100" s="19" t="s">
        <v>223</v>
      </c>
      <c r="BE100" s="194">
        <f>IF(N100="základní",J100,0)</f>
        <v>0</v>
      </c>
      <c r="BF100" s="194">
        <f>IF(N100="snížená",J100,0)</f>
        <v>0</v>
      </c>
      <c r="BG100" s="194">
        <f>IF(N100="zákl. přenesená",J100,0)</f>
        <v>0</v>
      </c>
      <c r="BH100" s="194">
        <f>IF(N100="sníž. přenesená",J100,0)</f>
        <v>0</v>
      </c>
      <c r="BI100" s="194">
        <f>IF(N100="nulová",J100,0)</f>
        <v>0</v>
      </c>
      <c r="BJ100" s="19" t="s">
        <v>83</v>
      </c>
      <c r="BK100" s="194">
        <f>ROUND(I100*H100,2)</f>
        <v>0</v>
      </c>
      <c r="BL100" s="19" t="s">
        <v>985</v>
      </c>
      <c r="BM100" s="193" t="s">
        <v>150</v>
      </c>
    </row>
    <row r="101" spans="1:47" s="2" customFormat="1" ht="11.25">
      <c r="A101" s="36"/>
      <c r="B101" s="37"/>
      <c r="C101" s="38"/>
      <c r="D101" s="195" t="s">
        <v>231</v>
      </c>
      <c r="E101" s="38"/>
      <c r="F101" s="196" t="s">
        <v>2220</v>
      </c>
      <c r="G101" s="38"/>
      <c r="H101" s="38"/>
      <c r="I101" s="197"/>
      <c r="J101" s="38"/>
      <c r="K101" s="38"/>
      <c r="L101" s="41"/>
      <c r="M101" s="198"/>
      <c r="N101" s="199"/>
      <c r="O101" s="66"/>
      <c r="P101" s="66"/>
      <c r="Q101" s="66"/>
      <c r="R101" s="66"/>
      <c r="S101" s="66"/>
      <c r="T101" s="67"/>
      <c r="U101" s="36"/>
      <c r="V101" s="36"/>
      <c r="W101" s="36"/>
      <c r="X101" s="36"/>
      <c r="Y101" s="36"/>
      <c r="Z101" s="36"/>
      <c r="AA101" s="36"/>
      <c r="AB101" s="36"/>
      <c r="AC101" s="36"/>
      <c r="AD101" s="36"/>
      <c r="AE101" s="36"/>
      <c r="AT101" s="19" t="s">
        <v>231</v>
      </c>
      <c r="AU101" s="19" t="s">
        <v>85</v>
      </c>
    </row>
    <row r="102" spans="1:65" s="2" customFormat="1" ht="24">
      <c r="A102" s="36"/>
      <c r="B102" s="37"/>
      <c r="C102" s="247" t="s">
        <v>129</v>
      </c>
      <c r="D102" s="247" t="s">
        <v>804</v>
      </c>
      <c r="E102" s="248" t="s">
        <v>2221</v>
      </c>
      <c r="F102" s="249" t="s">
        <v>2222</v>
      </c>
      <c r="G102" s="250" t="s">
        <v>878</v>
      </c>
      <c r="H102" s="251">
        <v>2</v>
      </c>
      <c r="I102" s="252"/>
      <c r="J102" s="253">
        <f>ROUND(I102*H102,2)</f>
        <v>0</v>
      </c>
      <c r="K102" s="249" t="s">
        <v>74</v>
      </c>
      <c r="L102" s="254"/>
      <c r="M102" s="255" t="s">
        <v>74</v>
      </c>
      <c r="N102" s="256" t="s">
        <v>46</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2214</v>
      </c>
      <c r="AT102" s="193" t="s">
        <v>804</v>
      </c>
      <c r="AU102" s="193" t="s">
        <v>85</v>
      </c>
      <c r="AY102" s="19" t="s">
        <v>223</v>
      </c>
      <c r="BE102" s="194">
        <f>IF(N102="základní",J102,0)</f>
        <v>0</v>
      </c>
      <c r="BF102" s="194">
        <f>IF(N102="snížená",J102,0)</f>
        <v>0</v>
      </c>
      <c r="BG102" s="194">
        <f>IF(N102="zákl. přenesená",J102,0)</f>
        <v>0</v>
      </c>
      <c r="BH102" s="194">
        <f>IF(N102="sníž. přenesená",J102,0)</f>
        <v>0</v>
      </c>
      <c r="BI102" s="194">
        <f>IF(N102="nulová",J102,0)</f>
        <v>0</v>
      </c>
      <c r="BJ102" s="19" t="s">
        <v>83</v>
      </c>
      <c r="BK102" s="194">
        <f>ROUND(I102*H102,2)</f>
        <v>0</v>
      </c>
      <c r="BL102" s="19" t="s">
        <v>985</v>
      </c>
      <c r="BM102" s="193" t="s">
        <v>290</v>
      </c>
    </row>
    <row r="103" spans="1:47" s="2" customFormat="1" ht="11.25">
      <c r="A103" s="36"/>
      <c r="B103" s="37"/>
      <c r="C103" s="38"/>
      <c r="D103" s="195" t="s">
        <v>231</v>
      </c>
      <c r="E103" s="38"/>
      <c r="F103" s="196" t="s">
        <v>2222</v>
      </c>
      <c r="G103" s="38"/>
      <c r="H103" s="38"/>
      <c r="I103" s="197"/>
      <c r="J103" s="38"/>
      <c r="K103" s="38"/>
      <c r="L103" s="41"/>
      <c r="M103" s="198"/>
      <c r="N103" s="199"/>
      <c r="O103" s="66"/>
      <c r="P103" s="66"/>
      <c r="Q103" s="66"/>
      <c r="R103" s="66"/>
      <c r="S103" s="66"/>
      <c r="T103" s="67"/>
      <c r="U103" s="36"/>
      <c r="V103" s="36"/>
      <c r="W103" s="36"/>
      <c r="X103" s="36"/>
      <c r="Y103" s="36"/>
      <c r="Z103" s="36"/>
      <c r="AA103" s="36"/>
      <c r="AB103" s="36"/>
      <c r="AC103" s="36"/>
      <c r="AD103" s="36"/>
      <c r="AE103" s="36"/>
      <c r="AT103" s="19" t="s">
        <v>231</v>
      </c>
      <c r="AU103" s="19" t="s">
        <v>85</v>
      </c>
    </row>
    <row r="104" spans="1:65" s="2" customFormat="1" ht="16.5" customHeight="1">
      <c r="A104" s="36"/>
      <c r="B104" s="37"/>
      <c r="C104" s="182" t="s">
        <v>159</v>
      </c>
      <c r="D104" s="182" t="s">
        <v>225</v>
      </c>
      <c r="E104" s="183" t="s">
        <v>2223</v>
      </c>
      <c r="F104" s="184" t="s">
        <v>2224</v>
      </c>
      <c r="G104" s="185" t="s">
        <v>878</v>
      </c>
      <c r="H104" s="186">
        <v>2</v>
      </c>
      <c r="I104" s="187"/>
      <c r="J104" s="188">
        <f>ROUND(I104*H104,2)</f>
        <v>0</v>
      </c>
      <c r="K104" s="184" t="s">
        <v>74</v>
      </c>
      <c r="L104" s="41"/>
      <c r="M104" s="189" t="s">
        <v>74</v>
      </c>
      <c r="N104" s="190" t="s">
        <v>46</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985</v>
      </c>
      <c r="AT104" s="193" t="s">
        <v>225</v>
      </c>
      <c r="AU104" s="193" t="s">
        <v>85</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985</v>
      </c>
      <c r="BM104" s="193" t="s">
        <v>303</v>
      </c>
    </row>
    <row r="105" spans="1:47" s="2" customFormat="1" ht="11.25">
      <c r="A105" s="36"/>
      <c r="B105" s="37"/>
      <c r="C105" s="38"/>
      <c r="D105" s="195" t="s">
        <v>231</v>
      </c>
      <c r="E105" s="38"/>
      <c r="F105" s="196" t="s">
        <v>2224</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85</v>
      </c>
    </row>
    <row r="106" spans="1:65" s="2" customFormat="1" ht="24">
      <c r="A106" s="36"/>
      <c r="B106" s="37"/>
      <c r="C106" s="247" t="s">
        <v>161</v>
      </c>
      <c r="D106" s="247" t="s">
        <v>804</v>
      </c>
      <c r="E106" s="248" t="s">
        <v>2225</v>
      </c>
      <c r="F106" s="249" t="s">
        <v>2226</v>
      </c>
      <c r="G106" s="250" t="s">
        <v>878</v>
      </c>
      <c r="H106" s="251">
        <v>2</v>
      </c>
      <c r="I106" s="252"/>
      <c r="J106" s="253">
        <f>ROUND(I106*H106,2)</f>
        <v>0</v>
      </c>
      <c r="K106" s="249" t="s">
        <v>74</v>
      </c>
      <c r="L106" s="254"/>
      <c r="M106" s="255" t="s">
        <v>74</v>
      </c>
      <c r="N106" s="256" t="s">
        <v>46</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2214</v>
      </c>
      <c r="AT106" s="193" t="s">
        <v>804</v>
      </c>
      <c r="AU106" s="193" t="s">
        <v>85</v>
      </c>
      <c r="AY106" s="19" t="s">
        <v>223</v>
      </c>
      <c r="BE106" s="194">
        <f>IF(N106="základní",J106,0)</f>
        <v>0</v>
      </c>
      <c r="BF106" s="194">
        <f>IF(N106="snížená",J106,0)</f>
        <v>0</v>
      </c>
      <c r="BG106" s="194">
        <f>IF(N106="zákl. přenesená",J106,0)</f>
        <v>0</v>
      </c>
      <c r="BH106" s="194">
        <f>IF(N106="sníž. přenesená",J106,0)</f>
        <v>0</v>
      </c>
      <c r="BI106" s="194">
        <f>IF(N106="nulová",J106,0)</f>
        <v>0</v>
      </c>
      <c r="BJ106" s="19" t="s">
        <v>83</v>
      </c>
      <c r="BK106" s="194">
        <f>ROUND(I106*H106,2)</f>
        <v>0</v>
      </c>
      <c r="BL106" s="19" t="s">
        <v>985</v>
      </c>
      <c r="BM106" s="193" t="s">
        <v>315</v>
      </c>
    </row>
    <row r="107" spans="1:47" s="2" customFormat="1" ht="11.25">
      <c r="A107" s="36"/>
      <c r="B107" s="37"/>
      <c r="C107" s="38"/>
      <c r="D107" s="195" t="s">
        <v>231</v>
      </c>
      <c r="E107" s="38"/>
      <c r="F107" s="196" t="s">
        <v>2226</v>
      </c>
      <c r="G107" s="38"/>
      <c r="H107" s="38"/>
      <c r="I107" s="197"/>
      <c r="J107" s="38"/>
      <c r="K107" s="38"/>
      <c r="L107" s="41"/>
      <c r="M107" s="198"/>
      <c r="N107" s="199"/>
      <c r="O107" s="66"/>
      <c r="P107" s="66"/>
      <c r="Q107" s="66"/>
      <c r="R107" s="66"/>
      <c r="S107" s="66"/>
      <c r="T107" s="67"/>
      <c r="U107" s="36"/>
      <c r="V107" s="36"/>
      <c r="W107" s="36"/>
      <c r="X107" s="36"/>
      <c r="Y107" s="36"/>
      <c r="Z107" s="36"/>
      <c r="AA107" s="36"/>
      <c r="AB107" s="36"/>
      <c r="AC107" s="36"/>
      <c r="AD107" s="36"/>
      <c r="AE107" s="36"/>
      <c r="AT107" s="19" t="s">
        <v>231</v>
      </c>
      <c r="AU107" s="19" t="s">
        <v>85</v>
      </c>
    </row>
    <row r="108" spans="1:65" s="2" customFormat="1" ht="16.5" customHeight="1">
      <c r="A108" s="36"/>
      <c r="B108" s="37"/>
      <c r="C108" s="182" t="s">
        <v>150</v>
      </c>
      <c r="D108" s="182" t="s">
        <v>225</v>
      </c>
      <c r="E108" s="183" t="s">
        <v>2227</v>
      </c>
      <c r="F108" s="184" t="s">
        <v>2228</v>
      </c>
      <c r="G108" s="185" t="s">
        <v>878</v>
      </c>
      <c r="H108" s="186">
        <v>2</v>
      </c>
      <c r="I108" s="187"/>
      <c r="J108" s="188">
        <f>ROUND(I108*H108,2)</f>
        <v>0</v>
      </c>
      <c r="K108" s="184" t="s">
        <v>74</v>
      </c>
      <c r="L108" s="41"/>
      <c r="M108" s="189" t="s">
        <v>74</v>
      </c>
      <c r="N108" s="190" t="s">
        <v>46</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985</v>
      </c>
      <c r="AT108" s="193" t="s">
        <v>225</v>
      </c>
      <c r="AU108" s="193" t="s">
        <v>85</v>
      </c>
      <c r="AY108" s="19" t="s">
        <v>223</v>
      </c>
      <c r="BE108" s="194">
        <f>IF(N108="základní",J108,0)</f>
        <v>0</v>
      </c>
      <c r="BF108" s="194">
        <f>IF(N108="snížená",J108,0)</f>
        <v>0</v>
      </c>
      <c r="BG108" s="194">
        <f>IF(N108="zákl. přenesená",J108,0)</f>
        <v>0</v>
      </c>
      <c r="BH108" s="194">
        <f>IF(N108="sníž. přenesená",J108,0)</f>
        <v>0</v>
      </c>
      <c r="BI108" s="194">
        <f>IF(N108="nulová",J108,0)</f>
        <v>0</v>
      </c>
      <c r="BJ108" s="19" t="s">
        <v>83</v>
      </c>
      <c r="BK108" s="194">
        <f>ROUND(I108*H108,2)</f>
        <v>0</v>
      </c>
      <c r="BL108" s="19" t="s">
        <v>985</v>
      </c>
      <c r="BM108" s="193" t="s">
        <v>329</v>
      </c>
    </row>
    <row r="109" spans="1:47" s="2" customFormat="1" ht="11.25">
      <c r="A109" s="36"/>
      <c r="B109" s="37"/>
      <c r="C109" s="38"/>
      <c r="D109" s="195" t="s">
        <v>231</v>
      </c>
      <c r="E109" s="38"/>
      <c r="F109" s="196" t="s">
        <v>2228</v>
      </c>
      <c r="G109" s="38"/>
      <c r="H109" s="38"/>
      <c r="I109" s="197"/>
      <c r="J109" s="38"/>
      <c r="K109" s="38"/>
      <c r="L109" s="41"/>
      <c r="M109" s="198"/>
      <c r="N109" s="199"/>
      <c r="O109" s="66"/>
      <c r="P109" s="66"/>
      <c r="Q109" s="66"/>
      <c r="R109" s="66"/>
      <c r="S109" s="66"/>
      <c r="T109" s="67"/>
      <c r="U109" s="36"/>
      <c r="V109" s="36"/>
      <c r="W109" s="36"/>
      <c r="X109" s="36"/>
      <c r="Y109" s="36"/>
      <c r="Z109" s="36"/>
      <c r="AA109" s="36"/>
      <c r="AB109" s="36"/>
      <c r="AC109" s="36"/>
      <c r="AD109" s="36"/>
      <c r="AE109" s="36"/>
      <c r="AT109" s="19" t="s">
        <v>231</v>
      </c>
      <c r="AU109" s="19" t="s">
        <v>85</v>
      </c>
    </row>
    <row r="110" spans="1:65" s="2" customFormat="1" ht="16.5" customHeight="1">
      <c r="A110" s="36"/>
      <c r="B110" s="37"/>
      <c r="C110" s="247" t="s">
        <v>174</v>
      </c>
      <c r="D110" s="247" t="s">
        <v>804</v>
      </c>
      <c r="E110" s="248" t="s">
        <v>2229</v>
      </c>
      <c r="F110" s="249" t="s">
        <v>2230</v>
      </c>
      <c r="G110" s="250" t="s">
        <v>2231</v>
      </c>
      <c r="H110" s="251">
        <v>16</v>
      </c>
      <c r="I110" s="252"/>
      <c r="J110" s="253">
        <f>ROUND(I110*H110,2)</f>
        <v>0</v>
      </c>
      <c r="K110" s="249" t="s">
        <v>74</v>
      </c>
      <c r="L110" s="254"/>
      <c r="M110" s="255" t="s">
        <v>74</v>
      </c>
      <c r="N110" s="256" t="s">
        <v>46</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2214</v>
      </c>
      <c r="AT110" s="193" t="s">
        <v>804</v>
      </c>
      <c r="AU110" s="193" t="s">
        <v>85</v>
      </c>
      <c r="AY110" s="19" t="s">
        <v>223</v>
      </c>
      <c r="BE110" s="194">
        <f>IF(N110="základní",J110,0)</f>
        <v>0</v>
      </c>
      <c r="BF110" s="194">
        <f>IF(N110="snížená",J110,0)</f>
        <v>0</v>
      </c>
      <c r="BG110" s="194">
        <f>IF(N110="zákl. přenesená",J110,0)</f>
        <v>0</v>
      </c>
      <c r="BH110" s="194">
        <f>IF(N110="sníž. přenesená",J110,0)</f>
        <v>0</v>
      </c>
      <c r="BI110" s="194">
        <f>IF(N110="nulová",J110,0)</f>
        <v>0</v>
      </c>
      <c r="BJ110" s="19" t="s">
        <v>83</v>
      </c>
      <c r="BK110" s="194">
        <f>ROUND(I110*H110,2)</f>
        <v>0</v>
      </c>
      <c r="BL110" s="19" t="s">
        <v>985</v>
      </c>
      <c r="BM110" s="193" t="s">
        <v>352</v>
      </c>
    </row>
    <row r="111" spans="1:47" s="2" customFormat="1" ht="11.25">
      <c r="A111" s="36"/>
      <c r="B111" s="37"/>
      <c r="C111" s="38"/>
      <c r="D111" s="195" t="s">
        <v>231</v>
      </c>
      <c r="E111" s="38"/>
      <c r="F111" s="196" t="s">
        <v>2230</v>
      </c>
      <c r="G111" s="38"/>
      <c r="H111" s="38"/>
      <c r="I111" s="197"/>
      <c r="J111" s="38"/>
      <c r="K111" s="38"/>
      <c r="L111" s="41"/>
      <c r="M111" s="198"/>
      <c r="N111" s="199"/>
      <c r="O111" s="66"/>
      <c r="P111" s="66"/>
      <c r="Q111" s="66"/>
      <c r="R111" s="66"/>
      <c r="S111" s="66"/>
      <c r="T111" s="67"/>
      <c r="U111" s="36"/>
      <c r="V111" s="36"/>
      <c r="W111" s="36"/>
      <c r="X111" s="36"/>
      <c r="Y111" s="36"/>
      <c r="Z111" s="36"/>
      <c r="AA111" s="36"/>
      <c r="AB111" s="36"/>
      <c r="AC111" s="36"/>
      <c r="AD111" s="36"/>
      <c r="AE111" s="36"/>
      <c r="AT111" s="19" t="s">
        <v>231</v>
      </c>
      <c r="AU111" s="19" t="s">
        <v>85</v>
      </c>
    </row>
    <row r="112" spans="1:65" s="2" customFormat="1" ht="16.5" customHeight="1">
      <c r="A112" s="36"/>
      <c r="B112" s="37"/>
      <c r="C112" s="182" t="s">
        <v>290</v>
      </c>
      <c r="D112" s="182" t="s">
        <v>225</v>
      </c>
      <c r="E112" s="183" t="s">
        <v>2232</v>
      </c>
      <c r="F112" s="184" t="s">
        <v>2233</v>
      </c>
      <c r="G112" s="185" t="s">
        <v>2231</v>
      </c>
      <c r="H112" s="186">
        <v>16</v>
      </c>
      <c r="I112" s="187"/>
      <c r="J112" s="188">
        <f>ROUND(I112*H112,2)</f>
        <v>0</v>
      </c>
      <c r="K112" s="184" t="s">
        <v>74</v>
      </c>
      <c r="L112" s="41"/>
      <c r="M112" s="189" t="s">
        <v>74</v>
      </c>
      <c r="N112" s="190" t="s">
        <v>46</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985</v>
      </c>
      <c r="AT112" s="193" t="s">
        <v>225</v>
      </c>
      <c r="AU112" s="193" t="s">
        <v>85</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985</v>
      </c>
      <c r="BM112" s="193" t="s">
        <v>363</v>
      </c>
    </row>
    <row r="113" spans="1:47" s="2" customFormat="1" ht="11.25">
      <c r="A113" s="36"/>
      <c r="B113" s="37"/>
      <c r="C113" s="38"/>
      <c r="D113" s="195" t="s">
        <v>231</v>
      </c>
      <c r="E113" s="38"/>
      <c r="F113" s="196" t="s">
        <v>2233</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85</v>
      </c>
    </row>
    <row r="114" spans="1:65" s="2" customFormat="1" ht="21.75" customHeight="1">
      <c r="A114" s="36"/>
      <c r="B114" s="37"/>
      <c r="C114" s="247" t="s">
        <v>296</v>
      </c>
      <c r="D114" s="247" t="s">
        <v>804</v>
      </c>
      <c r="E114" s="248" t="s">
        <v>2234</v>
      </c>
      <c r="F114" s="249" t="s">
        <v>2235</v>
      </c>
      <c r="G114" s="250" t="s">
        <v>2231</v>
      </c>
      <c r="H114" s="251">
        <v>9</v>
      </c>
      <c r="I114" s="252"/>
      <c r="J114" s="253">
        <f>ROUND(I114*H114,2)</f>
        <v>0</v>
      </c>
      <c r="K114" s="249" t="s">
        <v>74</v>
      </c>
      <c r="L114" s="254"/>
      <c r="M114" s="255" t="s">
        <v>74</v>
      </c>
      <c r="N114" s="256" t="s">
        <v>46</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2214</v>
      </c>
      <c r="AT114" s="193" t="s">
        <v>804</v>
      </c>
      <c r="AU114" s="193" t="s">
        <v>85</v>
      </c>
      <c r="AY114" s="19" t="s">
        <v>223</v>
      </c>
      <c r="BE114" s="194">
        <f>IF(N114="základní",J114,0)</f>
        <v>0</v>
      </c>
      <c r="BF114" s="194">
        <f>IF(N114="snížená",J114,0)</f>
        <v>0</v>
      </c>
      <c r="BG114" s="194">
        <f>IF(N114="zákl. přenesená",J114,0)</f>
        <v>0</v>
      </c>
      <c r="BH114" s="194">
        <f>IF(N114="sníž. přenesená",J114,0)</f>
        <v>0</v>
      </c>
      <c r="BI114" s="194">
        <f>IF(N114="nulová",J114,0)</f>
        <v>0</v>
      </c>
      <c r="BJ114" s="19" t="s">
        <v>83</v>
      </c>
      <c r="BK114" s="194">
        <f>ROUND(I114*H114,2)</f>
        <v>0</v>
      </c>
      <c r="BL114" s="19" t="s">
        <v>985</v>
      </c>
      <c r="BM114" s="193" t="s">
        <v>384</v>
      </c>
    </row>
    <row r="115" spans="1:47" s="2" customFormat="1" ht="11.25">
      <c r="A115" s="36"/>
      <c r="B115" s="37"/>
      <c r="C115" s="38"/>
      <c r="D115" s="195" t="s">
        <v>231</v>
      </c>
      <c r="E115" s="38"/>
      <c r="F115" s="196" t="s">
        <v>2235</v>
      </c>
      <c r="G115" s="38"/>
      <c r="H115" s="38"/>
      <c r="I115" s="197"/>
      <c r="J115" s="38"/>
      <c r="K115" s="38"/>
      <c r="L115" s="41"/>
      <c r="M115" s="198"/>
      <c r="N115" s="199"/>
      <c r="O115" s="66"/>
      <c r="P115" s="66"/>
      <c r="Q115" s="66"/>
      <c r="R115" s="66"/>
      <c r="S115" s="66"/>
      <c r="T115" s="67"/>
      <c r="U115" s="36"/>
      <c r="V115" s="36"/>
      <c r="W115" s="36"/>
      <c r="X115" s="36"/>
      <c r="Y115" s="36"/>
      <c r="Z115" s="36"/>
      <c r="AA115" s="36"/>
      <c r="AB115" s="36"/>
      <c r="AC115" s="36"/>
      <c r="AD115" s="36"/>
      <c r="AE115" s="36"/>
      <c r="AT115" s="19" t="s">
        <v>231</v>
      </c>
      <c r="AU115" s="19" t="s">
        <v>85</v>
      </c>
    </row>
    <row r="116" spans="1:65" s="2" customFormat="1" ht="16.5" customHeight="1">
      <c r="A116" s="36"/>
      <c r="B116" s="37"/>
      <c r="C116" s="182" t="s">
        <v>303</v>
      </c>
      <c r="D116" s="182" t="s">
        <v>225</v>
      </c>
      <c r="E116" s="183" t="s">
        <v>2236</v>
      </c>
      <c r="F116" s="184" t="s">
        <v>2237</v>
      </c>
      <c r="G116" s="185" t="s">
        <v>2231</v>
      </c>
      <c r="H116" s="186">
        <v>9</v>
      </c>
      <c r="I116" s="187"/>
      <c r="J116" s="188">
        <f>ROUND(I116*H116,2)</f>
        <v>0</v>
      </c>
      <c r="K116" s="184" t="s">
        <v>74</v>
      </c>
      <c r="L116" s="41"/>
      <c r="M116" s="189" t="s">
        <v>74</v>
      </c>
      <c r="N116" s="190" t="s">
        <v>46</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985</v>
      </c>
      <c r="AT116" s="193" t="s">
        <v>225</v>
      </c>
      <c r="AU116" s="193" t="s">
        <v>85</v>
      </c>
      <c r="AY116" s="19" t="s">
        <v>223</v>
      </c>
      <c r="BE116" s="194">
        <f>IF(N116="základní",J116,0)</f>
        <v>0</v>
      </c>
      <c r="BF116" s="194">
        <f>IF(N116="snížená",J116,0)</f>
        <v>0</v>
      </c>
      <c r="BG116" s="194">
        <f>IF(N116="zákl. přenesená",J116,0)</f>
        <v>0</v>
      </c>
      <c r="BH116" s="194">
        <f>IF(N116="sníž. přenesená",J116,0)</f>
        <v>0</v>
      </c>
      <c r="BI116" s="194">
        <f>IF(N116="nulová",J116,0)</f>
        <v>0</v>
      </c>
      <c r="BJ116" s="19" t="s">
        <v>83</v>
      </c>
      <c r="BK116" s="194">
        <f>ROUND(I116*H116,2)</f>
        <v>0</v>
      </c>
      <c r="BL116" s="19" t="s">
        <v>985</v>
      </c>
      <c r="BM116" s="193" t="s">
        <v>397</v>
      </c>
    </row>
    <row r="117" spans="1:47" s="2" customFormat="1" ht="11.25">
      <c r="A117" s="36"/>
      <c r="B117" s="37"/>
      <c r="C117" s="38"/>
      <c r="D117" s="195" t="s">
        <v>231</v>
      </c>
      <c r="E117" s="38"/>
      <c r="F117" s="196" t="s">
        <v>2237</v>
      </c>
      <c r="G117" s="38"/>
      <c r="H117" s="38"/>
      <c r="I117" s="197"/>
      <c r="J117" s="38"/>
      <c r="K117" s="38"/>
      <c r="L117" s="41"/>
      <c r="M117" s="198"/>
      <c r="N117" s="199"/>
      <c r="O117" s="66"/>
      <c r="P117" s="66"/>
      <c r="Q117" s="66"/>
      <c r="R117" s="66"/>
      <c r="S117" s="66"/>
      <c r="T117" s="67"/>
      <c r="U117" s="36"/>
      <c r="V117" s="36"/>
      <c r="W117" s="36"/>
      <c r="X117" s="36"/>
      <c r="Y117" s="36"/>
      <c r="Z117" s="36"/>
      <c r="AA117" s="36"/>
      <c r="AB117" s="36"/>
      <c r="AC117" s="36"/>
      <c r="AD117" s="36"/>
      <c r="AE117" s="36"/>
      <c r="AT117" s="19" t="s">
        <v>231</v>
      </c>
      <c r="AU117" s="19" t="s">
        <v>85</v>
      </c>
    </row>
    <row r="118" spans="1:65" s="2" customFormat="1" ht="21.75" customHeight="1">
      <c r="A118" s="36"/>
      <c r="B118" s="37"/>
      <c r="C118" s="247" t="s">
        <v>309</v>
      </c>
      <c r="D118" s="247" t="s">
        <v>804</v>
      </c>
      <c r="E118" s="248" t="s">
        <v>2238</v>
      </c>
      <c r="F118" s="249" t="s">
        <v>2239</v>
      </c>
      <c r="G118" s="250" t="s">
        <v>2231</v>
      </c>
      <c r="H118" s="251">
        <v>1</v>
      </c>
      <c r="I118" s="252"/>
      <c r="J118" s="253">
        <f>ROUND(I118*H118,2)</f>
        <v>0</v>
      </c>
      <c r="K118" s="249" t="s">
        <v>74</v>
      </c>
      <c r="L118" s="254"/>
      <c r="M118" s="255" t="s">
        <v>74</v>
      </c>
      <c r="N118" s="256" t="s">
        <v>46</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2214</v>
      </c>
      <c r="AT118" s="193" t="s">
        <v>804</v>
      </c>
      <c r="AU118" s="193" t="s">
        <v>85</v>
      </c>
      <c r="AY118" s="19" t="s">
        <v>223</v>
      </c>
      <c r="BE118" s="194">
        <f>IF(N118="základní",J118,0)</f>
        <v>0</v>
      </c>
      <c r="BF118" s="194">
        <f>IF(N118="snížená",J118,0)</f>
        <v>0</v>
      </c>
      <c r="BG118" s="194">
        <f>IF(N118="zákl. přenesená",J118,0)</f>
        <v>0</v>
      </c>
      <c r="BH118" s="194">
        <f>IF(N118="sníž. přenesená",J118,0)</f>
        <v>0</v>
      </c>
      <c r="BI118" s="194">
        <f>IF(N118="nulová",J118,0)</f>
        <v>0</v>
      </c>
      <c r="BJ118" s="19" t="s">
        <v>83</v>
      </c>
      <c r="BK118" s="194">
        <f>ROUND(I118*H118,2)</f>
        <v>0</v>
      </c>
      <c r="BL118" s="19" t="s">
        <v>985</v>
      </c>
      <c r="BM118" s="193" t="s">
        <v>413</v>
      </c>
    </row>
    <row r="119" spans="1:47" s="2" customFormat="1" ht="11.25">
      <c r="A119" s="36"/>
      <c r="B119" s="37"/>
      <c r="C119" s="38"/>
      <c r="D119" s="195" t="s">
        <v>231</v>
      </c>
      <c r="E119" s="38"/>
      <c r="F119" s="196" t="s">
        <v>2239</v>
      </c>
      <c r="G119" s="38"/>
      <c r="H119" s="38"/>
      <c r="I119" s="197"/>
      <c r="J119" s="38"/>
      <c r="K119" s="38"/>
      <c r="L119" s="41"/>
      <c r="M119" s="198"/>
      <c r="N119" s="199"/>
      <c r="O119" s="66"/>
      <c r="P119" s="66"/>
      <c r="Q119" s="66"/>
      <c r="R119" s="66"/>
      <c r="S119" s="66"/>
      <c r="T119" s="67"/>
      <c r="U119" s="36"/>
      <c r="V119" s="36"/>
      <c r="W119" s="36"/>
      <c r="X119" s="36"/>
      <c r="Y119" s="36"/>
      <c r="Z119" s="36"/>
      <c r="AA119" s="36"/>
      <c r="AB119" s="36"/>
      <c r="AC119" s="36"/>
      <c r="AD119" s="36"/>
      <c r="AE119" s="36"/>
      <c r="AT119" s="19" t="s">
        <v>231</v>
      </c>
      <c r="AU119" s="19" t="s">
        <v>85</v>
      </c>
    </row>
    <row r="120" spans="1:65" s="2" customFormat="1" ht="16.5" customHeight="1">
      <c r="A120" s="36"/>
      <c r="B120" s="37"/>
      <c r="C120" s="182" t="s">
        <v>315</v>
      </c>
      <c r="D120" s="182" t="s">
        <v>225</v>
      </c>
      <c r="E120" s="183" t="s">
        <v>2236</v>
      </c>
      <c r="F120" s="184" t="s">
        <v>2237</v>
      </c>
      <c r="G120" s="185" t="s">
        <v>2231</v>
      </c>
      <c r="H120" s="186">
        <v>1</v>
      </c>
      <c r="I120" s="187"/>
      <c r="J120" s="188">
        <f>ROUND(I120*H120,2)</f>
        <v>0</v>
      </c>
      <c r="K120" s="184" t="s">
        <v>74</v>
      </c>
      <c r="L120" s="41"/>
      <c r="M120" s="189" t="s">
        <v>74</v>
      </c>
      <c r="N120" s="190" t="s">
        <v>46</v>
      </c>
      <c r="O120" s="66"/>
      <c r="P120" s="191">
        <f>O120*H120</f>
        <v>0</v>
      </c>
      <c r="Q120" s="191">
        <v>0</v>
      </c>
      <c r="R120" s="191">
        <f>Q120*H120</f>
        <v>0</v>
      </c>
      <c r="S120" s="191">
        <v>0</v>
      </c>
      <c r="T120" s="192">
        <f>S120*H120</f>
        <v>0</v>
      </c>
      <c r="U120" s="36"/>
      <c r="V120" s="36"/>
      <c r="W120" s="36"/>
      <c r="X120" s="36"/>
      <c r="Y120" s="36"/>
      <c r="Z120" s="36"/>
      <c r="AA120" s="36"/>
      <c r="AB120" s="36"/>
      <c r="AC120" s="36"/>
      <c r="AD120" s="36"/>
      <c r="AE120" s="36"/>
      <c r="AR120" s="193" t="s">
        <v>985</v>
      </c>
      <c r="AT120" s="193" t="s">
        <v>225</v>
      </c>
      <c r="AU120" s="193" t="s">
        <v>85</v>
      </c>
      <c r="AY120" s="19" t="s">
        <v>223</v>
      </c>
      <c r="BE120" s="194">
        <f>IF(N120="základní",J120,0)</f>
        <v>0</v>
      </c>
      <c r="BF120" s="194">
        <f>IF(N120="snížená",J120,0)</f>
        <v>0</v>
      </c>
      <c r="BG120" s="194">
        <f>IF(N120="zákl. přenesená",J120,0)</f>
        <v>0</v>
      </c>
      <c r="BH120" s="194">
        <f>IF(N120="sníž. přenesená",J120,0)</f>
        <v>0</v>
      </c>
      <c r="BI120" s="194">
        <f>IF(N120="nulová",J120,0)</f>
        <v>0</v>
      </c>
      <c r="BJ120" s="19" t="s">
        <v>83</v>
      </c>
      <c r="BK120" s="194">
        <f>ROUND(I120*H120,2)</f>
        <v>0</v>
      </c>
      <c r="BL120" s="19" t="s">
        <v>985</v>
      </c>
      <c r="BM120" s="193" t="s">
        <v>427</v>
      </c>
    </row>
    <row r="121" spans="1:47" s="2" customFormat="1" ht="11.25">
      <c r="A121" s="36"/>
      <c r="B121" s="37"/>
      <c r="C121" s="38"/>
      <c r="D121" s="195" t="s">
        <v>231</v>
      </c>
      <c r="E121" s="38"/>
      <c r="F121" s="196" t="s">
        <v>2237</v>
      </c>
      <c r="G121" s="38"/>
      <c r="H121" s="38"/>
      <c r="I121" s="197"/>
      <c r="J121" s="38"/>
      <c r="K121" s="38"/>
      <c r="L121" s="41"/>
      <c r="M121" s="198"/>
      <c r="N121" s="199"/>
      <c r="O121" s="66"/>
      <c r="P121" s="66"/>
      <c r="Q121" s="66"/>
      <c r="R121" s="66"/>
      <c r="S121" s="66"/>
      <c r="T121" s="67"/>
      <c r="U121" s="36"/>
      <c r="V121" s="36"/>
      <c r="W121" s="36"/>
      <c r="X121" s="36"/>
      <c r="Y121" s="36"/>
      <c r="Z121" s="36"/>
      <c r="AA121" s="36"/>
      <c r="AB121" s="36"/>
      <c r="AC121" s="36"/>
      <c r="AD121" s="36"/>
      <c r="AE121" s="36"/>
      <c r="AT121" s="19" t="s">
        <v>231</v>
      </c>
      <c r="AU121" s="19" t="s">
        <v>85</v>
      </c>
    </row>
    <row r="122" spans="1:65" s="2" customFormat="1" ht="21.75" customHeight="1">
      <c r="A122" s="36"/>
      <c r="B122" s="37"/>
      <c r="C122" s="247" t="s">
        <v>8</v>
      </c>
      <c r="D122" s="247" t="s">
        <v>804</v>
      </c>
      <c r="E122" s="248" t="s">
        <v>2240</v>
      </c>
      <c r="F122" s="249" t="s">
        <v>2241</v>
      </c>
      <c r="G122" s="250" t="s">
        <v>2231</v>
      </c>
      <c r="H122" s="251">
        <v>4</v>
      </c>
      <c r="I122" s="252"/>
      <c r="J122" s="253">
        <f>ROUND(I122*H122,2)</f>
        <v>0</v>
      </c>
      <c r="K122" s="249" t="s">
        <v>74</v>
      </c>
      <c r="L122" s="254"/>
      <c r="M122" s="255" t="s">
        <v>74</v>
      </c>
      <c r="N122" s="256" t="s">
        <v>46</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2214</v>
      </c>
      <c r="AT122" s="193" t="s">
        <v>804</v>
      </c>
      <c r="AU122" s="193" t="s">
        <v>85</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985</v>
      </c>
      <c r="BM122" s="193" t="s">
        <v>438</v>
      </c>
    </row>
    <row r="123" spans="1:47" s="2" customFormat="1" ht="11.25">
      <c r="A123" s="36"/>
      <c r="B123" s="37"/>
      <c r="C123" s="38"/>
      <c r="D123" s="195" t="s">
        <v>231</v>
      </c>
      <c r="E123" s="38"/>
      <c r="F123" s="196" t="s">
        <v>2241</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85</v>
      </c>
    </row>
    <row r="124" spans="1:65" s="2" customFormat="1" ht="16.5" customHeight="1">
      <c r="A124" s="36"/>
      <c r="B124" s="37"/>
      <c r="C124" s="182" t="s">
        <v>329</v>
      </c>
      <c r="D124" s="182" t="s">
        <v>225</v>
      </c>
      <c r="E124" s="183" t="s">
        <v>2236</v>
      </c>
      <c r="F124" s="184" t="s">
        <v>2237</v>
      </c>
      <c r="G124" s="185" t="s">
        <v>2231</v>
      </c>
      <c r="H124" s="186">
        <v>4</v>
      </c>
      <c r="I124" s="187"/>
      <c r="J124" s="188">
        <f>ROUND(I124*H124,2)</f>
        <v>0</v>
      </c>
      <c r="K124" s="184" t="s">
        <v>74</v>
      </c>
      <c r="L124" s="41"/>
      <c r="M124" s="189" t="s">
        <v>74</v>
      </c>
      <c r="N124" s="190" t="s">
        <v>46</v>
      </c>
      <c r="O124" s="66"/>
      <c r="P124" s="191">
        <f>O124*H124</f>
        <v>0</v>
      </c>
      <c r="Q124" s="191">
        <v>0</v>
      </c>
      <c r="R124" s="191">
        <f>Q124*H124</f>
        <v>0</v>
      </c>
      <c r="S124" s="191">
        <v>0</v>
      </c>
      <c r="T124" s="192">
        <f>S124*H124</f>
        <v>0</v>
      </c>
      <c r="U124" s="36"/>
      <c r="V124" s="36"/>
      <c r="W124" s="36"/>
      <c r="X124" s="36"/>
      <c r="Y124" s="36"/>
      <c r="Z124" s="36"/>
      <c r="AA124" s="36"/>
      <c r="AB124" s="36"/>
      <c r="AC124" s="36"/>
      <c r="AD124" s="36"/>
      <c r="AE124" s="36"/>
      <c r="AR124" s="193" t="s">
        <v>985</v>
      </c>
      <c r="AT124" s="193" t="s">
        <v>225</v>
      </c>
      <c r="AU124" s="193" t="s">
        <v>85</v>
      </c>
      <c r="AY124" s="19" t="s">
        <v>223</v>
      </c>
      <c r="BE124" s="194">
        <f>IF(N124="základní",J124,0)</f>
        <v>0</v>
      </c>
      <c r="BF124" s="194">
        <f>IF(N124="snížená",J124,0)</f>
        <v>0</v>
      </c>
      <c r="BG124" s="194">
        <f>IF(N124="zákl. přenesená",J124,0)</f>
        <v>0</v>
      </c>
      <c r="BH124" s="194">
        <f>IF(N124="sníž. přenesená",J124,0)</f>
        <v>0</v>
      </c>
      <c r="BI124" s="194">
        <f>IF(N124="nulová",J124,0)</f>
        <v>0</v>
      </c>
      <c r="BJ124" s="19" t="s">
        <v>83</v>
      </c>
      <c r="BK124" s="194">
        <f>ROUND(I124*H124,2)</f>
        <v>0</v>
      </c>
      <c r="BL124" s="19" t="s">
        <v>985</v>
      </c>
      <c r="BM124" s="193" t="s">
        <v>450</v>
      </c>
    </row>
    <row r="125" spans="1:47" s="2" customFormat="1" ht="11.25">
      <c r="A125" s="36"/>
      <c r="B125" s="37"/>
      <c r="C125" s="38"/>
      <c r="D125" s="195" t="s">
        <v>231</v>
      </c>
      <c r="E125" s="38"/>
      <c r="F125" s="196" t="s">
        <v>2237</v>
      </c>
      <c r="G125" s="38"/>
      <c r="H125" s="38"/>
      <c r="I125" s="197"/>
      <c r="J125" s="38"/>
      <c r="K125" s="38"/>
      <c r="L125" s="41"/>
      <c r="M125" s="198"/>
      <c r="N125" s="199"/>
      <c r="O125" s="66"/>
      <c r="P125" s="66"/>
      <c r="Q125" s="66"/>
      <c r="R125" s="66"/>
      <c r="S125" s="66"/>
      <c r="T125" s="67"/>
      <c r="U125" s="36"/>
      <c r="V125" s="36"/>
      <c r="W125" s="36"/>
      <c r="X125" s="36"/>
      <c r="Y125" s="36"/>
      <c r="Z125" s="36"/>
      <c r="AA125" s="36"/>
      <c r="AB125" s="36"/>
      <c r="AC125" s="36"/>
      <c r="AD125" s="36"/>
      <c r="AE125" s="36"/>
      <c r="AT125" s="19" t="s">
        <v>231</v>
      </c>
      <c r="AU125" s="19" t="s">
        <v>85</v>
      </c>
    </row>
    <row r="126" spans="2:63" s="12" customFormat="1" ht="22.9" customHeight="1">
      <c r="B126" s="166"/>
      <c r="C126" s="167"/>
      <c r="D126" s="168" t="s">
        <v>75</v>
      </c>
      <c r="E126" s="180" t="s">
        <v>2242</v>
      </c>
      <c r="F126" s="180" t="s">
        <v>2243</v>
      </c>
      <c r="G126" s="167"/>
      <c r="H126" s="167"/>
      <c r="I126" s="170"/>
      <c r="J126" s="181">
        <f>BK126</f>
        <v>0</v>
      </c>
      <c r="K126" s="167"/>
      <c r="L126" s="172"/>
      <c r="M126" s="173"/>
      <c r="N126" s="174"/>
      <c r="O126" s="174"/>
      <c r="P126" s="175">
        <f>SUM(P127:P142)</f>
        <v>0</v>
      </c>
      <c r="Q126" s="174"/>
      <c r="R126" s="175">
        <f>SUM(R127:R142)</f>
        <v>0</v>
      </c>
      <c r="S126" s="174"/>
      <c r="T126" s="176">
        <f>SUM(T127:T142)</f>
        <v>0</v>
      </c>
      <c r="AR126" s="177" t="s">
        <v>83</v>
      </c>
      <c r="AT126" s="178" t="s">
        <v>75</v>
      </c>
      <c r="AU126" s="178" t="s">
        <v>83</v>
      </c>
      <c r="AY126" s="177" t="s">
        <v>223</v>
      </c>
      <c r="BK126" s="179">
        <f>SUM(BK127:BK142)</f>
        <v>0</v>
      </c>
    </row>
    <row r="127" spans="1:65" s="2" customFormat="1" ht="33" customHeight="1">
      <c r="A127" s="36"/>
      <c r="B127" s="37"/>
      <c r="C127" s="247" t="s">
        <v>346</v>
      </c>
      <c r="D127" s="247" t="s">
        <v>804</v>
      </c>
      <c r="E127" s="248" t="s">
        <v>2244</v>
      </c>
      <c r="F127" s="249" t="s">
        <v>2245</v>
      </c>
      <c r="G127" s="250" t="s">
        <v>878</v>
      </c>
      <c r="H127" s="251">
        <v>1</v>
      </c>
      <c r="I127" s="252"/>
      <c r="J127" s="253">
        <f>ROUND(I127*H127,2)</f>
        <v>0</v>
      </c>
      <c r="K127" s="249" t="s">
        <v>74</v>
      </c>
      <c r="L127" s="254"/>
      <c r="M127" s="255" t="s">
        <v>74</v>
      </c>
      <c r="N127" s="256" t="s">
        <v>46</v>
      </c>
      <c r="O127" s="66"/>
      <c r="P127" s="191">
        <f>O127*H127</f>
        <v>0</v>
      </c>
      <c r="Q127" s="191">
        <v>0</v>
      </c>
      <c r="R127" s="191">
        <f>Q127*H127</f>
        <v>0</v>
      </c>
      <c r="S127" s="191">
        <v>0</v>
      </c>
      <c r="T127" s="192">
        <f>S127*H127</f>
        <v>0</v>
      </c>
      <c r="U127" s="36"/>
      <c r="V127" s="36"/>
      <c r="W127" s="36"/>
      <c r="X127" s="36"/>
      <c r="Y127" s="36"/>
      <c r="Z127" s="36"/>
      <c r="AA127" s="36"/>
      <c r="AB127" s="36"/>
      <c r="AC127" s="36"/>
      <c r="AD127" s="36"/>
      <c r="AE127" s="36"/>
      <c r="AR127" s="193" t="s">
        <v>2214</v>
      </c>
      <c r="AT127" s="193" t="s">
        <v>804</v>
      </c>
      <c r="AU127" s="193" t="s">
        <v>85</v>
      </c>
      <c r="AY127" s="19" t="s">
        <v>223</v>
      </c>
      <c r="BE127" s="194">
        <f>IF(N127="základní",J127,0)</f>
        <v>0</v>
      </c>
      <c r="BF127" s="194">
        <f>IF(N127="snížená",J127,0)</f>
        <v>0</v>
      </c>
      <c r="BG127" s="194">
        <f>IF(N127="zákl. přenesená",J127,0)</f>
        <v>0</v>
      </c>
      <c r="BH127" s="194">
        <f>IF(N127="sníž. přenesená",J127,0)</f>
        <v>0</v>
      </c>
      <c r="BI127" s="194">
        <f>IF(N127="nulová",J127,0)</f>
        <v>0</v>
      </c>
      <c r="BJ127" s="19" t="s">
        <v>83</v>
      </c>
      <c r="BK127" s="194">
        <f>ROUND(I127*H127,2)</f>
        <v>0</v>
      </c>
      <c r="BL127" s="19" t="s">
        <v>985</v>
      </c>
      <c r="BM127" s="193" t="s">
        <v>463</v>
      </c>
    </row>
    <row r="128" spans="1:47" s="2" customFormat="1" ht="78">
      <c r="A128" s="36"/>
      <c r="B128" s="37"/>
      <c r="C128" s="38"/>
      <c r="D128" s="195" t="s">
        <v>231</v>
      </c>
      <c r="E128" s="38"/>
      <c r="F128" s="196" t="s">
        <v>2246</v>
      </c>
      <c r="G128" s="38"/>
      <c r="H128" s="38"/>
      <c r="I128" s="197"/>
      <c r="J128" s="38"/>
      <c r="K128" s="38"/>
      <c r="L128" s="41"/>
      <c r="M128" s="198"/>
      <c r="N128" s="199"/>
      <c r="O128" s="66"/>
      <c r="P128" s="66"/>
      <c r="Q128" s="66"/>
      <c r="R128" s="66"/>
      <c r="S128" s="66"/>
      <c r="T128" s="67"/>
      <c r="U128" s="36"/>
      <c r="V128" s="36"/>
      <c r="W128" s="36"/>
      <c r="X128" s="36"/>
      <c r="Y128" s="36"/>
      <c r="Z128" s="36"/>
      <c r="AA128" s="36"/>
      <c r="AB128" s="36"/>
      <c r="AC128" s="36"/>
      <c r="AD128" s="36"/>
      <c r="AE128" s="36"/>
      <c r="AT128" s="19" t="s">
        <v>231</v>
      </c>
      <c r="AU128" s="19" t="s">
        <v>85</v>
      </c>
    </row>
    <row r="129" spans="1:65" s="2" customFormat="1" ht="16.5" customHeight="1">
      <c r="A129" s="36"/>
      <c r="B129" s="37"/>
      <c r="C129" s="182" t="s">
        <v>352</v>
      </c>
      <c r="D129" s="182" t="s">
        <v>225</v>
      </c>
      <c r="E129" s="183" t="s">
        <v>2247</v>
      </c>
      <c r="F129" s="184" t="s">
        <v>2248</v>
      </c>
      <c r="G129" s="185" t="s">
        <v>878</v>
      </c>
      <c r="H129" s="186">
        <v>1</v>
      </c>
      <c r="I129" s="187"/>
      <c r="J129" s="188">
        <f>ROUND(I129*H129,2)</f>
        <v>0</v>
      </c>
      <c r="K129" s="184" t="s">
        <v>74</v>
      </c>
      <c r="L129" s="41"/>
      <c r="M129" s="189" t="s">
        <v>74</v>
      </c>
      <c r="N129" s="190" t="s">
        <v>46</v>
      </c>
      <c r="O129" s="66"/>
      <c r="P129" s="191">
        <f>O129*H129</f>
        <v>0</v>
      </c>
      <c r="Q129" s="191">
        <v>0</v>
      </c>
      <c r="R129" s="191">
        <f>Q129*H129</f>
        <v>0</v>
      </c>
      <c r="S129" s="191">
        <v>0</v>
      </c>
      <c r="T129" s="192">
        <f>S129*H129</f>
        <v>0</v>
      </c>
      <c r="U129" s="36"/>
      <c r="V129" s="36"/>
      <c r="W129" s="36"/>
      <c r="X129" s="36"/>
      <c r="Y129" s="36"/>
      <c r="Z129" s="36"/>
      <c r="AA129" s="36"/>
      <c r="AB129" s="36"/>
      <c r="AC129" s="36"/>
      <c r="AD129" s="36"/>
      <c r="AE129" s="36"/>
      <c r="AR129" s="193" t="s">
        <v>985</v>
      </c>
      <c r="AT129" s="193" t="s">
        <v>225</v>
      </c>
      <c r="AU129" s="193" t="s">
        <v>85</v>
      </c>
      <c r="AY129" s="19" t="s">
        <v>223</v>
      </c>
      <c r="BE129" s="194">
        <f>IF(N129="základní",J129,0)</f>
        <v>0</v>
      </c>
      <c r="BF129" s="194">
        <f>IF(N129="snížená",J129,0)</f>
        <v>0</v>
      </c>
      <c r="BG129" s="194">
        <f>IF(N129="zákl. přenesená",J129,0)</f>
        <v>0</v>
      </c>
      <c r="BH129" s="194">
        <f>IF(N129="sníž. přenesená",J129,0)</f>
        <v>0</v>
      </c>
      <c r="BI129" s="194">
        <f>IF(N129="nulová",J129,0)</f>
        <v>0</v>
      </c>
      <c r="BJ129" s="19" t="s">
        <v>83</v>
      </c>
      <c r="BK129" s="194">
        <f>ROUND(I129*H129,2)</f>
        <v>0</v>
      </c>
      <c r="BL129" s="19" t="s">
        <v>985</v>
      </c>
      <c r="BM129" s="193" t="s">
        <v>478</v>
      </c>
    </row>
    <row r="130" spans="1:47" s="2" customFormat="1" ht="11.25">
      <c r="A130" s="36"/>
      <c r="B130" s="37"/>
      <c r="C130" s="38"/>
      <c r="D130" s="195" t="s">
        <v>231</v>
      </c>
      <c r="E130" s="38"/>
      <c r="F130" s="196" t="s">
        <v>2248</v>
      </c>
      <c r="G130" s="38"/>
      <c r="H130" s="38"/>
      <c r="I130" s="197"/>
      <c r="J130" s="38"/>
      <c r="K130" s="38"/>
      <c r="L130" s="41"/>
      <c r="M130" s="198"/>
      <c r="N130" s="199"/>
      <c r="O130" s="66"/>
      <c r="P130" s="66"/>
      <c r="Q130" s="66"/>
      <c r="R130" s="66"/>
      <c r="S130" s="66"/>
      <c r="T130" s="67"/>
      <c r="U130" s="36"/>
      <c r="V130" s="36"/>
      <c r="W130" s="36"/>
      <c r="X130" s="36"/>
      <c r="Y130" s="36"/>
      <c r="Z130" s="36"/>
      <c r="AA130" s="36"/>
      <c r="AB130" s="36"/>
      <c r="AC130" s="36"/>
      <c r="AD130" s="36"/>
      <c r="AE130" s="36"/>
      <c r="AT130" s="19" t="s">
        <v>231</v>
      </c>
      <c r="AU130" s="19" t="s">
        <v>85</v>
      </c>
    </row>
    <row r="131" spans="1:65" s="2" customFormat="1" ht="16.5" customHeight="1">
      <c r="A131" s="36"/>
      <c r="B131" s="37"/>
      <c r="C131" s="247" t="s">
        <v>357</v>
      </c>
      <c r="D131" s="247" t="s">
        <v>804</v>
      </c>
      <c r="E131" s="248" t="s">
        <v>2249</v>
      </c>
      <c r="F131" s="249" t="s">
        <v>2250</v>
      </c>
      <c r="G131" s="250" t="s">
        <v>878</v>
      </c>
      <c r="H131" s="251">
        <v>2</v>
      </c>
      <c r="I131" s="252"/>
      <c r="J131" s="253">
        <f>ROUND(I131*H131,2)</f>
        <v>0</v>
      </c>
      <c r="K131" s="249" t="s">
        <v>74</v>
      </c>
      <c r="L131" s="254"/>
      <c r="M131" s="255" t="s">
        <v>74</v>
      </c>
      <c r="N131" s="256" t="s">
        <v>46</v>
      </c>
      <c r="O131" s="66"/>
      <c r="P131" s="191">
        <f>O131*H131</f>
        <v>0</v>
      </c>
      <c r="Q131" s="191">
        <v>0</v>
      </c>
      <c r="R131" s="191">
        <f>Q131*H131</f>
        <v>0</v>
      </c>
      <c r="S131" s="191">
        <v>0</v>
      </c>
      <c r="T131" s="192">
        <f>S131*H131</f>
        <v>0</v>
      </c>
      <c r="U131" s="36"/>
      <c r="V131" s="36"/>
      <c r="W131" s="36"/>
      <c r="X131" s="36"/>
      <c r="Y131" s="36"/>
      <c r="Z131" s="36"/>
      <c r="AA131" s="36"/>
      <c r="AB131" s="36"/>
      <c r="AC131" s="36"/>
      <c r="AD131" s="36"/>
      <c r="AE131" s="36"/>
      <c r="AR131" s="193" t="s">
        <v>2214</v>
      </c>
      <c r="AT131" s="193" t="s">
        <v>804</v>
      </c>
      <c r="AU131" s="193" t="s">
        <v>85</v>
      </c>
      <c r="AY131" s="19" t="s">
        <v>223</v>
      </c>
      <c r="BE131" s="194">
        <f>IF(N131="základní",J131,0)</f>
        <v>0</v>
      </c>
      <c r="BF131" s="194">
        <f>IF(N131="snížená",J131,0)</f>
        <v>0</v>
      </c>
      <c r="BG131" s="194">
        <f>IF(N131="zákl. přenesená",J131,0)</f>
        <v>0</v>
      </c>
      <c r="BH131" s="194">
        <f>IF(N131="sníž. přenesená",J131,0)</f>
        <v>0</v>
      </c>
      <c r="BI131" s="194">
        <f>IF(N131="nulová",J131,0)</f>
        <v>0</v>
      </c>
      <c r="BJ131" s="19" t="s">
        <v>83</v>
      </c>
      <c r="BK131" s="194">
        <f>ROUND(I131*H131,2)</f>
        <v>0</v>
      </c>
      <c r="BL131" s="19" t="s">
        <v>985</v>
      </c>
      <c r="BM131" s="193" t="s">
        <v>496</v>
      </c>
    </row>
    <row r="132" spans="1:47" s="2" customFormat="1" ht="11.25">
      <c r="A132" s="36"/>
      <c r="B132" s="37"/>
      <c r="C132" s="38"/>
      <c r="D132" s="195" t="s">
        <v>231</v>
      </c>
      <c r="E132" s="38"/>
      <c r="F132" s="196" t="s">
        <v>2250</v>
      </c>
      <c r="G132" s="38"/>
      <c r="H132" s="38"/>
      <c r="I132" s="197"/>
      <c r="J132" s="38"/>
      <c r="K132" s="38"/>
      <c r="L132" s="41"/>
      <c r="M132" s="198"/>
      <c r="N132" s="199"/>
      <c r="O132" s="66"/>
      <c r="P132" s="66"/>
      <c r="Q132" s="66"/>
      <c r="R132" s="66"/>
      <c r="S132" s="66"/>
      <c r="T132" s="67"/>
      <c r="U132" s="36"/>
      <c r="V132" s="36"/>
      <c r="W132" s="36"/>
      <c r="X132" s="36"/>
      <c r="Y132" s="36"/>
      <c r="Z132" s="36"/>
      <c r="AA132" s="36"/>
      <c r="AB132" s="36"/>
      <c r="AC132" s="36"/>
      <c r="AD132" s="36"/>
      <c r="AE132" s="36"/>
      <c r="AT132" s="19" t="s">
        <v>231</v>
      </c>
      <c r="AU132" s="19" t="s">
        <v>85</v>
      </c>
    </row>
    <row r="133" spans="1:65" s="2" customFormat="1" ht="16.5" customHeight="1">
      <c r="A133" s="36"/>
      <c r="B133" s="37"/>
      <c r="C133" s="182" t="s">
        <v>363</v>
      </c>
      <c r="D133" s="182" t="s">
        <v>225</v>
      </c>
      <c r="E133" s="183" t="s">
        <v>2251</v>
      </c>
      <c r="F133" s="184" t="s">
        <v>2252</v>
      </c>
      <c r="G133" s="185" t="s">
        <v>878</v>
      </c>
      <c r="H133" s="186">
        <v>2</v>
      </c>
      <c r="I133" s="187"/>
      <c r="J133" s="188">
        <f>ROUND(I133*H133,2)</f>
        <v>0</v>
      </c>
      <c r="K133" s="184" t="s">
        <v>74</v>
      </c>
      <c r="L133" s="41"/>
      <c r="M133" s="189" t="s">
        <v>74</v>
      </c>
      <c r="N133" s="190" t="s">
        <v>46</v>
      </c>
      <c r="O133" s="66"/>
      <c r="P133" s="191">
        <f>O133*H133</f>
        <v>0</v>
      </c>
      <c r="Q133" s="191">
        <v>0</v>
      </c>
      <c r="R133" s="191">
        <f>Q133*H133</f>
        <v>0</v>
      </c>
      <c r="S133" s="191">
        <v>0</v>
      </c>
      <c r="T133" s="192">
        <f>S133*H133</f>
        <v>0</v>
      </c>
      <c r="U133" s="36"/>
      <c r="V133" s="36"/>
      <c r="W133" s="36"/>
      <c r="X133" s="36"/>
      <c r="Y133" s="36"/>
      <c r="Z133" s="36"/>
      <c r="AA133" s="36"/>
      <c r="AB133" s="36"/>
      <c r="AC133" s="36"/>
      <c r="AD133" s="36"/>
      <c r="AE133" s="36"/>
      <c r="AR133" s="193" t="s">
        <v>985</v>
      </c>
      <c r="AT133" s="193" t="s">
        <v>225</v>
      </c>
      <c r="AU133" s="193" t="s">
        <v>85</v>
      </c>
      <c r="AY133" s="19" t="s">
        <v>223</v>
      </c>
      <c r="BE133" s="194">
        <f>IF(N133="základní",J133,0)</f>
        <v>0</v>
      </c>
      <c r="BF133" s="194">
        <f>IF(N133="snížená",J133,0)</f>
        <v>0</v>
      </c>
      <c r="BG133" s="194">
        <f>IF(N133="zákl. přenesená",J133,0)</f>
        <v>0</v>
      </c>
      <c r="BH133" s="194">
        <f>IF(N133="sníž. přenesená",J133,0)</f>
        <v>0</v>
      </c>
      <c r="BI133" s="194">
        <f>IF(N133="nulová",J133,0)</f>
        <v>0</v>
      </c>
      <c r="BJ133" s="19" t="s">
        <v>83</v>
      </c>
      <c r="BK133" s="194">
        <f>ROUND(I133*H133,2)</f>
        <v>0</v>
      </c>
      <c r="BL133" s="19" t="s">
        <v>985</v>
      </c>
      <c r="BM133" s="193" t="s">
        <v>509</v>
      </c>
    </row>
    <row r="134" spans="1:47" s="2" customFormat="1" ht="11.25">
      <c r="A134" s="36"/>
      <c r="B134" s="37"/>
      <c r="C134" s="38"/>
      <c r="D134" s="195" t="s">
        <v>231</v>
      </c>
      <c r="E134" s="38"/>
      <c r="F134" s="196" t="s">
        <v>2252</v>
      </c>
      <c r="G134" s="38"/>
      <c r="H134" s="38"/>
      <c r="I134" s="197"/>
      <c r="J134" s="38"/>
      <c r="K134" s="38"/>
      <c r="L134" s="41"/>
      <c r="M134" s="198"/>
      <c r="N134" s="199"/>
      <c r="O134" s="66"/>
      <c r="P134" s="66"/>
      <c r="Q134" s="66"/>
      <c r="R134" s="66"/>
      <c r="S134" s="66"/>
      <c r="T134" s="67"/>
      <c r="U134" s="36"/>
      <c r="V134" s="36"/>
      <c r="W134" s="36"/>
      <c r="X134" s="36"/>
      <c r="Y134" s="36"/>
      <c r="Z134" s="36"/>
      <c r="AA134" s="36"/>
      <c r="AB134" s="36"/>
      <c r="AC134" s="36"/>
      <c r="AD134" s="36"/>
      <c r="AE134" s="36"/>
      <c r="AT134" s="19" t="s">
        <v>231</v>
      </c>
      <c r="AU134" s="19" t="s">
        <v>85</v>
      </c>
    </row>
    <row r="135" spans="1:65" s="2" customFormat="1" ht="24">
      <c r="A135" s="36"/>
      <c r="B135" s="37"/>
      <c r="C135" s="247" t="s">
        <v>7</v>
      </c>
      <c r="D135" s="247" t="s">
        <v>804</v>
      </c>
      <c r="E135" s="248" t="s">
        <v>2253</v>
      </c>
      <c r="F135" s="249" t="s">
        <v>2254</v>
      </c>
      <c r="G135" s="250" t="s">
        <v>878</v>
      </c>
      <c r="H135" s="251">
        <v>2</v>
      </c>
      <c r="I135" s="252"/>
      <c r="J135" s="253">
        <f>ROUND(I135*H135,2)</f>
        <v>0</v>
      </c>
      <c r="K135" s="249" t="s">
        <v>74</v>
      </c>
      <c r="L135" s="254"/>
      <c r="M135" s="255" t="s">
        <v>74</v>
      </c>
      <c r="N135" s="256" t="s">
        <v>46</v>
      </c>
      <c r="O135" s="66"/>
      <c r="P135" s="191">
        <f>O135*H135</f>
        <v>0</v>
      </c>
      <c r="Q135" s="191">
        <v>0</v>
      </c>
      <c r="R135" s="191">
        <f>Q135*H135</f>
        <v>0</v>
      </c>
      <c r="S135" s="191">
        <v>0</v>
      </c>
      <c r="T135" s="192">
        <f>S135*H135</f>
        <v>0</v>
      </c>
      <c r="U135" s="36"/>
      <c r="V135" s="36"/>
      <c r="W135" s="36"/>
      <c r="X135" s="36"/>
      <c r="Y135" s="36"/>
      <c r="Z135" s="36"/>
      <c r="AA135" s="36"/>
      <c r="AB135" s="36"/>
      <c r="AC135" s="36"/>
      <c r="AD135" s="36"/>
      <c r="AE135" s="36"/>
      <c r="AR135" s="193" t="s">
        <v>2214</v>
      </c>
      <c r="AT135" s="193" t="s">
        <v>804</v>
      </c>
      <c r="AU135" s="193" t="s">
        <v>85</v>
      </c>
      <c r="AY135" s="19" t="s">
        <v>223</v>
      </c>
      <c r="BE135" s="194">
        <f>IF(N135="základní",J135,0)</f>
        <v>0</v>
      </c>
      <c r="BF135" s="194">
        <f>IF(N135="snížená",J135,0)</f>
        <v>0</v>
      </c>
      <c r="BG135" s="194">
        <f>IF(N135="zákl. přenesená",J135,0)</f>
        <v>0</v>
      </c>
      <c r="BH135" s="194">
        <f>IF(N135="sníž. přenesená",J135,0)</f>
        <v>0</v>
      </c>
      <c r="BI135" s="194">
        <f>IF(N135="nulová",J135,0)</f>
        <v>0</v>
      </c>
      <c r="BJ135" s="19" t="s">
        <v>83</v>
      </c>
      <c r="BK135" s="194">
        <f>ROUND(I135*H135,2)</f>
        <v>0</v>
      </c>
      <c r="BL135" s="19" t="s">
        <v>985</v>
      </c>
      <c r="BM135" s="193" t="s">
        <v>525</v>
      </c>
    </row>
    <row r="136" spans="1:47" s="2" customFormat="1" ht="11.25">
      <c r="A136" s="36"/>
      <c r="B136" s="37"/>
      <c r="C136" s="38"/>
      <c r="D136" s="195" t="s">
        <v>231</v>
      </c>
      <c r="E136" s="38"/>
      <c r="F136" s="196" t="s">
        <v>2254</v>
      </c>
      <c r="G136" s="38"/>
      <c r="H136" s="38"/>
      <c r="I136" s="197"/>
      <c r="J136" s="38"/>
      <c r="K136" s="38"/>
      <c r="L136" s="41"/>
      <c r="M136" s="198"/>
      <c r="N136" s="199"/>
      <c r="O136" s="66"/>
      <c r="P136" s="66"/>
      <c r="Q136" s="66"/>
      <c r="R136" s="66"/>
      <c r="S136" s="66"/>
      <c r="T136" s="67"/>
      <c r="U136" s="36"/>
      <c r="V136" s="36"/>
      <c r="W136" s="36"/>
      <c r="X136" s="36"/>
      <c r="Y136" s="36"/>
      <c r="Z136" s="36"/>
      <c r="AA136" s="36"/>
      <c r="AB136" s="36"/>
      <c r="AC136" s="36"/>
      <c r="AD136" s="36"/>
      <c r="AE136" s="36"/>
      <c r="AT136" s="19" t="s">
        <v>231</v>
      </c>
      <c r="AU136" s="19" t="s">
        <v>85</v>
      </c>
    </row>
    <row r="137" spans="1:65" s="2" customFormat="1" ht="16.5" customHeight="1">
      <c r="A137" s="36"/>
      <c r="B137" s="37"/>
      <c r="C137" s="182" t="s">
        <v>384</v>
      </c>
      <c r="D137" s="182" t="s">
        <v>225</v>
      </c>
      <c r="E137" s="183" t="s">
        <v>2255</v>
      </c>
      <c r="F137" s="184" t="s">
        <v>2256</v>
      </c>
      <c r="G137" s="185" t="s">
        <v>878</v>
      </c>
      <c r="H137" s="186">
        <v>2</v>
      </c>
      <c r="I137" s="187"/>
      <c r="J137" s="188">
        <f>ROUND(I137*H137,2)</f>
        <v>0</v>
      </c>
      <c r="K137" s="184" t="s">
        <v>74</v>
      </c>
      <c r="L137" s="41"/>
      <c r="M137" s="189" t="s">
        <v>74</v>
      </c>
      <c r="N137" s="190" t="s">
        <v>46</v>
      </c>
      <c r="O137" s="66"/>
      <c r="P137" s="191">
        <f>O137*H137</f>
        <v>0</v>
      </c>
      <c r="Q137" s="191">
        <v>0</v>
      </c>
      <c r="R137" s="191">
        <f>Q137*H137</f>
        <v>0</v>
      </c>
      <c r="S137" s="191">
        <v>0</v>
      </c>
      <c r="T137" s="192">
        <f>S137*H137</f>
        <v>0</v>
      </c>
      <c r="U137" s="36"/>
      <c r="V137" s="36"/>
      <c r="W137" s="36"/>
      <c r="X137" s="36"/>
      <c r="Y137" s="36"/>
      <c r="Z137" s="36"/>
      <c r="AA137" s="36"/>
      <c r="AB137" s="36"/>
      <c r="AC137" s="36"/>
      <c r="AD137" s="36"/>
      <c r="AE137" s="36"/>
      <c r="AR137" s="193" t="s">
        <v>985</v>
      </c>
      <c r="AT137" s="193" t="s">
        <v>225</v>
      </c>
      <c r="AU137" s="193" t="s">
        <v>85</v>
      </c>
      <c r="AY137" s="19" t="s">
        <v>223</v>
      </c>
      <c r="BE137" s="194">
        <f>IF(N137="základní",J137,0)</f>
        <v>0</v>
      </c>
      <c r="BF137" s="194">
        <f>IF(N137="snížená",J137,0)</f>
        <v>0</v>
      </c>
      <c r="BG137" s="194">
        <f>IF(N137="zákl. přenesená",J137,0)</f>
        <v>0</v>
      </c>
      <c r="BH137" s="194">
        <f>IF(N137="sníž. přenesená",J137,0)</f>
        <v>0</v>
      </c>
      <c r="BI137" s="194">
        <f>IF(N137="nulová",J137,0)</f>
        <v>0</v>
      </c>
      <c r="BJ137" s="19" t="s">
        <v>83</v>
      </c>
      <c r="BK137" s="194">
        <f>ROUND(I137*H137,2)</f>
        <v>0</v>
      </c>
      <c r="BL137" s="19" t="s">
        <v>985</v>
      </c>
      <c r="BM137" s="193" t="s">
        <v>538</v>
      </c>
    </row>
    <row r="138" spans="1:47" s="2" customFormat="1" ht="11.25">
      <c r="A138" s="36"/>
      <c r="B138" s="37"/>
      <c r="C138" s="38"/>
      <c r="D138" s="195" t="s">
        <v>231</v>
      </c>
      <c r="E138" s="38"/>
      <c r="F138" s="196" t="s">
        <v>2256</v>
      </c>
      <c r="G138" s="38"/>
      <c r="H138" s="38"/>
      <c r="I138" s="197"/>
      <c r="J138" s="38"/>
      <c r="K138" s="38"/>
      <c r="L138" s="41"/>
      <c r="M138" s="198"/>
      <c r="N138" s="199"/>
      <c r="O138" s="66"/>
      <c r="P138" s="66"/>
      <c r="Q138" s="66"/>
      <c r="R138" s="66"/>
      <c r="S138" s="66"/>
      <c r="T138" s="67"/>
      <c r="U138" s="36"/>
      <c r="V138" s="36"/>
      <c r="W138" s="36"/>
      <c r="X138" s="36"/>
      <c r="Y138" s="36"/>
      <c r="Z138" s="36"/>
      <c r="AA138" s="36"/>
      <c r="AB138" s="36"/>
      <c r="AC138" s="36"/>
      <c r="AD138" s="36"/>
      <c r="AE138" s="36"/>
      <c r="AT138" s="19" t="s">
        <v>231</v>
      </c>
      <c r="AU138" s="19" t="s">
        <v>85</v>
      </c>
    </row>
    <row r="139" spans="1:65" s="2" customFormat="1" ht="21.75" customHeight="1">
      <c r="A139" s="36"/>
      <c r="B139" s="37"/>
      <c r="C139" s="247" t="s">
        <v>390</v>
      </c>
      <c r="D139" s="247" t="s">
        <v>804</v>
      </c>
      <c r="E139" s="248" t="s">
        <v>2257</v>
      </c>
      <c r="F139" s="249" t="s">
        <v>2241</v>
      </c>
      <c r="G139" s="250" t="s">
        <v>2231</v>
      </c>
      <c r="H139" s="251">
        <v>7</v>
      </c>
      <c r="I139" s="252"/>
      <c r="J139" s="253">
        <f>ROUND(I139*H139,2)</f>
        <v>0</v>
      </c>
      <c r="K139" s="249" t="s">
        <v>74</v>
      </c>
      <c r="L139" s="254"/>
      <c r="M139" s="255" t="s">
        <v>74</v>
      </c>
      <c r="N139" s="256" t="s">
        <v>46</v>
      </c>
      <c r="O139" s="66"/>
      <c r="P139" s="191">
        <f>O139*H139</f>
        <v>0</v>
      </c>
      <c r="Q139" s="191">
        <v>0</v>
      </c>
      <c r="R139" s="191">
        <f>Q139*H139</f>
        <v>0</v>
      </c>
      <c r="S139" s="191">
        <v>0</v>
      </c>
      <c r="T139" s="192">
        <f>S139*H139</f>
        <v>0</v>
      </c>
      <c r="U139" s="36"/>
      <c r="V139" s="36"/>
      <c r="W139" s="36"/>
      <c r="X139" s="36"/>
      <c r="Y139" s="36"/>
      <c r="Z139" s="36"/>
      <c r="AA139" s="36"/>
      <c r="AB139" s="36"/>
      <c r="AC139" s="36"/>
      <c r="AD139" s="36"/>
      <c r="AE139" s="36"/>
      <c r="AR139" s="193" t="s">
        <v>2214</v>
      </c>
      <c r="AT139" s="193" t="s">
        <v>804</v>
      </c>
      <c r="AU139" s="193" t="s">
        <v>85</v>
      </c>
      <c r="AY139" s="19" t="s">
        <v>223</v>
      </c>
      <c r="BE139" s="194">
        <f>IF(N139="základní",J139,0)</f>
        <v>0</v>
      </c>
      <c r="BF139" s="194">
        <f>IF(N139="snížená",J139,0)</f>
        <v>0</v>
      </c>
      <c r="BG139" s="194">
        <f>IF(N139="zákl. přenesená",J139,0)</f>
        <v>0</v>
      </c>
      <c r="BH139" s="194">
        <f>IF(N139="sníž. přenesená",J139,0)</f>
        <v>0</v>
      </c>
      <c r="BI139" s="194">
        <f>IF(N139="nulová",J139,0)</f>
        <v>0</v>
      </c>
      <c r="BJ139" s="19" t="s">
        <v>83</v>
      </c>
      <c r="BK139" s="194">
        <f>ROUND(I139*H139,2)</f>
        <v>0</v>
      </c>
      <c r="BL139" s="19" t="s">
        <v>985</v>
      </c>
      <c r="BM139" s="193" t="s">
        <v>556</v>
      </c>
    </row>
    <row r="140" spans="1:47" s="2" customFormat="1" ht="11.25">
      <c r="A140" s="36"/>
      <c r="B140" s="37"/>
      <c r="C140" s="38"/>
      <c r="D140" s="195" t="s">
        <v>231</v>
      </c>
      <c r="E140" s="38"/>
      <c r="F140" s="196" t="s">
        <v>2241</v>
      </c>
      <c r="G140" s="38"/>
      <c r="H140" s="38"/>
      <c r="I140" s="197"/>
      <c r="J140" s="38"/>
      <c r="K140" s="38"/>
      <c r="L140" s="41"/>
      <c r="M140" s="198"/>
      <c r="N140" s="199"/>
      <c r="O140" s="66"/>
      <c r="P140" s="66"/>
      <c r="Q140" s="66"/>
      <c r="R140" s="66"/>
      <c r="S140" s="66"/>
      <c r="T140" s="67"/>
      <c r="U140" s="36"/>
      <c r="V140" s="36"/>
      <c r="W140" s="36"/>
      <c r="X140" s="36"/>
      <c r="Y140" s="36"/>
      <c r="Z140" s="36"/>
      <c r="AA140" s="36"/>
      <c r="AB140" s="36"/>
      <c r="AC140" s="36"/>
      <c r="AD140" s="36"/>
      <c r="AE140" s="36"/>
      <c r="AT140" s="19" t="s">
        <v>231</v>
      </c>
      <c r="AU140" s="19" t="s">
        <v>85</v>
      </c>
    </row>
    <row r="141" spans="1:65" s="2" customFormat="1" ht="16.5" customHeight="1">
      <c r="A141" s="36"/>
      <c r="B141" s="37"/>
      <c r="C141" s="182" t="s">
        <v>397</v>
      </c>
      <c r="D141" s="182" t="s">
        <v>225</v>
      </c>
      <c r="E141" s="183" t="s">
        <v>2258</v>
      </c>
      <c r="F141" s="184" t="s">
        <v>2259</v>
      </c>
      <c r="G141" s="185" t="s">
        <v>2231</v>
      </c>
      <c r="H141" s="186">
        <v>7</v>
      </c>
      <c r="I141" s="187"/>
      <c r="J141" s="188">
        <f>ROUND(I141*H141,2)</f>
        <v>0</v>
      </c>
      <c r="K141" s="184" t="s">
        <v>74</v>
      </c>
      <c r="L141" s="41"/>
      <c r="M141" s="189" t="s">
        <v>74</v>
      </c>
      <c r="N141" s="190" t="s">
        <v>46</v>
      </c>
      <c r="O141" s="66"/>
      <c r="P141" s="191">
        <f>O141*H141</f>
        <v>0</v>
      </c>
      <c r="Q141" s="191">
        <v>0</v>
      </c>
      <c r="R141" s="191">
        <f>Q141*H141</f>
        <v>0</v>
      </c>
      <c r="S141" s="191">
        <v>0</v>
      </c>
      <c r="T141" s="192">
        <f>S141*H141</f>
        <v>0</v>
      </c>
      <c r="U141" s="36"/>
      <c r="V141" s="36"/>
      <c r="W141" s="36"/>
      <c r="X141" s="36"/>
      <c r="Y141" s="36"/>
      <c r="Z141" s="36"/>
      <c r="AA141" s="36"/>
      <c r="AB141" s="36"/>
      <c r="AC141" s="36"/>
      <c r="AD141" s="36"/>
      <c r="AE141" s="36"/>
      <c r="AR141" s="193" t="s">
        <v>985</v>
      </c>
      <c r="AT141" s="193" t="s">
        <v>225</v>
      </c>
      <c r="AU141" s="193" t="s">
        <v>85</v>
      </c>
      <c r="AY141" s="19" t="s">
        <v>223</v>
      </c>
      <c r="BE141" s="194">
        <f>IF(N141="základní",J141,0)</f>
        <v>0</v>
      </c>
      <c r="BF141" s="194">
        <f>IF(N141="snížená",J141,0)</f>
        <v>0</v>
      </c>
      <c r="BG141" s="194">
        <f>IF(N141="zákl. přenesená",J141,0)</f>
        <v>0</v>
      </c>
      <c r="BH141" s="194">
        <f>IF(N141="sníž. přenesená",J141,0)</f>
        <v>0</v>
      </c>
      <c r="BI141" s="194">
        <f>IF(N141="nulová",J141,0)</f>
        <v>0</v>
      </c>
      <c r="BJ141" s="19" t="s">
        <v>83</v>
      </c>
      <c r="BK141" s="194">
        <f>ROUND(I141*H141,2)</f>
        <v>0</v>
      </c>
      <c r="BL141" s="19" t="s">
        <v>985</v>
      </c>
      <c r="BM141" s="193" t="s">
        <v>568</v>
      </c>
    </row>
    <row r="142" spans="1:47" s="2" customFormat="1" ht="11.25">
      <c r="A142" s="36"/>
      <c r="B142" s="37"/>
      <c r="C142" s="38"/>
      <c r="D142" s="195" t="s">
        <v>231</v>
      </c>
      <c r="E142" s="38"/>
      <c r="F142" s="196" t="s">
        <v>2259</v>
      </c>
      <c r="G142" s="38"/>
      <c r="H142" s="38"/>
      <c r="I142" s="197"/>
      <c r="J142" s="38"/>
      <c r="K142" s="38"/>
      <c r="L142" s="41"/>
      <c r="M142" s="198"/>
      <c r="N142" s="199"/>
      <c r="O142" s="66"/>
      <c r="P142" s="66"/>
      <c r="Q142" s="66"/>
      <c r="R142" s="66"/>
      <c r="S142" s="66"/>
      <c r="T142" s="67"/>
      <c r="U142" s="36"/>
      <c r="V142" s="36"/>
      <c r="W142" s="36"/>
      <c r="X142" s="36"/>
      <c r="Y142" s="36"/>
      <c r="Z142" s="36"/>
      <c r="AA142" s="36"/>
      <c r="AB142" s="36"/>
      <c r="AC142" s="36"/>
      <c r="AD142" s="36"/>
      <c r="AE142" s="36"/>
      <c r="AT142" s="19" t="s">
        <v>231</v>
      </c>
      <c r="AU142" s="19" t="s">
        <v>85</v>
      </c>
    </row>
    <row r="143" spans="2:63" s="12" customFormat="1" ht="22.9" customHeight="1">
      <c r="B143" s="166"/>
      <c r="C143" s="167"/>
      <c r="D143" s="168" t="s">
        <v>75</v>
      </c>
      <c r="E143" s="180" t="s">
        <v>2260</v>
      </c>
      <c r="F143" s="180" t="s">
        <v>2261</v>
      </c>
      <c r="G143" s="167"/>
      <c r="H143" s="167"/>
      <c r="I143" s="170"/>
      <c r="J143" s="181">
        <f>BK143</f>
        <v>0</v>
      </c>
      <c r="K143" s="167"/>
      <c r="L143" s="172"/>
      <c r="M143" s="173"/>
      <c r="N143" s="174"/>
      <c r="O143" s="174"/>
      <c r="P143" s="175">
        <f>SUM(P144:P151)</f>
        <v>0</v>
      </c>
      <c r="Q143" s="174"/>
      <c r="R143" s="175">
        <f>SUM(R144:R151)</f>
        <v>0</v>
      </c>
      <c r="S143" s="174"/>
      <c r="T143" s="176">
        <f>SUM(T144:T151)</f>
        <v>0</v>
      </c>
      <c r="AR143" s="177" t="s">
        <v>83</v>
      </c>
      <c r="AT143" s="178" t="s">
        <v>75</v>
      </c>
      <c r="AU143" s="178" t="s">
        <v>83</v>
      </c>
      <c r="AY143" s="177" t="s">
        <v>223</v>
      </c>
      <c r="BK143" s="179">
        <f>SUM(BK144:BK151)</f>
        <v>0</v>
      </c>
    </row>
    <row r="144" spans="1:65" s="2" customFormat="1" ht="24">
      <c r="A144" s="36"/>
      <c r="B144" s="37"/>
      <c r="C144" s="247" t="s">
        <v>403</v>
      </c>
      <c r="D144" s="247" t="s">
        <v>804</v>
      </c>
      <c r="E144" s="248" t="s">
        <v>2262</v>
      </c>
      <c r="F144" s="249" t="s">
        <v>2263</v>
      </c>
      <c r="G144" s="250" t="s">
        <v>117</v>
      </c>
      <c r="H144" s="251">
        <v>8</v>
      </c>
      <c r="I144" s="252"/>
      <c r="J144" s="253">
        <f>ROUND(I144*H144,2)</f>
        <v>0</v>
      </c>
      <c r="K144" s="249" t="s">
        <v>74</v>
      </c>
      <c r="L144" s="254"/>
      <c r="M144" s="255" t="s">
        <v>74</v>
      </c>
      <c r="N144" s="256" t="s">
        <v>46</v>
      </c>
      <c r="O144" s="66"/>
      <c r="P144" s="191">
        <f>O144*H144</f>
        <v>0</v>
      </c>
      <c r="Q144" s="191">
        <v>0</v>
      </c>
      <c r="R144" s="191">
        <f>Q144*H144</f>
        <v>0</v>
      </c>
      <c r="S144" s="191">
        <v>0</v>
      </c>
      <c r="T144" s="192">
        <f>S144*H144</f>
        <v>0</v>
      </c>
      <c r="U144" s="36"/>
      <c r="V144" s="36"/>
      <c r="W144" s="36"/>
      <c r="X144" s="36"/>
      <c r="Y144" s="36"/>
      <c r="Z144" s="36"/>
      <c r="AA144" s="36"/>
      <c r="AB144" s="36"/>
      <c r="AC144" s="36"/>
      <c r="AD144" s="36"/>
      <c r="AE144" s="36"/>
      <c r="AR144" s="193" t="s">
        <v>2214</v>
      </c>
      <c r="AT144" s="193" t="s">
        <v>804</v>
      </c>
      <c r="AU144" s="193" t="s">
        <v>85</v>
      </c>
      <c r="AY144" s="19" t="s">
        <v>223</v>
      </c>
      <c r="BE144" s="194">
        <f>IF(N144="základní",J144,0)</f>
        <v>0</v>
      </c>
      <c r="BF144" s="194">
        <f>IF(N144="snížená",J144,0)</f>
        <v>0</v>
      </c>
      <c r="BG144" s="194">
        <f>IF(N144="zákl. přenesená",J144,0)</f>
        <v>0</v>
      </c>
      <c r="BH144" s="194">
        <f>IF(N144="sníž. přenesená",J144,0)</f>
        <v>0</v>
      </c>
      <c r="BI144" s="194">
        <f>IF(N144="nulová",J144,0)</f>
        <v>0</v>
      </c>
      <c r="BJ144" s="19" t="s">
        <v>83</v>
      </c>
      <c r="BK144" s="194">
        <f>ROUND(I144*H144,2)</f>
        <v>0</v>
      </c>
      <c r="BL144" s="19" t="s">
        <v>985</v>
      </c>
      <c r="BM144" s="193" t="s">
        <v>124</v>
      </c>
    </row>
    <row r="145" spans="1:47" s="2" customFormat="1" ht="11.25">
      <c r="A145" s="36"/>
      <c r="B145" s="37"/>
      <c r="C145" s="38"/>
      <c r="D145" s="195" t="s">
        <v>231</v>
      </c>
      <c r="E145" s="38"/>
      <c r="F145" s="196" t="s">
        <v>2263</v>
      </c>
      <c r="G145" s="38"/>
      <c r="H145" s="38"/>
      <c r="I145" s="197"/>
      <c r="J145" s="38"/>
      <c r="K145" s="38"/>
      <c r="L145" s="41"/>
      <c r="M145" s="198"/>
      <c r="N145" s="199"/>
      <c r="O145" s="66"/>
      <c r="P145" s="66"/>
      <c r="Q145" s="66"/>
      <c r="R145" s="66"/>
      <c r="S145" s="66"/>
      <c r="T145" s="67"/>
      <c r="U145" s="36"/>
      <c r="V145" s="36"/>
      <c r="W145" s="36"/>
      <c r="X145" s="36"/>
      <c r="Y145" s="36"/>
      <c r="Z145" s="36"/>
      <c r="AA145" s="36"/>
      <c r="AB145" s="36"/>
      <c r="AC145" s="36"/>
      <c r="AD145" s="36"/>
      <c r="AE145" s="36"/>
      <c r="AT145" s="19" t="s">
        <v>231</v>
      </c>
      <c r="AU145" s="19" t="s">
        <v>85</v>
      </c>
    </row>
    <row r="146" spans="1:65" s="2" customFormat="1" ht="16.5" customHeight="1">
      <c r="A146" s="36"/>
      <c r="B146" s="37"/>
      <c r="C146" s="182" t="s">
        <v>413</v>
      </c>
      <c r="D146" s="182" t="s">
        <v>225</v>
      </c>
      <c r="E146" s="183" t="s">
        <v>2264</v>
      </c>
      <c r="F146" s="184" t="s">
        <v>2265</v>
      </c>
      <c r="G146" s="185" t="s">
        <v>117</v>
      </c>
      <c r="H146" s="186">
        <v>8</v>
      </c>
      <c r="I146" s="187"/>
      <c r="J146" s="188">
        <f>ROUND(I146*H146,2)</f>
        <v>0</v>
      </c>
      <c r="K146" s="184" t="s">
        <v>74</v>
      </c>
      <c r="L146" s="41"/>
      <c r="M146" s="189" t="s">
        <v>74</v>
      </c>
      <c r="N146" s="190" t="s">
        <v>46</v>
      </c>
      <c r="O146" s="66"/>
      <c r="P146" s="191">
        <f>O146*H146</f>
        <v>0</v>
      </c>
      <c r="Q146" s="191">
        <v>0</v>
      </c>
      <c r="R146" s="191">
        <f>Q146*H146</f>
        <v>0</v>
      </c>
      <c r="S146" s="191">
        <v>0</v>
      </c>
      <c r="T146" s="192">
        <f>S146*H146</f>
        <v>0</v>
      </c>
      <c r="U146" s="36"/>
      <c r="V146" s="36"/>
      <c r="W146" s="36"/>
      <c r="X146" s="36"/>
      <c r="Y146" s="36"/>
      <c r="Z146" s="36"/>
      <c r="AA146" s="36"/>
      <c r="AB146" s="36"/>
      <c r="AC146" s="36"/>
      <c r="AD146" s="36"/>
      <c r="AE146" s="36"/>
      <c r="AR146" s="193" t="s">
        <v>985</v>
      </c>
      <c r="AT146" s="193" t="s">
        <v>225</v>
      </c>
      <c r="AU146" s="193" t="s">
        <v>85</v>
      </c>
      <c r="AY146" s="19" t="s">
        <v>223</v>
      </c>
      <c r="BE146" s="194">
        <f>IF(N146="základní",J146,0)</f>
        <v>0</v>
      </c>
      <c r="BF146" s="194">
        <f>IF(N146="snížená",J146,0)</f>
        <v>0</v>
      </c>
      <c r="BG146" s="194">
        <f>IF(N146="zákl. přenesená",J146,0)</f>
        <v>0</v>
      </c>
      <c r="BH146" s="194">
        <f>IF(N146="sníž. přenesená",J146,0)</f>
        <v>0</v>
      </c>
      <c r="BI146" s="194">
        <f>IF(N146="nulová",J146,0)</f>
        <v>0</v>
      </c>
      <c r="BJ146" s="19" t="s">
        <v>83</v>
      </c>
      <c r="BK146" s="194">
        <f>ROUND(I146*H146,2)</f>
        <v>0</v>
      </c>
      <c r="BL146" s="19" t="s">
        <v>985</v>
      </c>
      <c r="BM146" s="193" t="s">
        <v>915</v>
      </c>
    </row>
    <row r="147" spans="1:47" s="2" customFormat="1" ht="11.25">
      <c r="A147" s="36"/>
      <c r="B147" s="37"/>
      <c r="C147" s="38"/>
      <c r="D147" s="195" t="s">
        <v>231</v>
      </c>
      <c r="E147" s="38"/>
      <c r="F147" s="196" t="s">
        <v>2265</v>
      </c>
      <c r="G147" s="38"/>
      <c r="H147" s="38"/>
      <c r="I147" s="197"/>
      <c r="J147" s="38"/>
      <c r="K147" s="38"/>
      <c r="L147" s="41"/>
      <c r="M147" s="198"/>
      <c r="N147" s="199"/>
      <c r="O147" s="66"/>
      <c r="P147" s="66"/>
      <c r="Q147" s="66"/>
      <c r="R147" s="66"/>
      <c r="S147" s="66"/>
      <c r="T147" s="67"/>
      <c r="U147" s="36"/>
      <c r="V147" s="36"/>
      <c r="W147" s="36"/>
      <c r="X147" s="36"/>
      <c r="Y147" s="36"/>
      <c r="Z147" s="36"/>
      <c r="AA147" s="36"/>
      <c r="AB147" s="36"/>
      <c r="AC147" s="36"/>
      <c r="AD147" s="36"/>
      <c r="AE147" s="36"/>
      <c r="AT147" s="19" t="s">
        <v>231</v>
      </c>
      <c r="AU147" s="19" t="s">
        <v>85</v>
      </c>
    </row>
    <row r="148" spans="1:65" s="2" customFormat="1" ht="24">
      <c r="A148" s="36"/>
      <c r="B148" s="37"/>
      <c r="C148" s="247" t="s">
        <v>420</v>
      </c>
      <c r="D148" s="247" t="s">
        <v>804</v>
      </c>
      <c r="E148" s="248" t="s">
        <v>2266</v>
      </c>
      <c r="F148" s="249" t="s">
        <v>2267</v>
      </c>
      <c r="G148" s="250" t="s">
        <v>117</v>
      </c>
      <c r="H148" s="251">
        <v>7</v>
      </c>
      <c r="I148" s="252"/>
      <c r="J148" s="253">
        <f>ROUND(I148*H148,2)</f>
        <v>0</v>
      </c>
      <c r="K148" s="249" t="s">
        <v>74</v>
      </c>
      <c r="L148" s="254"/>
      <c r="M148" s="255" t="s">
        <v>74</v>
      </c>
      <c r="N148" s="256" t="s">
        <v>46</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2214</v>
      </c>
      <c r="AT148" s="193" t="s">
        <v>804</v>
      </c>
      <c r="AU148" s="193" t="s">
        <v>85</v>
      </c>
      <c r="AY148" s="19" t="s">
        <v>223</v>
      </c>
      <c r="BE148" s="194">
        <f>IF(N148="základní",J148,0)</f>
        <v>0</v>
      </c>
      <c r="BF148" s="194">
        <f>IF(N148="snížená",J148,0)</f>
        <v>0</v>
      </c>
      <c r="BG148" s="194">
        <f>IF(N148="zákl. přenesená",J148,0)</f>
        <v>0</v>
      </c>
      <c r="BH148" s="194">
        <f>IF(N148="sníž. přenesená",J148,0)</f>
        <v>0</v>
      </c>
      <c r="BI148" s="194">
        <f>IF(N148="nulová",J148,0)</f>
        <v>0</v>
      </c>
      <c r="BJ148" s="19" t="s">
        <v>83</v>
      </c>
      <c r="BK148" s="194">
        <f>ROUND(I148*H148,2)</f>
        <v>0</v>
      </c>
      <c r="BL148" s="19" t="s">
        <v>985</v>
      </c>
      <c r="BM148" s="193" t="s">
        <v>927</v>
      </c>
    </row>
    <row r="149" spans="1:47" s="2" customFormat="1" ht="19.5">
      <c r="A149" s="36"/>
      <c r="B149" s="37"/>
      <c r="C149" s="38"/>
      <c r="D149" s="195" t="s">
        <v>231</v>
      </c>
      <c r="E149" s="38"/>
      <c r="F149" s="196" t="s">
        <v>2267</v>
      </c>
      <c r="G149" s="38"/>
      <c r="H149" s="38"/>
      <c r="I149" s="197"/>
      <c r="J149" s="38"/>
      <c r="K149" s="38"/>
      <c r="L149" s="41"/>
      <c r="M149" s="198"/>
      <c r="N149" s="199"/>
      <c r="O149" s="66"/>
      <c r="P149" s="66"/>
      <c r="Q149" s="66"/>
      <c r="R149" s="66"/>
      <c r="S149" s="66"/>
      <c r="T149" s="67"/>
      <c r="U149" s="36"/>
      <c r="V149" s="36"/>
      <c r="W149" s="36"/>
      <c r="X149" s="36"/>
      <c r="Y149" s="36"/>
      <c r="Z149" s="36"/>
      <c r="AA149" s="36"/>
      <c r="AB149" s="36"/>
      <c r="AC149" s="36"/>
      <c r="AD149" s="36"/>
      <c r="AE149" s="36"/>
      <c r="AT149" s="19" t="s">
        <v>231</v>
      </c>
      <c r="AU149" s="19" t="s">
        <v>85</v>
      </c>
    </row>
    <row r="150" spans="1:65" s="2" customFormat="1" ht="16.5" customHeight="1">
      <c r="A150" s="36"/>
      <c r="B150" s="37"/>
      <c r="C150" s="182" t="s">
        <v>427</v>
      </c>
      <c r="D150" s="182" t="s">
        <v>225</v>
      </c>
      <c r="E150" s="183" t="s">
        <v>2268</v>
      </c>
      <c r="F150" s="184" t="s">
        <v>2269</v>
      </c>
      <c r="G150" s="185" t="s">
        <v>117</v>
      </c>
      <c r="H150" s="186">
        <v>7</v>
      </c>
      <c r="I150" s="187"/>
      <c r="J150" s="188">
        <f>ROUND(I150*H150,2)</f>
        <v>0</v>
      </c>
      <c r="K150" s="184" t="s">
        <v>74</v>
      </c>
      <c r="L150" s="41"/>
      <c r="M150" s="189" t="s">
        <v>74</v>
      </c>
      <c r="N150" s="190" t="s">
        <v>46</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985</v>
      </c>
      <c r="AT150" s="193" t="s">
        <v>225</v>
      </c>
      <c r="AU150" s="193" t="s">
        <v>85</v>
      </c>
      <c r="AY150" s="19" t="s">
        <v>223</v>
      </c>
      <c r="BE150" s="194">
        <f>IF(N150="základní",J150,0)</f>
        <v>0</v>
      </c>
      <c r="BF150" s="194">
        <f>IF(N150="snížená",J150,0)</f>
        <v>0</v>
      </c>
      <c r="BG150" s="194">
        <f>IF(N150="zákl. přenesená",J150,0)</f>
        <v>0</v>
      </c>
      <c r="BH150" s="194">
        <f>IF(N150="sníž. přenesená",J150,0)</f>
        <v>0</v>
      </c>
      <c r="BI150" s="194">
        <f>IF(N150="nulová",J150,0)</f>
        <v>0</v>
      </c>
      <c r="BJ150" s="19" t="s">
        <v>83</v>
      </c>
      <c r="BK150" s="194">
        <f>ROUND(I150*H150,2)</f>
        <v>0</v>
      </c>
      <c r="BL150" s="19" t="s">
        <v>985</v>
      </c>
      <c r="BM150" s="193" t="s">
        <v>939</v>
      </c>
    </row>
    <row r="151" spans="1:47" s="2" customFormat="1" ht="11.25">
      <c r="A151" s="36"/>
      <c r="B151" s="37"/>
      <c r="C151" s="38"/>
      <c r="D151" s="195" t="s">
        <v>231</v>
      </c>
      <c r="E151" s="38"/>
      <c r="F151" s="196" t="s">
        <v>2269</v>
      </c>
      <c r="G151" s="38"/>
      <c r="H151" s="38"/>
      <c r="I151" s="197"/>
      <c r="J151" s="38"/>
      <c r="K151" s="38"/>
      <c r="L151" s="41"/>
      <c r="M151" s="198"/>
      <c r="N151" s="199"/>
      <c r="O151" s="66"/>
      <c r="P151" s="66"/>
      <c r="Q151" s="66"/>
      <c r="R151" s="66"/>
      <c r="S151" s="66"/>
      <c r="T151" s="67"/>
      <c r="U151" s="36"/>
      <c r="V151" s="36"/>
      <c r="W151" s="36"/>
      <c r="X151" s="36"/>
      <c r="Y151" s="36"/>
      <c r="Z151" s="36"/>
      <c r="AA151" s="36"/>
      <c r="AB151" s="36"/>
      <c r="AC151" s="36"/>
      <c r="AD151" s="36"/>
      <c r="AE151" s="36"/>
      <c r="AT151" s="19" t="s">
        <v>231</v>
      </c>
      <c r="AU151" s="19" t="s">
        <v>85</v>
      </c>
    </row>
    <row r="152" spans="2:63" s="12" customFormat="1" ht="22.9" customHeight="1">
      <c r="B152" s="166"/>
      <c r="C152" s="167"/>
      <c r="D152" s="168" t="s">
        <v>75</v>
      </c>
      <c r="E152" s="180" t="s">
        <v>2270</v>
      </c>
      <c r="F152" s="180" t="s">
        <v>2271</v>
      </c>
      <c r="G152" s="167"/>
      <c r="H152" s="167"/>
      <c r="I152" s="170"/>
      <c r="J152" s="181">
        <f>BK152</f>
        <v>0</v>
      </c>
      <c r="K152" s="167"/>
      <c r="L152" s="172"/>
      <c r="M152" s="173"/>
      <c r="N152" s="174"/>
      <c r="O152" s="174"/>
      <c r="P152" s="175">
        <f>SUM(P153:P154)</f>
        <v>0</v>
      </c>
      <c r="Q152" s="174"/>
      <c r="R152" s="175">
        <f>SUM(R153:R154)</f>
        <v>0</v>
      </c>
      <c r="S152" s="174"/>
      <c r="T152" s="176">
        <f>SUM(T153:T154)</f>
        <v>0</v>
      </c>
      <c r="AR152" s="177" t="s">
        <v>83</v>
      </c>
      <c r="AT152" s="178" t="s">
        <v>75</v>
      </c>
      <c r="AU152" s="178" t="s">
        <v>83</v>
      </c>
      <c r="AY152" s="177" t="s">
        <v>223</v>
      </c>
      <c r="BK152" s="179">
        <f>SUM(BK153:BK154)</f>
        <v>0</v>
      </c>
    </row>
    <row r="153" spans="1:65" s="2" customFormat="1" ht="24">
      <c r="A153" s="36"/>
      <c r="B153" s="37"/>
      <c r="C153" s="182" t="s">
        <v>433</v>
      </c>
      <c r="D153" s="182" t="s">
        <v>225</v>
      </c>
      <c r="E153" s="183" t="s">
        <v>2272</v>
      </c>
      <c r="F153" s="184" t="s">
        <v>2273</v>
      </c>
      <c r="G153" s="185" t="s">
        <v>423</v>
      </c>
      <c r="H153" s="186">
        <v>1</v>
      </c>
      <c r="I153" s="187"/>
      <c r="J153" s="188">
        <f>ROUND(I153*H153,2)</f>
        <v>0</v>
      </c>
      <c r="K153" s="184" t="s">
        <v>74</v>
      </c>
      <c r="L153" s="41"/>
      <c r="M153" s="189" t="s">
        <v>74</v>
      </c>
      <c r="N153" s="190" t="s">
        <v>46</v>
      </c>
      <c r="O153" s="66"/>
      <c r="P153" s="191">
        <f>O153*H153</f>
        <v>0</v>
      </c>
      <c r="Q153" s="191">
        <v>0</v>
      </c>
      <c r="R153" s="191">
        <f>Q153*H153</f>
        <v>0</v>
      </c>
      <c r="S153" s="191">
        <v>0</v>
      </c>
      <c r="T153" s="192">
        <f>S153*H153</f>
        <v>0</v>
      </c>
      <c r="U153" s="36"/>
      <c r="V153" s="36"/>
      <c r="W153" s="36"/>
      <c r="X153" s="36"/>
      <c r="Y153" s="36"/>
      <c r="Z153" s="36"/>
      <c r="AA153" s="36"/>
      <c r="AB153" s="36"/>
      <c r="AC153" s="36"/>
      <c r="AD153" s="36"/>
      <c r="AE153" s="36"/>
      <c r="AR153" s="193" t="s">
        <v>985</v>
      </c>
      <c r="AT153" s="193" t="s">
        <v>225</v>
      </c>
      <c r="AU153" s="193" t="s">
        <v>85</v>
      </c>
      <c r="AY153" s="19" t="s">
        <v>223</v>
      </c>
      <c r="BE153" s="194">
        <f>IF(N153="základní",J153,0)</f>
        <v>0</v>
      </c>
      <c r="BF153" s="194">
        <f>IF(N153="snížená",J153,0)</f>
        <v>0</v>
      </c>
      <c r="BG153" s="194">
        <f>IF(N153="zákl. přenesená",J153,0)</f>
        <v>0</v>
      </c>
      <c r="BH153" s="194">
        <f>IF(N153="sníž. přenesená",J153,0)</f>
        <v>0</v>
      </c>
      <c r="BI153" s="194">
        <f>IF(N153="nulová",J153,0)</f>
        <v>0</v>
      </c>
      <c r="BJ153" s="19" t="s">
        <v>83</v>
      </c>
      <c r="BK153" s="194">
        <f>ROUND(I153*H153,2)</f>
        <v>0</v>
      </c>
      <c r="BL153" s="19" t="s">
        <v>985</v>
      </c>
      <c r="BM153" s="193" t="s">
        <v>950</v>
      </c>
    </row>
    <row r="154" spans="1:47" s="2" customFormat="1" ht="39">
      <c r="A154" s="36"/>
      <c r="B154" s="37"/>
      <c r="C154" s="38"/>
      <c r="D154" s="195" t="s">
        <v>231</v>
      </c>
      <c r="E154" s="38"/>
      <c r="F154" s="196" t="s">
        <v>2274</v>
      </c>
      <c r="G154" s="38"/>
      <c r="H154" s="38"/>
      <c r="I154" s="197"/>
      <c r="J154" s="38"/>
      <c r="K154" s="38"/>
      <c r="L154" s="41"/>
      <c r="M154" s="198"/>
      <c r="N154" s="199"/>
      <c r="O154" s="66"/>
      <c r="P154" s="66"/>
      <c r="Q154" s="66"/>
      <c r="R154" s="66"/>
      <c r="S154" s="66"/>
      <c r="T154" s="67"/>
      <c r="U154" s="36"/>
      <c r="V154" s="36"/>
      <c r="W154" s="36"/>
      <c r="X154" s="36"/>
      <c r="Y154" s="36"/>
      <c r="Z154" s="36"/>
      <c r="AA154" s="36"/>
      <c r="AB154" s="36"/>
      <c r="AC154" s="36"/>
      <c r="AD154" s="36"/>
      <c r="AE154" s="36"/>
      <c r="AT154" s="19" t="s">
        <v>231</v>
      </c>
      <c r="AU154" s="19" t="s">
        <v>85</v>
      </c>
    </row>
    <row r="155" spans="2:63" s="12" customFormat="1" ht="22.9" customHeight="1">
      <c r="B155" s="166"/>
      <c r="C155" s="167"/>
      <c r="D155" s="168" t="s">
        <v>75</v>
      </c>
      <c r="E155" s="180" t="s">
        <v>2275</v>
      </c>
      <c r="F155" s="180" t="s">
        <v>2276</v>
      </c>
      <c r="G155" s="167"/>
      <c r="H155" s="167"/>
      <c r="I155" s="170"/>
      <c r="J155" s="181">
        <f>BK155</f>
        <v>0</v>
      </c>
      <c r="K155" s="167"/>
      <c r="L155" s="172"/>
      <c r="M155" s="173"/>
      <c r="N155" s="174"/>
      <c r="O155" s="174"/>
      <c r="P155" s="175">
        <f>SUM(P156:P157)</f>
        <v>0</v>
      </c>
      <c r="Q155" s="174"/>
      <c r="R155" s="175">
        <f>SUM(R156:R157)</f>
        <v>0</v>
      </c>
      <c r="S155" s="174"/>
      <c r="T155" s="176">
        <f>SUM(T156:T157)</f>
        <v>0</v>
      </c>
      <c r="AR155" s="177" t="s">
        <v>83</v>
      </c>
      <c r="AT155" s="178" t="s">
        <v>75</v>
      </c>
      <c r="AU155" s="178" t="s">
        <v>83</v>
      </c>
      <c r="AY155" s="177" t="s">
        <v>223</v>
      </c>
      <c r="BK155" s="179">
        <f>SUM(BK156:BK157)</f>
        <v>0</v>
      </c>
    </row>
    <row r="156" spans="1:65" s="2" customFormat="1" ht="24">
      <c r="A156" s="36"/>
      <c r="B156" s="37"/>
      <c r="C156" s="182" t="s">
        <v>438</v>
      </c>
      <c r="D156" s="182" t="s">
        <v>225</v>
      </c>
      <c r="E156" s="183" t="s">
        <v>2277</v>
      </c>
      <c r="F156" s="184" t="s">
        <v>2278</v>
      </c>
      <c r="G156" s="185" t="s">
        <v>423</v>
      </c>
      <c r="H156" s="186">
        <v>1</v>
      </c>
      <c r="I156" s="187"/>
      <c r="J156" s="188">
        <f>ROUND(I156*H156,2)</f>
        <v>0</v>
      </c>
      <c r="K156" s="184" t="s">
        <v>74</v>
      </c>
      <c r="L156" s="41"/>
      <c r="M156" s="189" t="s">
        <v>74</v>
      </c>
      <c r="N156" s="190" t="s">
        <v>46</v>
      </c>
      <c r="O156" s="66"/>
      <c r="P156" s="191">
        <f>O156*H156</f>
        <v>0</v>
      </c>
      <c r="Q156" s="191">
        <v>0</v>
      </c>
      <c r="R156" s="191">
        <f>Q156*H156</f>
        <v>0</v>
      </c>
      <c r="S156" s="191">
        <v>0</v>
      </c>
      <c r="T156" s="192">
        <f>S156*H156</f>
        <v>0</v>
      </c>
      <c r="U156" s="36"/>
      <c r="V156" s="36"/>
      <c r="W156" s="36"/>
      <c r="X156" s="36"/>
      <c r="Y156" s="36"/>
      <c r="Z156" s="36"/>
      <c r="AA156" s="36"/>
      <c r="AB156" s="36"/>
      <c r="AC156" s="36"/>
      <c r="AD156" s="36"/>
      <c r="AE156" s="36"/>
      <c r="AR156" s="193" t="s">
        <v>985</v>
      </c>
      <c r="AT156" s="193" t="s">
        <v>225</v>
      </c>
      <c r="AU156" s="193" t="s">
        <v>85</v>
      </c>
      <c r="AY156" s="19" t="s">
        <v>223</v>
      </c>
      <c r="BE156" s="194">
        <f>IF(N156="základní",J156,0)</f>
        <v>0</v>
      </c>
      <c r="BF156" s="194">
        <f>IF(N156="snížená",J156,0)</f>
        <v>0</v>
      </c>
      <c r="BG156" s="194">
        <f>IF(N156="zákl. přenesená",J156,0)</f>
        <v>0</v>
      </c>
      <c r="BH156" s="194">
        <f>IF(N156="sníž. přenesená",J156,0)</f>
        <v>0</v>
      </c>
      <c r="BI156" s="194">
        <f>IF(N156="nulová",J156,0)</f>
        <v>0</v>
      </c>
      <c r="BJ156" s="19" t="s">
        <v>83</v>
      </c>
      <c r="BK156" s="194">
        <f>ROUND(I156*H156,2)</f>
        <v>0</v>
      </c>
      <c r="BL156" s="19" t="s">
        <v>985</v>
      </c>
      <c r="BM156" s="193" t="s">
        <v>973</v>
      </c>
    </row>
    <row r="157" spans="1:47" s="2" customFormat="1" ht="11.25">
      <c r="A157" s="36"/>
      <c r="B157" s="37"/>
      <c r="C157" s="38"/>
      <c r="D157" s="195" t="s">
        <v>231</v>
      </c>
      <c r="E157" s="38"/>
      <c r="F157" s="196" t="s">
        <v>2278</v>
      </c>
      <c r="G157" s="38"/>
      <c r="H157" s="38"/>
      <c r="I157" s="197"/>
      <c r="J157" s="38"/>
      <c r="K157" s="38"/>
      <c r="L157" s="41"/>
      <c r="M157" s="257"/>
      <c r="N157" s="258"/>
      <c r="O157" s="259"/>
      <c r="P157" s="259"/>
      <c r="Q157" s="259"/>
      <c r="R157" s="259"/>
      <c r="S157" s="259"/>
      <c r="T157" s="260"/>
      <c r="U157" s="36"/>
      <c r="V157" s="36"/>
      <c r="W157" s="36"/>
      <c r="X157" s="36"/>
      <c r="Y157" s="36"/>
      <c r="Z157" s="36"/>
      <c r="AA157" s="36"/>
      <c r="AB157" s="36"/>
      <c r="AC157" s="36"/>
      <c r="AD157" s="36"/>
      <c r="AE157" s="36"/>
      <c r="AT157" s="19" t="s">
        <v>231</v>
      </c>
      <c r="AU157" s="19" t="s">
        <v>85</v>
      </c>
    </row>
    <row r="158" spans="1:31" s="2" customFormat="1" ht="6.95" customHeight="1">
      <c r="A158" s="36"/>
      <c r="B158" s="49"/>
      <c r="C158" s="50"/>
      <c r="D158" s="50"/>
      <c r="E158" s="50"/>
      <c r="F158" s="50"/>
      <c r="G158" s="50"/>
      <c r="H158" s="50"/>
      <c r="I158" s="50"/>
      <c r="J158" s="50"/>
      <c r="K158" s="50"/>
      <c r="L158" s="41"/>
      <c r="M158" s="36"/>
      <c r="O158" s="36"/>
      <c r="P158" s="36"/>
      <c r="Q158" s="36"/>
      <c r="R158" s="36"/>
      <c r="S158" s="36"/>
      <c r="T158" s="36"/>
      <c r="U158" s="36"/>
      <c r="V158" s="36"/>
      <c r="W158" s="36"/>
      <c r="X158" s="36"/>
      <c r="Y158" s="36"/>
      <c r="Z158" s="36"/>
      <c r="AA158" s="36"/>
      <c r="AB158" s="36"/>
      <c r="AC158" s="36"/>
      <c r="AD158" s="36"/>
      <c r="AE158" s="36"/>
    </row>
  </sheetData>
  <sheetProtection algorithmName="SHA-512" hashValue="vUNcihODvT3TALcFd5eaqqb3OSDisCKd0LHiq2nWi24HupRfX1Yy3nCHK/Mu6v/8zHMTypyFg05jDCjkMQ6nBw==" saltValue="J5UCHUGVSnbOzKCgoBM5KLRvPFflzMLAMTaQRkcnEhsyi1BaVSMYLFWGwnRMidW3SwyvXMzSyjoGYzYFAed8dA==" spinCount="100000" sheet="1" objects="1" scenarios="1" formatColumns="0" formatRows="0" autoFilter="0"/>
  <autoFilter ref="C90:K157"/>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108</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2279</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ROUND(J86,2)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ROUND((SUM(BE86:BE139)),2)</f>
        <v>0</v>
      </c>
      <c r="G35" s="36"/>
      <c r="H35" s="36"/>
      <c r="I35" s="128">
        <v>0.21</v>
      </c>
      <c r="J35" s="127">
        <f>ROUND(((SUM(BE86:BE139))*I35),2)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ROUND((SUM(BF86:BF139)),2)</f>
        <v>0</v>
      </c>
      <c r="G36" s="36"/>
      <c r="H36" s="36"/>
      <c r="I36" s="128">
        <v>0.15</v>
      </c>
      <c r="J36" s="127">
        <f>ROUND(((SUM(BF86:BF139))*I36),2)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ROUND((SUM(BG86:BG139)),2)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ROUND((SUM(BH86:BH139)),2)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ROUND((SUM(BI86:BI139)),2)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J00 - Zařízení silnoproudé elektrotechniky</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J86</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2280</v>
      </c>
      <c r="E64" s="147"/>
      <c r="F64" s="147"/>
      <c r="G64" s="147"/>
      <c r="H64" s="147"/>
      <c r="I64" s="147"/>
      <c r="J64" s="148">
        <f>J87</f>
        <v>0</v>
      </c>
      <c r="K64" s="145"/>
      <c r="L64" s="149"/>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208</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08" t="str">
        <f>E7</f>
        <v>Rekonstrukce objektu - 3 etapa 2.NP</v>
      </c>
      <c r="F74" s="409"/>
      <c r="G74" s="409"/>
      <c r="H74" s="409"/>
      <c r="I74" s="38"/>
      <c r="J74" s="38"/>
      <c r="K74" s="38"/>
      <c r="L74" s="116"/>
      <c r="S74" s="36"/>
      <c r="T74" s="36"/>
      <c r="U74" s="36"/>
      <c r="V74" s="36"/>
      <c r="W74" s="36"/>
      <c r="X74" s="36"/>
      <c r="Y74" s="36"/>
      <c r="Z74" s="36"/>
      <c r="AA74" s="36"/>
      <c r="AB74" s="36"/>
      <c r="AC74" s="36"/>
      <c r="AD74" s="36"/>
      <c r="AE74" s="36"/>
    </row>
    <row r="75" spans="2:12" s="1" customFormat="1" ht="12" customHeight="1">
      <c r="B75" s="23"/>
      <c r="C75" s="31" t="s">
        <v>132</v>
      </c>
      <c r="D75" s="24"/>
      <c r="E75" s="24"/>
      <c r="F75" s="24"/>
      <c r="G75" s="24"/>
      <c r="H75" s="24"/>
      <c r="I75" s="24"/>
      <c r="J75" s="24"/>
      <c r="K75" s="24"/>
      <c r="L75" s="22"/>
    </row>
    <row r="76" spans="1:31" s="2" customFormat="1" ht="16.5" customHeight="1">
      <c r="A76" s="36"/>
      <c r="B76" s="37"/>
      <c r="C76" s="38"/>
      <c r="D76" s="38"/>
      <c r="E76" s="408" t="s">
        <v>135</v>
      </c>
      <c r="F76" s="410"/>
      <c r="G76" s="410"/>
      <c r="H76" s="410"/>
      <c r="I76" s="38"/>
      <c r="J76" s="38"/>
      <c r="K76" s="38"/>
      <c r="L76" s="116"/>
      <c r="S76" s="36"/>
      <c r="T76" s="36"/>
      <c r="U76" s="36"/>
      <c r="V76" s="36"/>
      <c r="W76" s="36"/>
      <c r="X76" s="36"/>
      <c r="Y76" s="36"/>
      <c r="Z76" s="36"/>
      <c r="AA76" s="36"/>
      <c r="AB76" s="36"/>
      <c r="AC76" s="36"/>
      <c r="AD76" s="36"/>
      <c r="AE76" s="36"/>
    </row>
    <row r="77" spans="1:31" s="2" customFormat="1" ht="12" customHeight="1">
      <c r="A77" s="36"/>
      <c r="B77" s="37"/>
      <c r="C77" s="31" t="s">
        <v>138</v>
      </c>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6.5" customHeight="1">
      <c r="A78" s="36"/>
      <c r="B78" s="37"/>
      <c r="C78" s="38"/>
      <c r="D78" s="38"/>
      <c r="E78" s="362" t="str">
        <f>E11</f>
        <v>J00 - Zařízení silnoproudé elektrotechniky</v>
      </c>
      <c r="F78" s="410"/>
      <c r="G78" s="410"/>
      <c r="H78" s="410"/>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F14</f>
        <v>Pod Žvahovem 463</v>
      </c>
      <c r="G80" s="38"/>
      <c r="H80" s="38"/>
      <c r="I80" s="31" t="s">
        <v>24</v>
      </c>
      <c r="J80" s="61" t="str">
        <f>IF(J14="","",J14)</f>
        <v>Vyplň údaj</v>
      </c>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25.7" customHeight="1">
      <c r="A82" s="36"/>
      <c r="B82" s="37"/>
      <c r="C82" s="31" t="s">
        <v>25</v>
      </c>
      <c r="D82" s="38"/>
      <c r="E82" s="38"/>
      <c r="F82" s="29" t="str">
        <f>E17</f>
        <v>Městská část Praha 5</v>
      </c>
      <c r="G82" s="38"/>
      <c r="H82" s="38"/>
      <c r="I82" s="31" t="s">
        <v>33</v>
      </c>
      <c r="J82" s="34" t="str">
        <f>E23</f>
        <v>VPÚ DECO Praha, a.s.</v>
      </c>
      <c r="K82" s="38"/>
      <c r="L82" s="116"/>
      <c r="S82" s="36"/>
      <c r="T82" s="36"/>
      <c r="U82" s="36"/>
      <c r="V82" s="36"/>
      <c r="W82" s="36"/>
      <c r="X82" s="36"/>
      <c r="Y82" s="36"/>
      <c r="Z82" s="36"/>
      <c r="AA82" s="36"/>
      <c r="AB82" s="36"/>
      <c r="AC82" s="36"/>
      <c r="AD82" s="36"/>
      <c r="AE82" s="36"/>
    </row>
    <row r="83" spans="1:31" s="2" customFormat="1" ht="25.7" customHeight="1">
      <c r="A83" s="36"/>
      <c r="B83" s="37"/>
      <c r="C83" s="31" t="s">
        <v>31</v>
      </c>
      <c r="D83" s="38"/>
      <c r="E83" s="38"/>
      <c r="F83" s="29" t="str">
        <f>IF(E20="","",E20)</f>
        <v>Vyplň údaj</v>
      </c>
      <c r="G83" s="38"/>
      <c r="H83" s="38"/>
      <c r="I83" s="31" t="s">
        <v>38</v>
      </c>
      <c r="J83" s="34" t="str">
        <f>E26</f>
        <v>VPÚ DECO Praha, a.s.</v>
      </c>
      <c r="K83" s="38"/>
      <c r="L83" s="116"/>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11" customFormat="1" ht="29.25" customHeight="1">
      <c r="A85" s="155"/>
      <c r="B85" s="156"/>
      <c r="C85" s="157" t="s">
        <v>209</v>
      </c>
      <c r="D85" s="158" t="s">
        <v>60</v>
      </c>
      <c r="E85" s="158" t="s">
        <v>56</v>
      </c>
      <c r="F85" s="158" t="s">
        <v>57</v>
      </c>
      <c r="G85" s="158" t="s">
        <v>210</v>
      </c>
      <c r="H85" s="158" t="s">
        <v>211</v>
      </c>
      <c r="I85" s="158" t="s">
        <v>212</v>
      </c>
      <c r="J85" s="158" t="s">
        <v>192</v>
      </c>
      <c r="K85" s="159" t="s">
        <v>213</v>
      </c>
      <c r="L85" s="160"/>
      <c r="M85" s="70" t="s">
        <v>74</v>
      </c>
      <c r="N85" s="71" t="s">
        <v>45</v>
      </c>
      <c r="O85" s="71" t="s">
        <v>214</v>
      </c>
      <c r="P85" s="71" t="s">
        <v>215</v>
      </c>
      <c r="Q85" s="71" t="s">
        <v>216</v>
      </c>
      <c r="R85" s="71" t="s">
        <v>217</v>
      </c>
      <c r="S85" s="71" t="s">
        <v>218</v>
      </c>
      <c r="T85" s="72" t="s">
        <v>219</v>
      </c>
      <c r="U85" s="155"/>
      <c r="V85" s="155"/>
      <c r="W85" s="155"/>
      <c r="X85" s="155"/>
      <c r="Y85" s="155"/>
      <c r="Z85" s="155"/>
      <c r="AA85" s="155"/>
      <c r="AB85" s="155"/>
      <c r="AC85" s="155"/>
      <c r="AD85" s="155"/>
      <c r="AE85" s="155"/>
    </row>
    <row r="86" spans="1:63" s="2" customFormat="1" ht="22.9" customHeight="1">
      <c r="A86" s="36"/>
      <c r="B86" s="37"/>
      <c r="C86" s="77" t="s">
        <v>220</v>
      </c>
      <c r="D86" s="38"/>
      <c r="E86" s="38"/>
      <c r="F86" s="38"/>
      <c r="G86" s="38"/>
      <c r="H86" s="38"/>
      <c r="I86" s="38"/>
      <c r="J86" s="161">
        <f>BK86</f>
        <v>0</v>
      </c>
      <c r="K86" s="38"/>
      <c r="L86" s="41"/>
      <c r="M86" s="73"/>
      <c r="N86" s="162"/>
      <c r="O86" s="74"/>
      <c r="P86" s="163">
        <f>P87</f>
        <v>0</v>
      </c>
      <c r="Q86" s="74"/>
      <c r="R86" s="163">
        <f>R87</f>
        <v>0</v>
      </c>
      <c r="S86" s="74"/>
      <c r="T86" s="164">
        <f>T87</f>
        <v>0</v>
      </c>
      <c r="U86" s="36"/>
      <c r="V86" s="36"/>
      <c r="W86" s="36"/>
      <c r="X86" s="36"/>
      <c r="Y86" s="36"/>
      <c r="Z86" s="36"/>
      <c r="AA86" s="36"/>
      <c r="AB86" s="36"/>
      <c r="AC86" s="36"/>
      <c r="AD86" s="36"/>
      <c r="AE86" s="36"/>
      <c r="AT86" s="19" t="s">
        <v>75</v>
      </c>
      <c r="AU86" s="19" t="s">
        <v>193</v>
      </c>
      <c r="BK86" s="165">
        <f>BK87</f>
        <v>0</v>
      </c>
    </row>
    <row r="87" spans="2:63" s="12" customFormat="1" ht="25.9" customHeight="1">
      <c r="B87" s="166"/>
      <c r="C87" s="167"/>
      <c r="D87" s="168" t="s">
        <v>75</v>
      </c>
      <c r="E87" s="169" t="s">
        <v>2281</v>
      </c>
      <c r="F87" s="169" t="s">
        <v>2282</v>
      </c>
      <c r="G87" s="167"/>
      <c r="H87" s="167"/>
      <c r="I87" s="170"/>
      <c r="J87" s="171">
        <f>BK87</f>
        <v>0</v>
      </c>
      <c r="K87" s="167"/>
      <c r="L87" s="172"/>
      <c r="M87" s="173"/>
      <c r="N87" s="174"/>
      <c r="O87" s="174"/>
      <c r="P87" s="175">
        <f>SUM(P88:P139)</f>
        <v>0</v>
      </c>
      <c r="Q87" s="174"/>
      <c r="R87" s="175">
        <f>SUM(R88:R139)</f>
        <v>0</v>
      </c>
      <c r="S87" s="174"/>
      <c r="T87" s="176">
        <f>SUM(T88:T139)</f>
        <v>0</v>
      </c>
      <c r="AR87" s="177" t="s">
        <v>85</v>
      </c>
      <c r="AT87" s="178" t="s">
        <v>75</v>
      </c>
      <c r="AU87" s="178" t="s">
        <v>76</v>
      </c>
      <c r="AY87" s="177" t="s">
        <v>223</v>
      </c>
      <c r="BK87" s="179">
        <f>SUM(BK88:BK139)</f>
        <v>0</v>
      </c>
    </row>
    <row r="88" spans="1:65" s="2" customFormat="1" ht="16.5" customHeight="1">
      <c r="A88" s="36"/>
      <c r="B88" s="37"/>
      <c r="C88" s="182" t="s">
        <v>83</v>
      </c>
      <c r="D88" s="182" t="s">
        <v>225</v>
      </c>
      <c r="E88" s="183" t="s">
        <v>2283</v>
      </c>
      <c r="F88" s="184" t="s">
        <v>2284</v>
      </c>
      <c r="G88" s="185" t="s">
        <v>1891</v>
      </c>
      <c r="H88" s="186">
        <v>1</v>
      </c>
      <c r="I88" s="187"/>
      <c r="J88" s="188">
        <f>ROUND(I88*H88,2)</f>
        <v>0</v>
      </c>
      <c r="K88" s="184" t="s">
        <v>74</v>
      </c>
      <c r="L88" s="41"/>
      <c r="M88" s="189" t="s">
        <v>74</v>
      </c>
      <c r="N88" s="190" t="s">
        <v>46</v>
      </c>
      <c r="O88" s="66"/>
      <c r="P88" s="191">
        <f>O88*H88</f>
        <v>0</v>
      </c>
      <c r="Q88" s="191">
        <v>0</v>
      </c>
      <c r="R88" s="191">
        <f>Q88*H88</f>
        <v>0</v>
      </c>
      <c r="S88" s="191">
        <v>0</v>
      </c>
      <c r="T88" s="192">
        <f>S88*H88</f>
        <v>0</v>
      </c>
      <c r="U88" s="36"/>
      <c r="V88" s="36"/>
      <c r="W88" s="36"/>
      <c r="X88" s="36"/>
      <c r="Y88" s="36"/>
      <c r="Z88" s="36"/>
      <c r="AA88" s="36"/>
      <c r="AB88" s="36"/>
      <c r="AC88" s="36"/>
      <c r="AD88" s="36"/>
      <c r="AE88" s="36"/>
      <c r="AR88" s="193" t="s">
        <v>985</v>
      </c>
      <c r="AT88" s="193" t="s">
        <v>225</v>
      </c>
      <c r="AU88" s="193" t="s">
        <v>83</v>
      </c>
      <c r="AY88" s="19" t="s">
        <v>223</v>
      </c>
      <c r="BE88" s="194">
        <f>IF(N88="základní",J88,0)</f>
        <v>0</v>
      </c>
      <c r="BF88" s="194">
        <f>IF(N88="snížená",J88,0)</f>
        <v>0</v>
      </c>
      <c r="BG88" s="194">
        <f>IF(N88="zákl. přenesená",J88,0)</f>
        <v>0</v>
      </c>
      <c r="BH88" s="194">
        <f>IF(N88="sníž. přenesená",J88,0)</f>
        <v>0</v>
      </c>
      <c r="BI88" s="194">
        <f>IF(N88="nulová",J88,0)</f>
        <v>0</v>
      </c>
      <c r="BJ88" s="19" t="s">
        <v>83</v>
      </c>
      <c r="BK88" s="194">
        <f>ROUND(I88*H88,2)</f>
        <v>0</v>
      </c>
      <c r="BL88" s="19" t="s">
        <v>985</v>
      </c>
      <c r="BM88" s="193" t="s">
        <v>2285</v>
      </c>
    </row>
    <row r="89" spans="1:47" s="2" customFormat="1" ht="11.25">
      <c r="A89" s="36"/>
      <c r="B89" s="37"/>
      <c r="C89" s="38"/>
      <c r="D89" s="195" t="s">
        <v>231</v>
      </c>
      <c r="E89" s="38"/>
      <c r="F89" s="196" t="s">
        <v>2284</v>
      </c>
      <c r="G89" s="38"/>
      <c r="H89" s="38"/>
      <c r="I89" s="197"/>
      <c r="J89" s="38"/>
      <c r="K89" s="38"/>
      <c r="L89" s="41"/>
      <c r="M89" s="198"/>
      <c r="N89" s="199"/>
      <c r="O89" s="66"/>
      <c r="P89" s="66"/>
      <c r="Q89" s="66"/>
      <c r="R89" s="66"/>
      <c r="S89" s="66"/>
      <c r="T89" s="67"/>
      <c r="U89" s="36"/>
      <c r="V89" s="36"/>
      <c r="W89" s="36"/>
      <c r="X89" s="36"/>
      <c r="Y89" s="36"/>
      <c r="Z89" s="36"/>
      <c r="AA89" s="36"/>
      <c r="AB89" s="36"/>
      <c r="AC89" s="36"/>
      <c r="AD89" s="36"/>
      <c r="AE89" s="36"/>
      <c r="AT89" s="19" t="s">
        <v>231</v>
      </c>
      <c r="AU89" s="19" t="s">
        <v>83</v>
      </c>
    </row>
    <row r="90" spans="1:65" s="2" customFormat="1" ht="16.5" customHeight="1">
      <c r="A90" s="36"/>
      <c r="B90" s="37"/>
      <c r="C90" s="182" t="s">
        <v>85</v>
      </c>
      <c r="D90" s="182" t="s">
        <v>225</v>
      </c>
      <c r="E90" s="183" t="s">
        <v>2286</v>
      </c>
      <c r="F90" s="184" t="s">
        <v>2287</v>
      </c>
      <c r="G90" s="185" t="s">
        <v>878</v>
      </c>
      <c r="H90" s="186">
        <v>9</v>
      </c>
      <c r="I90" s="187"/>
      <c r="J90" s="188">
        <f>ROUND(I90*H90,2)</f>
        <v>0</v>
      </c>
      <c r="K90" s="184" t="s">
        <v>74</v>
      </c>
      <c r="L90" s="41"/>
      <c r="M90" s="189" t="s">
        <v>74</v>
      </c>
      <c r="N90" s="190" t="s">
        <v>46</v>
      </c>
      <c r="O90" s="66"/>
      <c r="P90" s="191">
        <f>O90*H90</f>
        <v>0</v>
      </c>
      <c r="Q90" s="191">
        <v>0</v>
      </c>
      <c r="R90" s="191">
        <f>Q90*H90</f>
        <v>0</v>
      </c>
      <c r="S90" s="191">
        <v>0</v>
      </c>
      <c r="T90" s="192">
        <f>S90*H90</f>
        <v>0</v>
      </c>
      <c r="U90" s="36"/>
      <c r="V90" s="36"/>
      <c r="W90" s="36"/>
      <c r="X90" s="36"/>
      <c r="Y90" s="36"/>
      <c r="Z90" s="36"/>
      <c r="AA90" s="36"/>
      <c r="AB90" s="36"/>
      <c r="AC90" s="36"/>
      <c r="AD90" s="36"/>
      <c r="AE90" s="36"/>
      <c r="AR90" s="193" t="s">
        <v>985</v>
      </c>
      <c r="AT90" s="193" t="s">
        <v>225</v>
      </c>
      <c r="AU90" s="193" t="s">
        <v>83</v>
      </c>
      <c r="AY90" s="19" t="s">
        <v>223</v>
      </c>
      <c r="BE90" s="194">
        <f>IF(N90="základní",J90,0)</f>
        <v>0</v>
      </c>
      <c r="BF90" s="194">
        <f>IF(N90="snížená",J90,0)</f>
        <v>0</v>
      </c>
      <c r="BG90" s="194">
        <f>IF(N90="zákl. přenesená",J90,0)</f>
        <v>0</v>
      </c>
      <c r="BH90" s="194">
        <f>IF(N90="sníž. přenesená",J90,0)</f>
        <v>0</v>
      </c>
      <c r="BI90" s="194">
        <f>IF(N90="nulová",J90,0)</f>
        <v>0</v>
      </c>
      <c r="BJ90" s="19" t="s">
        <v>83</v>
      </c>
      <c r="BK90" s="194">
        <f>ROUND(I90*H90,2)</f>
        <v>0</v>
      </c>
      <c r="BL90" s="19" t="s">
        <v>985</v>
      </c>
      <c r="BM90" s="193" t="s">
        <v>2288</v>
      </c>
    </row>
    <row r="91" spans="1:47" s="2" customFormat="1" ht="11.25">
      <c r="A91" s="36"/>
      <c r="B91" s="37"/>
      <c r="C91" s="38"/>
      <c r="D91" s="195" t="s">
        <v>231</v>
      </c>
      <c r="E91" s="38"/>
      <c r="F91" s="196" t="s">
        <v>2289</v>
      </c>
      <c r="G91" s="38"/>
      <c r="H91" s="38"/>
      <c r="I91" s="197"/>
      <c r="J91" s="38"/>
      <c r="K91" s="38"/>
      <c r="L91" s="41"/>
      <c r="M91" s="198"/>
      <c r="N91" s="199"/>
      <c r="O91" s="66"/>
      <c r="P91" s="66"/>
      <c r="Q91" s="66"/>
      <c r="R91" s="66"/>
      <c r="S91" s="66"/>
      <c r="T91" s="67"/>
      <c r="U91" s="36"/>
      <c r="V91" s="36"/>
      <c r="W91" s="36"/>
      <c r="X91" s="36"/>
      <c r="Y91" s="36"/>
      <c r="Z91" s="36"/>
      <c r="AA91" s="36"/>
      <c r="AB91" s="36"/>
      <c r="AC91" s="36"/>
      <c r="AD91" s="36"/>
      <c r="AE91" s="36"/>
      <c r="AT91" s="19" t="s">
        <v>231</v>
      </c>
      <c r="AU91" s="19" t="s">
        <v>83</v>
      </c>
    </row>
    <row r="92" spans="1:65" s="2" customFormat="1" ht="16.5" customHeight="1">
      <c r="A92" s="36"/>
      <c r="B92" s="37"/>
      <c r="C92" s="182" t="s">
        <v>237</v>
      </c>
      <c r="D92" s="182" t="s">
        <v>225</v>
      </c>
      <c r="E92" s="183" t="s">
        <v>2290</v>
      </c>
      <c r="F92" s="184" t="s">
        <v>2291</v>
      </c>
      <c r="G92" s="185" t="s">
        <v>878</v>
      </c>
      <c r="H92" s="186">
        <v>60</v>
      </c>
      <c r="I92" s="187"/>
      <c r="J92" s="188">
        <f>ROUND(I92*H92,2)</f>
        <v>0</v>
      </c>
      <c r="K92" s="184" t="s">
        <v>74</v>
      </c>
      <c r="L92" s="41"/>
      <c r="M92" s="189" t="s">
        <v>74</v>
      </c>
      <c r="N92" s="190" t="s">
        <v>46</v>
      </c>
      <c r="O92" s="66"/>
      <c r="P92" s="191">
        <f>O92*H92</f>
        <v>0</v>
      </c>
      <c r="Q92" s="191">
        <v>0</v>
      </c>
      <c r="R92" s="191">
        <f>Q92*H92</f>
        <v>0</v>
      </c>
      <c r="S92" s="191">
        <v>0</v>
      </c>
      <c r="T92" s="192">
        <f>S92*H92</f>
        <v>0</v>
      </c>
      <c r="U92" s="36"/>
      <c r="V92" s="36"/>
      <c r="W92" s="36"/>
      <c r="X92" s="36"/>
      <c r="Y92" s="36"/>
      <c r="Z92" s="36"/>
      <c r="AA92" s="36"/>
      <c r="AB92" s="36"/>
      <c r="AC92" s="36"/>
      <c r="AD92" s="36"/>
      <c r="AE92" s="36"/>
      <c r="AR92" s="193" t="s">
        <v>985</v>
      </c>
      <c r="AT92" s="193" t="s">
        <v>225</v>
      </c>
      <c r="AU92" s="193" t="s">
        <v>83</v>
      </c>
      <c r="AY92" s="19" t="s">
        <v>223</v>
      </c>
      <c r="BE92" s="194">
        <f>IF(N92="základní",J92,0)</f>
        <v>0</v>
      </c>
      <c r="BF92" s="194">
        <f>IF(N92="snížená",J92,0)</f>
        <v>0</v>
      </c>
      <c r="BG92" s="194">
        <f>IF(N92="zákl. přenesená",J92,0)</f>
        <v>0</v>
      </c>
      <c r="BH92" s="194">
        <f>IF(N92="sníž. přenesená",J92,0)</f>
        <v>0</v>
      </c>
      <c r="BI92" s="194">
        <f>IF(N92="nulová",J92,0)</f>
        <v>0</v>
      </c>
      <c r="BJ92" s="19" t="s">
        <v>83</v>
      </c>
      <c r="BK92" s="194">
        <f>ROUND(I92*H92,2)</f>
        <v>0</v>
      </c>
      <c r="BL92" s="19" t="s">
        <v>985</v>
      </c>
      <c r="BM92" s="193" t="s">
        <v>2292</v>
      </c>
    </row>
    <row r="93" spans="1:47" s="2" customFormat="1" ht="11.25">
      <c r="A93" s="36"/>
      <c r="B93" s="37"/>
      <c r="C93" s="38"/>
      <c r="D93" s="195" t="s">
        <v>231</v>
      </c>
      <c r="E93" s="38"/>
      <c r="F93" s="196" t="s">
        <v>2291</v>
      </c>
      <c r="G93" s="38"/>
      <c r="H93" s="38"/>
      <c r="I93" s="197"/>
      <c r="J93" s="38"/>
      <c r="K93" s="38"/>
      <c r="L93" s="41"/>
      <c r="M93" s="198"/>
      <c r="N93" s="199"/>
      <c r="O93" s="66"/>
      <c r="P93" s="66"/>
      <c r="Q93" s="66"/>
      <c r="R93" s="66"/>
      <c r="S93" s="66"/>
      <c r="T93" s="67"/>
      <c r="U93" s="36"/>
      <c r="V93" s="36"/>
      <c r="W93" s="36"/>
      <c r="X93" s="36"/>
      <c r="Y93" s="36"/>
      <c r="Z93" s="36"/>
      <c r="AA93" s="36"/>
      <c r="AB93" s="36"/>
      <c r="AC93" s="36"/>
      <c r="AD93" s="36"/>
      <c r="AE93" s="36"/>
      <c r="AT93" s="19" t="s">
        <v>231</v>
      </c>
      <c r="AU93" s="19" t="s">
        <v>83</v>
      </c>
    </row>
    <row r="94" spans="1:65" s="2" customFormat="1" ht="16.5" customHeight="1">
      <c r="A94" s="36"/>
      <c r="B94" s="37"/>
      <c r="C94" s="182" t="s">
        <v>229</v>
      </c>
      <c r="D94" s="182" t="s">
        <v>225</v>
      </c>
      <c r="E94" s="183" t="s">
        <v>2293</v>
      </c>
      <c r="F94" s="184" t="s">
        <v>2294</v>
      </c>
      <c r="G94" s="185" t="s">
        <v>878</v>
      </c>
      <c r="H94" s="186">
        <v>13</v>
      </c>
      <c r="I94" s="187"/>
      <c r="J94" s="188">
        <f>ROUND(I94*H94,2)</f>
        <v>0</v>
      </c>
      <c r="K94" s="184" t="s">
        <v>74</v>
      </c>
      <c r="L94" s="41"/>
      <c r="M94" s="189" t="s">
        <v>74</v>
      </c>
      <c r="N94" s="190" t="s">
        <v>46</v>
      </c>
      <c r="O94" s="66"/>
      <c r="P94" s="191">
        <f>O94*H94</f>
        <v>0</v>
      </c>
      <c r="Q94" s="191">
        <v>0</v>
      </c>
      <c r="R94" s="191">
        <f>Q94*H94</f>
        <v>0</v>
      </c>
      <c r="S94" s="191">
        <v>0</v>
      </c>
      <c r="T94" s="192">
        <f>S94*H94</f>
        <v>0</v>
      </c>
      <c r="U94" s="36"/>
      <c r="V94" s="36"/>
      <c r="W94" s="36"/>
      <c r="X94" s="36"/>
      <c r="Y94" s="36"/>
      <c r="Z94" s="36"/>
      <c r="AA94" s="36"/>
      <c r="AB94" s="36"/>
      <c r="AC94" s="36"/>
      <c r="AD94" s="36"/>
      <c r="AE94" s="36"/>
      <c r="AR94" s="193" t="s">
        <v>985</v>
      </c>
      <c r="AT94" s="193" t="s">
        <v>225</v>
      </c>
      <c r="AU94" s="193" t="s">
        <v>83</v>
      </c>
      <c r="AY94" s="19" t="s">
        <v>223</v>
      </c>
      <c r="BE94" s="194">
        <f>IF(N94="základní",J94,0)</f>
        <v>0</v>
      </c>
      <c r="BF94" s="194">
        <f>IF(N94="snížená",J94,0)</f>
        <v>0</v>
      </c>
      <c r="BG94" s="194">
        <f>IF(N94="zákl. přenesená",J94,0)</f>
        <v>0</v>
      </c>
      <c r="BH94" s="194">
        <f>IF(N94="sníž. přenesená",J94,0)</f>
        <v>0</v>
      </c>
      <c r="BI94" s="194">
        <f>IF(N94="nulová",J94,0)</f>
        <v>0</v>
      </c>
      <c r="BJ94" s="19" t="s">
        <v>83</v>
      </c>
      <c r="BK94" s="194">
        <f>ROUND(I94*H94,2)</f>
        <v>0</v>
      </c>
      <c r="BL94" s="19" t="s">
        <v>985</v>
      </c>
      <c r="BM94" s="193" t="s">
        <v>2295</v>
      </c>
    </row>
    <row r="95" spans="1:47" s="2" customFormat="1" ht="11.25">
      <c r="A95" s="36"/>
      <c r="B95" s="37"/>
      <c r="C95" s="38"/>
      <c r="D95" s="195" t="s">
        <v>231</v>
      </c>
      <c r="E95" s="38"/>
      <c r="F95" s="196" t="s">
        <v>2294</v>
      </c>
      <c r="G95" s="38"/>
      <c r="H95" s="38"/>
      <c r="I95" s="197"/>
      <c r="J95" s="38"/>
      <c r="K95" s="38"/>
      <c r="L95" s="41"/>
      <c r="M95" s="198"/>
      <c r="N95" s="199"/>
      <c r="O95" s="66"/>
      <c r="P95" s="66"/>
      <c r="Q95" s="66"/>
      <c r="R95" s="66"/>
      <c r="S95" s="66"/>
      <c r="T95" s="67"/>
      <c r="U95" s="36"/>
      <c r="V95" s="36"/>
      <c r="W95" s="36"/>
      <c r="X95" s="36"/>
      <c r="Y95" s="36"/>
      <c r="Z95" s="36"/>
      <c r="AA95" s="36"/>
      <c r="AB95" s="36"/>
      <c r="AC95" s="36"/>
      <c r="AD95" s="36"/>
      <c r="AE95" s="36"/>
      <c r="AT95" s="19" t="s">
        <v>231</v>
      </c>
      <c r="AU95" s="19" t="s">
        <v>83</v>
      </c>
    </row>
    <row r="96" spans="1:65" s="2" customFormat="1" ht="16.5" customHeight="1">
      <c r="A96" s="36"/>
      <c r="B96" s="37"/>
      <c r="C96" s="182" t="s">
        <v>129</v>
      </c>
      <c r="D96" s="182" t="s">
        <v>225</v>
      </c>
      <c r="E96" s="183" t="s">
        <v>2296</v>
      </c>
      <c r="F96" s="184" t="s">
        <v>2297</v>
      </c>
      <c r="G96" s="185" t="s">
        <v>878</v>
      </c>
      <c r="H96" s="186">
        <v>1</v>
      </c>
      <c r="I96" s="187"/>
      <c r="J96" s="188">
        <f>ROUND(I96*H96,2)</f>
        <v>0</v>
      </c>
      <c r="K96" s="184" t="s">
        <v>74</v>
      </c>
      <c r="L96" s="41"/>
      <c r="M96" s="189" t="s">
        <v>74</v>
      </c>
      <c r="N96" s="190" t="s">
        <v>46</v>
      </c>
      <c r="O96" s="66"/>
      <c r="P96" s="191">
        <f>O96*H96</f>
        <v>0</v>
      </c>
      <c r="Q96" s="191">
        <v>0</v>
      </c>
      <c r="R96" s="191">
        <f>Q96*H96</f>
        <v>0</v>
      </c>
      <c r="S96" s="191">
        <v>0</v>
      </c>
      <c r="T96" s="192">
        <f>S96*H96</f>
        <v>0</v>
      </c>
      <c r="U96" s="36"/>
      <c r="V96" s="36"/>
      <c r="W96" s="36"/>
      <c r="X96" s="36"/>
      <c r="Y96" s="36"/>
      <c r="Z96" s="36"/>
      <c r="AA96" s="36"/>
      <c r="AB96" s="36"/>
      <c r="AC96" s="36"/>
      <c r="AD96" s="36"/>
      <c r="AE96" s="36"/>
      <c r="AR96" s="193" t="s">
        <v>985</v>
      </c>
      <c r="AT96" s="193" t="s">
        <v>225</v>
      </c>
      <c r="AU96" s="193" t="s">
        <v>83</v>
      </c>
      <c r="AY96" s="19" t="s">
        <v>223</v>
      </c>
      <c r="BE96" s="194">
        <f>IF(N96="základní",J96,0)</f>
        <v>0</v>
      </c>
      <c r="BF96" s="194">
        <f>IF(N96="snížená",J96,0)</f>
        <v>0</v>
      </c>
      <c r="BG96" s="194">
        <f>IF(N96="zákl. přenesená",J96,0)</f>
        <v>0</v>
      </c>
      <c r="BH96" s="194">
        <f>IF(N96="sníž. přenesená",J96,0)</f>
        <v>0</v>
      </c>
      <c r="BI96" s="194">
        <f>IF(N96="nulová",J96,0)</f>
        <v>0</v>
      </c>
      <c r="BJ96" s="19" t="s">
        <v>83</v>
      </c>
      <c r="BK96" s="194">
        <f>ROUND(I96*H96,2)</f>
        <v>0</v>
      </c>
      <c r="BL96" s="19" t="s">
        <v>985</v>
      </c>
      <c r="BM96" s="193" t="s">
        <v>2298</v>
      </c>
    </row>
    <row r="97" spans="1:47" s="2" customFormat="1" ht="11.25">
      <c r="A97" s="36"/>
      <c r="B97" s="37"/>
      <c r="C97" s="38"/>
      <c r="D97" s="195" t="s">
        <v>231</v>
      </c>
      <c r="E97" s="38"/>
      <c r="F97" s="196" t="s">
        <v>2297</v>
      </c>
      <c r="G97" s="38"/>
      <c r="H97" s="38"/>
      <c r="I97" s="197"/>
      <c r="J97" s="38"/>
      <c r="K97" s="38"/>
      <c r="L97" s="41"/>
      <c r="M97" s="198"/>
      <c r="N97" s="199"/>
      <c r="O97" s="66"/>
      <c r="P97" s="66"/>
      <c r="Q97" s="66"/>
      <c r="R97" s="66"/>
      <c r="S97" s="66"/>
      <c r="T97" s="67"/>
      <c r="U97" s="36"/>
      <c r="V97" s="36"/>
      <c r="W97" s="36"/>
      <c r="X97" s="36"/>
      <c r="Y97" s="36"/>
      <c r="Z97" s="36"/>
      <c r="AA97" s="36"/>
      <c r="AB97" s="36"/>
      <c r="AC97" s="36"/>
      <c r="AD97" s="36"/>
      <c r="AE97" s="36"/>
      <c r="AT97" s="19" t="s">
        <v>231</v>
      </c>
      <c r="AU97" s="19" t="s">
        <v>83</v>
      </c>
    </row>
    <row r="98" spans="1:65" s="2" customFormat="1" ht="16.5" customHeight="1">
      <c r="A98" s="36"/>
      <c r="B98" s="37"/>
      <c r="C98" s="182" t="s">
        <v>159</v>
      </c>
      <c r="D98" s="182" t="s">
        <v>225</v>
      </c>
      <c r="E98" s="183" t="s">
        <v>2299</v>
      </c>
      <c r="F98" s="184" t="s">
        <v>2300</v>
      </c>
      <c r="G98" s="185" t="s">
        <v>878</v>
      </c>
      <c r="H98" s="186">
        <v>10</v>
      </c>
      <c r="I98" s="187"/>
      <c r="J98" s="188">
        <f>ROUND(I98*H98,2)</f>
        <v>0</v>
      </c>
      <c r="K98" s="184" t="s">
        <v>74</v>
      </c>
      <c r="L98" s="41"/>
      <c r="M98" s="189" t="s">
        <v>74</v>
      </c>
      <c r="N98" s="190" t="s">
        <v>46</v>
      </c>
      <c r="O98" s="66"/>
      <c r="P98" s="191">
        <f>O98*H98</f>
        <v>0</v>
      </c>
      <c r="Q98" s="191">
        <v>0</v>
      </c>
      <c r="R98" s="191">
        <f>Q98*H98</f>
        <v>0</v>
      </c>
      <c r="S98" s="191">
        <v>0</v>
      </c>
      <c r="T98" s="192">
        <f>S98*H98</f>
        <v>0</v>
      </c>
      <c r="U98" s="36"/>
      <c r="V98" s="36"/>
      <c r="W98" s="36"/>
      <c r="X98" s="36"/>
      <c r="Y98" s="36"/>
      <c r="Z98" s="36"/>
      <c r="AA98" s="36"/>
      <c r="AB98" s="36"/>
      <c r="AC98" s="36"/>
      <c r="AD98" s="36"/>
      <c r="AE98" s="36"/>
      <c r="AR98" s="193" t="s">
        <v>985</v>
      </c>
      <c r="AT98" s="193" t="s">
        <v>225</v>
      </c>
      <c r="AU98" s="193" t="s">
        <v>83</v>
      </c>
      <c r="AY98" s="19" t="s">
        <v>223</v>
      </c>
      <c r="BE98" s="194">
        <f>IF(N98="základní",J98,0)</f>
        <v>0</v>
      </c>
      <c r="BF98" s="194">
        <f>IF(N98="snížená",J98,0)</f>
        <v>0</v>
      </c>
      <c r="BG98" s="194">
        <f>IF(N98="zákl. přenesená",J98,0)</f>
        <v>0</v>
      </c>
      <c r="BH98" s="194">
        <f>IF(N98="sníž. přenesená",J98,0)</f>
        <v>0</v>
      </c>
      <c r="BI98" s="194">
        <f>IF(N98="nulová",J98,0)</f>
        <v>0</v>
      </c>
      <c r="BJ98" s="19" t="s">
        <v>83</v>
      </c>
      <c r="BK98" s="194">
        <f>ROUND(I98*H98,2)</f>
        <v>0</v>
      </c>
      <c r="BL98" s="19" t="s">
        <v>985</v>
      </c>
      <c r="BM98" s="193" t="s">
        <v>2301</v>
      </c>
    </row>
    <row r="99" spans="1:47" s="2" customFormat="1" ht="11.25">
      <c r="A99" s="36"/>
      <c r="B99" s="37"/>
      <c r="C99" s="38"/>
      <c r="D99" s="195" t="s">
        <v>231</v>
      </c>
      <c r="E99" s="38"/>
      <c r="F99" s="196" t="s">
        <v>2300</v>
      </c>
      <c r="G99" s="38"/>
      <c r="H99" s="38"/>
      <c r="I99" s="197"/>
      <c r="J99" s="38"/>
      <c r="K99" s="38"/>
      <c r="L99" s="41"/>
      <c r="M99" s="198"/>
      <c r="N99" s="199"/>
      <c r="O99" s="66"/>
      <c r="P99" s="66"/>
      <c r="Q99" s="66"/>
      <c r="R99" s="66"/>
      <c r="S99" s="66"/>
      <c r="T99" s="67"/>
      <c r="U99" s="36"/>
      <c r="V99" s="36"/>
      <c r="W99" s="36"/>
      <c r="X99" s="36"/>
      <c r="Y99" s="36"/>
      <c r="Z99" s="36"/>
      <c r="AA99" s="36"/>
      <c r="AB99" s="36"/>
      <c r="AC99" s="36"/>
      <c r="AD99" s="36"/>
      <c r="AE99" s="36"/>
      <c r="AT99" s="19" t="s">
        <v>231</v>
      </c>
      <c r="AU99" s="19" t="s">
        <v>83</v>
      </c>
    </row>
    <row r="100" spans="1:65" s="2" customFormat="1" ht="16.5" customHeight="1">
      <c r="A100" s="36"/>
      <c r="B100" s="37"/>
      <c r="C100" s="182" t="s">
        <v>161</v>
      </c>
      <c r="D100" s="182" t="s">
        <v>225</v>
      </c>
      <c r="E100" s="183" t="s">
        <v>2302</v>
      </c>
      <c r="F100" s="184" t="s">
        <v>2303</v>
      </c>
      <c r="G100" s="185" t="s">
        <v>878</v>
      </c>
      <c r="H100" s="186">
        <v>11</v>
      </c>
      <c r="I100" s="187"/>
      <c r="J100" s="188">
        <f>ROUND(I100*H100,2)</f>
        <v>0</v>
      </c>
      <c r="K100" s="184" t="s">
        <v>74</v>
      </c>
      <c r="L100" s="41"/>
      <c r="M100" s="189" t="s">
        <v>74</v>
      </c>
      <c r="N100" s="190" t="s">
        <v>46</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985</v>
      </c>
      <c r="AT100" s="193" t="s">
        <v>225</v>
      </c>
      <c r="AU100" s="193" t="s">
        <v>83</v>
      </c>
      <c r="AY100" s="19" t="s">
        <v>223</v>
      </c>
      <c r="BE100" s="194">
        <f>IF(N100="základní",J100,0)</f>
        <v>0</v>
      </c>
      <c r="BF100" s="194">
        <f>IF(N100="snížená",J100,0)</f>
        <v>0</v>
      </c>
      <c r="BG100" s="194">
        <f>IF(N100="zákl. přenesená",J100,0)</f>
        <v>0</v>
      </c>
      <c r="BH100" s="194">
        <f>IF(N100="sníž. přenesená",J100,0)</f>
        <v>0</v>
      </c>
      <c r="BI100" s="194">
        <f>IF(N100="nulová",J100,0)</f>
        <v>0</v>
      </c>
      <c r="BJ100" s="19" t="s">
        <v>83</v>
      </c>
      <c r="BK100" s="194">
        <f>ROUND(I100*H100,2)</f>
        <v>0</v>
      </c>
      <c r="BL100" s="19" t="s">
        <v>985</v>
      </c>
      <c r="BM100" s="193" t="s">
        <v>2304</v>
      </c>
    </row>
    <row r="101" spans="1:47" s="2" customFormat="1" ht="11.25">
      <c r="A101" s="36"/>
      <c r="B101" s="37"/>
      <c r="C101" s="38"/>
      <c r="D101" s="195" t="s">
        <v>231</v>
      </c>
      <c r="E101" s="38"/>
      <c r="F101" s="196" t="s">
        <v>2303</v>
      </c>
      <c r="G101" s="38"/>
      <c r="H101" s="38"/>
      <c r="I101" s="197"/>
      <c r="J101" s="38"/>
      <c r="K101" s="38"/>
      <c r="L101" s="41"/>
      <c r="M101" s="198"/>
      <c r="N101" s="199"/>
      <c r="O101" s="66"/>
      <c r="P101" s="66"/>
      <c r="Q101" s="66"/>
      <c r="R101" s="66"/>
      <c r="S101" s="66"/>
      <c r="T101" s="67"/>
      <c r="U101" s="36"/>
      <c r="V101" s="36"/>
      <c r="W101" s="36"/>
      <c r="X101" s="36"/>
      <c r="Y101" s="36"/>
      <c r="Z101" s="36"/>
      <c r="AA101" s="36"/>
      <c r="AB101" s="36"/>
      <c r="AC101" s="36"/>
      <c r="AD101" s="36"/>
      <c r="AE101" s="36"/>
      <c r="AT101" s="19" t="s">
        <v>231</v>
      </c>
      <c r="AU101" s="19" t="s">
        <v>83</v>
      </c>
    </row>
    <row r="102" spans="1:65" s="2" customFormat="1" ht="16.5" customHeight="1">
      <c r="A102" s="36"/>
      <c r="B102" s="37"/>
      <c r="C102" s="182" t="s">
        <v>150</v>
      </c>
      <c r="D102" s="182" t="s">
        <v>225</v>
      </c>
      <c r="E102" s="183" t="s">
        <v>2305</v>
      </c>
      <c r="F102" s="184" t="s">
        <v>2306</v>
      </c>
      <c r="G102" s="185" t="s">
        <v>878</v>
      </c>
      <c r="H102" s="186">
        <v>16</v>
      </c>
      <c r="I102" s="187"/>
      <c r="J102" s="188">
        <f>ROUND(I102*H102,2)</f>
        <v>0</v>
      </c>
      <c r="K102" s="184" t="s">
        <v>74</v>
      </c>
      <c r="L102" s="41"/>
      <c r="M102" s="189" t="s">
        <v>74</v>
      </c>
      <c r="N102" s="190" t="s">
        <v>46</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985</v>
      </c>
      <c r="AT102" s="193" t="s">
        <v>225</v>
      </c>
      <c r="AU102" s="193" t="s">
        <v>83</v>
      </c>
      <c r="AY102" s="19" t="s">
        <v>223</v>
      </c>
      <c r="BE102" s="194">
        <f>IF(N102="základní",J102,0)</f>
        <v>0</v>
      </c>
      <c r="BF102" s="194">
        <f>IF(N102="snížená",J102,0)</f>
        <v>0</v>
      </c>
      <c r="BG102" s="194">
        <f>IF(N102="zákl. přenesená",J102,0)</f>
        <v>0</v>
      </c>
      <c r="BH102" s="194">
        <f>IF(N102="sníž. přenesená",J102,0)</f>
        <v>0</v>
      </c>
      <c r="BI102" s="194">
        <f>IF(N102="nulová",J102,0)</f>
        <v>0</v>
      </c>
      <c r="BJ102" s="19" t="s">
        <v>83</v>
      </c>
      <c r="BK102" s="194">
        <f>ROUND(I102*H102,2)</f>
        <v>0</v>
      </c>
      <c r="BL102" s="19" t="s">
        <v>985</v>
      </c>
      <c r="BM102" s="193" t="s">
        <v>2307</v>
      </c>
    </row>
    <row r="103" spans="1:47" s="2" customFormat="1" ht="11.25">
      <c r="A103" s="36"/>
      <c r="B103" s="37"/>
      <c r="C103" s="38"/>
      <c r="D103" s="195" t="s">
        <v>231</v>
      </c>
      <c r="E103" s="38"/>
      <c r="F103" s="196" t="s">
        <v>2306</v>
      </c>
      <c r="G103" s="38"/>
      <c r="H103" s="38"/>
      <c r="I103" s="197"/>
      <c r="J103" s="38"/>
      <c r="K103" s="38"/>
      <c r="L103" s="41"/>
      <c r="M103" s="198"/>
      <c r="N103" s="199"/>
      <c r="O103" s="66"/>
      <c r="P103" s="66"/>
      <c r="Q103" s="66"/>
      <c r="R103" s="66"/>
      <c r="S103" s="66"/>
      <c r="T103" s="67"/>
      <c r="U103" s="36"/>
      <c r="V103" s="36"/>
      <c r="W103" s="36"/>
      <c r="X103" s="36"/>
      <c r="Y103" s="36"/>
      <c r="Z103" s="36"/>
      <c r="AA103" s="36"/>
      <c r="AB103" s="36"/>
      <c r="AC103" s="36"/>
      <c r="AD103" s="36"/>
      <c r="AE103" s="36"/>
      <c r="AT103" s="19" t="s">
        <v>231</v>
      </c>
      <c r="AU103" s="19" t="s">
        <v>83</v>
      </c>
    </row>
    <row r="104" spans="1:65" s="2" customFormat="1" ht="16.5" customHeight="1">
      <c r="A104" s="36"/>
      <c r="B104" s="37"/>
      <c r="C104" s="182" t="s">
        <v>174</v>
      </c>
      <c r="D104" s="182" t="s">
        <v>225</v>
      </c>
      <c r="E104" s="183" t="s">
        <v>2308</v>
      </c>
      <c r="F104" s="184" t="s">
        <v>2309</v>
      </c>
      <c r="G104" s="185" t="s">
        <v>878</v>
      </c>
      <c r="H104" s="186">
        <v>4</v>
      </c>
      <c r="I104" s="187"/>
      <c r="J104" s="188">
        <f>ROUND(I104*H104,2)</f>
        <v>0</v>
      </c>
      <c r="K104" s="184" t="s">
        <v>74</v>
      </c>
      <c r="L104" s="41"/>
      <c r="M104" s="189" t="s">
        <v>74</v>
      </c>
      <c r="N104" s="190" t="s">
        <v>46</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985</v>
      </c>
      <c r="AT104" s="193" t="s">
        <v>225</v>
      </c>
      <c r="AU104" s="193" t="s">
        <v>83</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985</v>
      </c>
      <c r="BM104" s="193" t="s">
        <v>2310</v>
      </c>
    </row>
    <row r="105" spans="1:47" s="2" customFormat="1" ht="11.25">
      <c r="A105" s="36"/>
      <c r="B105" s="37"/>
      <c r="C105" s="38"/>
      <c r="D105" s="195" t="s">
        <v>231</v>
      </c>
      <c r="E105" s="38"/>
      <c r="F105" s="196" t="s">
        <v>2309</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83</v>
      </c>
    </row>
    <row r="106" spans="1:65" s="2" customFormat="1" ht="16.5" customHeight="1">
      <c r="A106" s="36"/>
      <c r="B106" s="37"/>
      <c r="C106" s="182" t="s">
        <v>290</v>
      </c>
      <c r="D106" s="182" t="s">
        <v>225</v>
      </c>
      <c r="E106" s="183" t="s">
        <v>2311</v>
      </c>
      <c r="F106" s="184" t="s">
        <v>2312</v>
      </c>
      <c r="G106" s="185" t="s">
        <v>878</v>
      </c>
      <c r="H106" s="186">
        <v>8</v>
      </c>
      <c r="I106" s="187"/>
      <c r="J106" s="188">
        <f>ROUND(I106*H106,2)</f>
        <v>0</v>
      </c>
      <c r="K106" s="184" t="s">
        <v>74</v>
      </c>
      <c r="L106" s="41"/>
      <c r="M106" s="189" t="s">
        <v>74</v>
      </c>
      <c r="N106" s="190" t="s">
        <v>46</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985</v>
      </c>
      <c r="AT106" s="193" t="s">
        <v>225</v>
      </c>
      <c r="AU106" s="193" t="s">
        <v>83</v>
      </c>
      <c r="AY106" s="19" t="s">
        <v>223</v>
      </c>
      <c r="BE106" s="194">
        <f>IF(N106="základní",J106,0)</f>
        <v>0</v>
      </c>
      <c r="BF106" s="194">
        <f>IF(N106="snížená",J106,0)</f>
        <v>0</v>
      </c>
      <c r="BG106" s="194">
        <f>IF(N106="zákl. přenesená",J106,0)</f>
        <v>0</v>
      </c>
      <c r="BH106" s="194">
        <f>IF(N106="sníž. přenesená",J106,0)</f>
        <v>0</v>
      </c>
      <c r="BI106" s="194">
        <f>IF(N106="nulová",J106,0)</f>
        <v>0</v>
      </c>
      <c r="BJ106" s="19" t="s">
        <v>83</v>
      </c>
      <c r="BK106" s="194">
        <f>ROUND(I106*H106,2)</f>
        <v>0</v>
      </c>
      <c r="BL106" s="19" t="s">
        <v>985</v>
      </c>
      <c r="BM106" s="193" t="s">
        <v>2313</v>
      </c>
    </row>
    <row r="107" spans="1:47" s="2" customFormat="1" ht="11.25">
      <c r="A107" s="36"/>
      <c r="B107" s="37"/>
      <c r="C107" s="38"/>
      <c r="D107" s="195" t="s">
        <v>231</v>
      </c>
      <c r="E107" s="38"/>
      <c r="F107" s="196" t="s">
        <v>2312</v>
      </c>
      <c r="G107" s="38"/>
      <c r="H107" s="38"/>
      <c r="I107" s="197"/>
      <c r="J107" s="38"/>
      <c r="K107" s="38"/>
      <c r="L107" s="41"/>
      <c r="M107" s="198"/>
      <c r="N107" s="199"/>
      <c r="O107" s="66"/>
      <c r="P107" s="66"/>
      <c r="Q107" s="66"/>
      <c r="R107" s="66"/>
      <c r="S107" s="66"/>
      <c r="T107" s="67"/>
      <c r="U107" s="36"/>
      <c r="V107" s="36"/>
      <c r="W107" s="36"/>
      <c r="X107" s="36"/>
      <c r="Y107" s="36"/>
      <c r="Z107" s="36"/>
      <c r="AA107" s="36"/>
      <c r="AB107" s="36"/>
      <c r="AC107" s="36"/>
      <c r="AD107" s="36"/>
      <c r="AE107" s="36"/>
      <c r="AT107" s="19" t="s">
        <v>231</v>
      </c>
      <c r="AU107" s="19" t="s">
        <v>83</v>
      </c>
    </row>
    <row r="108" spans="1:65" s="2" customFormat="1" ht="16.5" customHeight="1">
      <c r="A108" s="36"/>
      <c r="B108" s="37"/>
      <c r="C108" s="182" t="s">
        <v>296</v>
      </c>
      <c r="D108" s="182" t="s">
        <v>225</v>
      </c>
      <c r="E108" s="183" t="s">
        <v>2314</v>
      </c>
      <c r="F108" s="184" t="s">
        <v>2315</v>
      </c>
      <c r="G108" s="185" t="s">
        <v>878</v>
      </c>
      <c r="H108" s="186">
        <v>9</v>
      </c>
      <c r="I108" s="187"/>
      <c r="J108" s="188">
        <f>ROUND(I108*H108,2)</f>
        <v>0</v>
      </c>
      <c r="K108" s="184" t="s">
        <v>74</v>
      </c>
      <c r="L108" s="41"/>
      <c r="M108" s="189" t="s">
        <v>74</v>
      </c>
      <c r="N108" s="190" t="s">
        <v>46</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985</v>
      </c>
      <c r="AT108" s="193" t="s">
        <v>225</v>
      </c>
      <c r="AU108" s="193" t="s">
        <v>83</v>
      </c>
      <c r="AY108" s="19" t="s">
        <v>223</v>
      </c>
      <c r="BE108" s="194">
        <f>IF(N108="základní",J108,0)</f>
        <v>0</v>
      </c>
      <c r="BF108" s="194">
        <f>IF(N108="snížená",J108,0)</f>
        <v>0</v>
      </c>
      <c r="BG108" s="194">
        <f>IF(N108="zákl. přenesená",J108,0)</f>
        <v>0</v>
      </c>
      <c r="BH108" s="194">
        <f>IF(N108="sníž. přenesená",J108,0)</f>
        <v>0</v>
      </c>
      <c r="BI108" s="194">
        <f>IF(N108="nulová",J108,0)</f>
        <v>0</v>
      </c>
      <c r="BJ108" s="19" t="s">
        <v>83</v>
      </c>
      <c r="BK108" s="194">
        <f>ROUND(I108*H108,2)</f>
        <v>0</v>
      </c>
      <c r="BL108" s="19" t="s">
        <v>985</v>
      </c>
      <c r="BM108" s="193" t="s">
        <v>2316</v>
      </c>
    </row>
    <row r="109" spans="1:47" s="2" customFormat="1" ht="11.25">
      <c r="A109" s="36"/>
      <c r="B109" s="37"/>
      <c r="C109" s="38"/>
      <c r="D109" s="195" t="s">
        <v>231</v>
      </c>
      <c r="E109" s="38"/>
      <c r="F109" s="196" t="s">
        <v>2315</v>
      </c>
      <c r="G109" s="38"/>
      <c r="H109" s="38"/>
      <c r="I109" s="197"/>
      <c r="J109" s="38"/>
      <c r="K109" s="38"/>
      <c r="L109" s="41"/>
      <c r="M109" s="198"/>
      <c r="N109" s="199"/>
      <c r="O109" s="66"/>
      <c r="P109" s="66"/>
      <c r="Q109" s="66"/>
      <c r="R109" s="66"/>
      <c r="S109" s="66"/>
      <c r="T109" s="67"/>
      <c r="U109" s="36"/>
      <c r="V109" s="36"/>
      <c r="W109" s="36"/>
      <c r="X109" s="36"/>
      <c r="Y109" s="36"/>
      <c r="Z109" s="36"/>
      <c r="AA109" s="36"/>
      <c r="AB109" s="36"/>
      <c r="AC109" s="36"/>
      <c r="AD109" s="36"/>
      <c r="AE109" s="36"/>
      <c r="AT109" s="19" t="s">
        <v>231</v>
      </c>
      <c r="AU109" s="19" t="s">
        <v>83</v>
      </c>
    </row>
    <row r="110" spans="1:65" s="2" customFormat="1" ht="16.5" customHeight="1">
      <c r="A110" s="36"/>
      <c r="B110" s="37"/>
      <c r="C110" s="182" t="s">
        <v>303</v>
      </c>
      <c r="D110" s="182" t="s">
        <v>225</v>
      </c>
      <c r="E110" s="183" t="s">
        <v>2317</v>
      </c>
      <c r="F110" s="184" t="s">
        <v>2318</v>
      </c>
      <c r="G110" s="185" t="s">
        <v>878</v>
      </c>
      <c r="H110" s="186">
        <v>3</v>
      </c>
      <c r="I110" s="187"/>
      <c r="J110" s="188">
        <f>ROUND(I110*H110,2)</f>
        <v>0</v>
      </c>
      <c r="K110" s="184" t="s">
        <v>74</v>
      </c>
      <c r="L110" s="41"/>
      <c r="M110" s="189" t="s">
        <v>74</v>
      </c>
      <c r="N110" s="190" t="s">
        <v>46</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985</v>
      </c>
      <c r="AT110" s="193" t="s">
        <v>225</v>
      </c>
      <c r="AU110" s="193" t="s">
        <v>83</v>
      </c>
      <c r="AY110" s="19" t="s">
        <v>223</v>
      </c>
      <c r="BE110" s="194">
        <f>IF(N110="základní",J110,0)</f>
        <v>0</v>
      </c>
      <c r="BF110" s="194">
        <f>IF(N110="snížená",J110,0)</f>
        <v>0</v>
      </c>
      <c r="BG110" s="194">
        <f>IF(N110="zákl. přenesená",J110,0)</f>
        <v>0</v>
      </c>
      <c r="BH110" s="194">
        <f>IF(N110="sníž. přenesená",J110,0)</f>
        <v>0</v>
      </c>
      <c r="BI110" s="194">
        <f>IF(N110="nulová",J110,0)</f>
        <v>0</v>
      </c>
      <c r="BJ110" s="19" t="s">
        <v>83</v>
      </c>
      <c r="BK110" s="194">
        <f>ROUND(I110*H110,2)</f>
        <v>0</v>
      </c>
      <c r="BL110" s="19" t="s">
        <v>985</v>
      </c>
      <c r="BM110" s="193" t="s">
        <v>2319</v>
      </c>
    </row>
    <row r="111" spans="1:47" s="2" customFormat="1" ht="11.25">
      <c r="A111" s="36"/>
      <c r="B111" s="37"/>
      <c r="C111" s="38"/>
      <c r="D111" s="195" t="s">
        <v>231</v>
      </c>
      <c r="E111" s="38"/>
      <c r="F111" s="196" t="s">
        <v>2318</v>
      </c>
      <c r="G111" s="38"/>
      <c r="H111" s="38"/>
      <c r="I111" s="197"/>
      <c r="J111" s="38"/>
      <c r="K111" s="38"/>
      <c r="L111" s="41"/>
      <c r="M111" s="198"/>
      <c r="N111" s="199"/>
      <c r="O111" s="66"/>
      <c r="P111" s="66"/>
      <c r="Q111" s="66"/>
      <c r="R111" s="66"/>
      <c r="S111" s="66"/>
      <c r="T111" s="67"/>
      <c r="U111" s="36"/>
      <c r="V111" s="36"/>
      <c r="W111" s="36"/>
      <c r="X111" s="36"/>
      <c r="Y111" s="36"/>
      <c r="Z111" s="36"/>
      <c r="AA111" s="36"/>
      <c r="AB111" s="36"/>
      <c r="AC111" s="36"/>
      <c r="AD111" s="36"/>
      <c r="AE111" s="36"/>
      <c r="AT111" s="19" t="s">
        <v>231</v>
      </c>
      <c r="AU111" s="19" t="s">
        <v>83</v>
      </c>
    </row>
    <row r="112" spans="1:65" s="2" customFormat="1" ht="16.5" customHeight="1">
      <c r="A112" s="36"/>
      <c r="B112" s="37"/>
      <c r="C112" s="182" t="s">
        <v>309</v>
      </c>
      <c r="D112" s="182" t="s">
        <v>225</v>
      </c>
      <c r="E112" s="183" t="s">
        <v>2320</v>
      </c>
      <c r="F112" s="184" t="s">
        <v>2321</v>
      </c>
      <c r="G112" s="185" t="s">
        <v>123</v>
      </c>
      <c r="H112" s="186">
        <v>27</v>
      </c>
      <c r="I112" s="187"/>
      <c r="J112" s="188">
        <f>ROUND(I112*H112,2)</f>
        <v>0</v>
      </c>
      <c r="K112" s="184" t="s">
        <v>74</v>
      </c>
      <c r="L112" s="41"/>
      <c r="M112" s="189" t="s">
        <v>74</v>
      </c>
      <c r="N112" s="190" t="s">
        <v>46</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985</v>
      </c>
      <c r="AT112" s="193" t="s">
        <v>225</v>
      </c>
      <c r="AU112" s="193" t="s">
        <v>83</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985</v>
      </c>
      <c r="BM112" s="193" t="s">
        <v>2322</v>
      </c>
    </row>
    <row r="113" spans="1:47" s="2" customFormat="1" ht="11.25">
      <c r="A113" s="36"/>
      <c r="B113" s="37"/>
      <c r="C113" s="38"/>
      <c r="D113" s="195" t="s">
        <v>231</v>
      </c>
      <c r="E113" s="38"/>
      <c r="F113" s="196" t="s">
        <v>2321</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83</v>
      </c>
    </row>
    <row r="114" spans="1:65" s="2" customFormat="1" ht="16.5" customHeight="1">
      <c r="A114" s="36"/>
      <c r="B114" s="37"/>
      <c r="C114" s="182" t="s">
        <v>315</v>
      </c>
      <c r="D114" s="182" t="s">
        <v>225</v>
      </c>
      <c r="E114" s="183" t="s">
        <v>2323</v>
      </c>
      <c r="F114" s="184" t="s">
        <v>2324</v>
      </c>
      <c r="G114" s="185" t="s">
        <v>123</v>
      </c>
      <c r="H114" s="186">
        <v>20</v>
      </c>
      <c r="I114" s="187"/>
      <c r="J114" s="188">
        <f>ROUND(I114*H114,2)</f>
        <v>0</v>
      </c>
      <c r="K114" s="184" t="s">
        <v>74</v>
      </c>
      <c r="L114" s="41"/>
      <c r="M114" s="189" t="s">
        <v>74</v>
      </c>
      <c r="N114" s="190" t="s">
        <v>46</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985</v>
      </c>
      <c r="AT114" s="193" t="s">
        <v>225</v>
      </c>
      <c r="AU114" s="193" t="s">
        <v>83</v>
      </c>
      <c r="AY114" s="19" t="s">
        <v>223</v>
      </c>
      <c r="BE114" s="194">
        <f>IF(N114="základní",J114,0)</f>
        <v>0</v>
      </c>
      <c r="BF114" s="194">
        <f>IF(N114="snížená",J114,0)</f>
        <v>0</v>
      </c>
      <c r="BG114" s="194">
        <f>IF(N114="zákl. přenesená",J114,0)</f>
        <v>0</v>
      </c>
      <c r="BH114" s="194">
        <f>IF(N114="sníž. přenesená",J114,0)</f>
        <v>0</v>
      </c>
      <c r="BI114" s="194">
        <f>IF(N114="nulová",J114,0)</f>
        <v>0</v>
      </c>
      <c r="BJ114" s="19" t="s">
        <v>83</v>
      </c>
      <c r="BK114" s="194">
        <f>ROUND(I114*H114,2)</f>
        <v>0</v>
      </c>
      <c r="BL114" s="19" t="s">
        <v>985</v>
      </c>
      <c r="BM114" s="193" t="s">
        <v>2325</v>
      </c>
    </row>
    <row r="115" spans="1:47" s="2" customFormat="1" ht="11.25">
      <c r="A115" s="36"/>
      <c r="B115" s="37"/>
      <c r="C115" s="38"/>
      <c r="D115" s="195" t="s">
        <v>231</v>
      </c>
      <c r="E115" s="38"/>
      <c r="F115" s="196" t="s">
        <v>2324</v>
      </c>
      <c r="G115" s="38"/>
      <c r="H115" s="38"/>
      <c r="I115" s="197"/>
      <c r="J115" s="38"/>
      <c r="K115" s="38"/>
      <c r="L115" s="41"/>
      <c r="M115" s="198"/>
      <c r="N115" s="199"/>
      <c r="O115" s="66"/>
      <c r="P115" s="66"/>
      <c r="Q115" s="66"/>
      <c r="R115" s="66"/>
      <c r="S115" s="66"/>
      <c r="T115" s="67"/>
      <c r="U115" s="36"/>
      <c r="V115" s="36"/>
      <c r="W115" s="36"/>
      <c r="X115" s="36"/>
      <c r="Y115" s="36"/>
      <c r="Z115" s="36"/>
      <c r="AA115" s="36"/>
      <c r="AB115" s="36"/>
      <c r="AC115" s="36"/>
      <c r="AD115" s="36"/>
      <c r="AE115" s="36"/>
      <c r="AT115" s="19" t="s">
        <v>231</v>
      </c>
      <c r="AU115" s="19" t="s">
        <v>83</v>
      </c>
    </row>
    <row r="116" spans="1:65" s="2" customFormat="1" ht="16.5" customHeight="1">
      <c r="A116" s="36"/>
      <c r="B116" s="37"/>
      <c r="C116" s="182" t="s">
        <v>8</v>
      </c>
      <c r="D116" s="182" t="s">
        <v>225</v>
      </c>
      <c r="E116" s="183" t="s">
        <v>2326</v>
      </c>
      <c r="F116" s="184" t="s">
        <v>2327</v>
      </c>
      <c r="G116" s="185" t="s">
        <v>123</v>
      </c>
      <c r="H116" s="186">
        <v>832</v>
      </c>
      <c r="I116" s="187"/>
      <c r="J116" s="188">
        <f>ROUND(I116*H116,2)</f>
        <v>0</v>
      </c>
      <c r="K116" s="184" t="s">
        <v>74</v>
      </c>
      <c r="L116" s="41"/>
      <c r="M116" s="189" t="s">
        <v>74</v>
      </c>
      <c r="N116" s="190" t="s">
        <v>46</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985</v>
      </c>
      <c r="AT116" s="193" t="s">
        <v>225</v>
      </c>
      <c r="AU116" s="193" t="s">
        <v>83</v>
      </c>
      <c r="AY116" s="19" t="s">
        <v>223</v>
      </c>
      <c r="BE116" s="194">
        <f>IF(N116="základní",J116,0)</f>
        <v>0</v>
      </c>
      <c r="BF116" s="194">
        <f>IF(N116="snížená",J116,0)</f>
        <v>0</v>
      </c>
      <c r="BG116" s="194">
        <f>IF(N116="zákl. přenesená",J116,0)</f>
        <v>0</v>
      </c>
      <c r="BH116" s="194">
        <f>IF(N116="sníž. přenesená",J116,0)</f>
        <v>0</v>
      </c>
      <c r="BI116" s="194">
        <f>IF(N116="nulová",J116,0)</f>
        <v>0</v>
      </c>
      <c r="BJ116" s="19" t="s">
        <v>83</v>
      </c>
      <c r="BK116" s="194">
        <f>ROUND(I116*H116,2)</f>
        <v>0</v>
      </c>
      <c r="BL116" s="19" t="s">
        <v>985</v>
      </c>
      <c r="BM116" s="193" t="s">
        <v>2328</v>
      </c>
    </row>
    <row r="117" spans="1:47" s="2" customFormat="1" ht="11.25">
      <c r="A117" s="36"/>
      <c r="B117" s="37"/>
      <c r="C117" s="38"/>
      <c r="D117" s="195" t="s">
        <v>231</v>
      </c>
      <c r="E117" s="38"/>
      <c r="F117" s="196" t="s">
        <v>2327</v>
      </c>
      <c r="G117" s="38"/>
      <c r="H117" s="38"/>
      <c r="I117" s="197"/>
      <c r="J117" s="38"/>
      <c r="K117" s="38"/>
      <c r="L117" s="41"/>
      <c r="M117" s="198"/>
      <c r="N117" s="199"/>
      <c r="O117" s="66"/>
      <c r="P117" s="66"/>
      <c r="Q117" s="66"/>
      <c r="R117" s="66"/>
      <c r="S117" s="66"/>
      <c r="T117" s="67"/>
      <c r="U117" s="36"/>
      <c r="V117" s="36"/>
      <c r="W117" s="36"/>
      <c r="X117" s="36"/>
      <c r="Y117" s="36"/>
      <c r="Z117" s="36"/>
      <c r="AA117" s="36"/>
      <c r="AB117" s="36"/>
      <c r="AC117" s="36"/>
      <c r="AD117" s="36"/>
      <c r="AE117" s="36"/>
      <c r="AT117" s="19" t="s">
        <v>231</v>
      </c>
      <c r="AU117" s="19" t="s">
        <v>83</v>
      </c>
    </row>
    <row r="118" spans="1:65" s="2" customFormat="1" ht="16.5" customHeight="1">
      <c r="A118" s="36"/>
      <c r="B118" s="37"/>
      <c r="C118" s="182" t="s">
        <v>329</v>
      </c>
      <c r="D118" s="182" t="s">
        <v>225</v>
      </c>
      <c r="E118" s="183" t="s">
        <v>2329</v>
      </c>
      <c r="F118" s="184" t="s">
        <v>2330</v>
      </c>
      <c r="G118" s="185" t="s">
        <v>123</v>
      </c>
      <c r="H118" s="186">
        <v>384</v>
      </c>
      <c r="I118" s="187"/>
      <c r="J118" s="188">
        <f>ROUND(I118*H118,2)</f>
        <v>0</v>
      </c>
      <c r="K118" s="184" t="s">
        <v>74</v>
      </c>
      <c r="L118" s="41"/>
      <c r="M118" s="189" t="s">
        <v>74</v>
      </c>
      <c r="N118" s="190" t="s">
        <v>46</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985</v>
      </c>
      <c r="AT118" s="193" t="s">
        <v>225</v>
      </c>
      <c r="AU118" s="193" t="s">
        <v>83</v>
      </c>
      <c r="AY118" s="19" t="s">
        <v>223</v>
      </c>
      <c r="BE118" s="194">
        <f>IF(N118="základní",J118,0)</f>
        <v>0</v>
      </c>
      <c r="BF118" s="194">
        <f>IF(N118="snížená",J118,0)</f>
        <v>0</v>
      </c>
      <c r="BG118" s="194">
        <f>IF(N118="zákl. přenesená",J118,0)</f>
        <v>0</v>
      </c>
      <c r="BH118" s="194">
        <f>IF(N118="sníž. přenesená",J118,0)</f>
        <v>0</v>
      </c>
      <c r="BI118" s="194">
        <f>IF(N118="nulová",J118,0)</f>
        <v>0</v>
      </c>
      <c r="BJ118" s="19" t="s">
        <v>83</v>
      </c>
      <c r="BK118" s="194">
        <f>ROUND(I118*H118,2)</f>
        <v>0</v>
      </c>
      <c r="BL118" s="19" t="s">
        <v>985</v>
      </c>
      <c r="BM118" s="193" t="s">
        <v>2331</v>
      </c>
    </row>
    <row r="119" spans="1:47" s="2" customFormat="1" ht="11.25">
      <c r="A119" s="36"/>
      <c r="B119" s="37"/>
      <c r="C119" s="38"/>
      <c r="D119" s="195" t="s">
        <v>231</v>
      </c>
      <c r="E119" s="38"/>
      <c r="F119" s="196" t="s">
        <v>2330</v>
      </c>
      <c r="G119" s="38"/>
      <c r="H119" s="38"/>
      <c r="I119" s="197"/>
      <c r="J119" s="38"/>
      <c r="K119" s="38"/>
      <c r="L119" s="41"/>
      <c r="M119" s="198"/>
      <c r="N119" s="199"/>
      <c r="O119" s="66"/>
      <c r="P119" s="66"/>
      <c r="Q119" s="66"/>
      <c r="R119" s="66"/>
      <c r="S119" s="66"/>
      <c r="T119" s="67"/>
      <c r="U119" s="36"/>
      <c r="V119" s="36"/>
      <c r="W119" s="36"/>
      <c r="X119" s="36"/>
      <c r="Y119" s="36"/>
      <c r="Z119" s="36"/>
      <c r="AA119" s="36"/>
      <c r="AB119" s="36"/>
      <c r="AC119" s="36"/>
      <c r="AD119" s="36"/>
      <c r="AE119" s="36"/>
      <c r="AT119" s="19" t="s">
        <v>231</v>
      </c>
      <c r="AU119" s="19" t="s">
        <v>83</v>
      </c>
    </row>
    <row r="120" spans="1:65" s="2" customFormat="1" ht="16.5" customHeight="1">
      <c r="A120" s="36"/>
      <c r="B120" s="37"/>
      <c r="C120" s="182" t="s">
        <v>346</v>
      </c>
      <c r="D120" s="182" t="s">
        <v>225</v>
      </c>
      <c r="E120" s="183" t="s">
        <v>2332</v>
      </c>
      <c r="F120" s="184" t="s">
        <v>2333</v>
      </c>
      <c r="G120" s="185" t="s">
        <v>123</v>
      </c>
      <c r="H120" s="186">
        <v>50</v>
      </c>
      <c r="I120" s="187"/>
      <c r="J120" s="188">
        <f>ROUND(I120*H120,2)</f>
        <v>0</v>
      </c>
      <c r="K120" s="184" t="s">
        <v>74</v>
      </c>
      <c r="L120" s="41"/>
      <c r="M120" s="189" t="s">
        <v>74</v>
      </c>
      <c r="N120" s="190" t="s">
        <v>46</v>
      </c>
      <c r="O120" s="66"/>
      <c r="P120" s="191">
        <f>O120*H120</f>
        <v>0</v>
      </c>
      <c r="Q120" s="191">
        <v>0</v>
      </c>
      <c r="R120" s="191">
        <f>Q120*H120</f>
        <v>0</v>
      </c>
      <c r="S120" s="191">
        <v>0</v>
      </c>
      <c r="T120" s="192">
        <f>S120*H120</f>
        <v>0</v>
      </c>
      <c r="U120" s="36"/>
      <c r="V120" s="36"/>
      <c r="W120" s="36"/>
      <c r="X120" s="36"/>
      <c r="Y120" s="36"/>
      <c r="Z120" s="36"/>
      <c r="AA120" s="36"/>
      <c r="AB120" s="36"/>
      <c r="AC120" s="36"/>
      <c r="AD120" s="36"/>
      <c r="AE120" s="36"/>
      <c r="AR120" s="193" t="s">
        <v>985</v>
      </c>
      <c r="AT120" s="193" t="s">
        <v>225</v>
      </c>
      <c r="AU120" s="193" t="s">
        <v>83</v>
      </c>
      <c r="AY120" s="19" t="s">
        <v>223</v>
      </c>
      <c r="BE120" s="194">
        <f>IF(N120="základní",J120,0)</f>
        <v>0</v>
      </c>
      <c r="BF120" s="194">
        <f>IF(N120="snížená",J120,0)</f>
        <v>0</v>
      </c>
      <c r="BG120" s="194">
        <f>IF(N120="zákl. přenesená",J120,0)</f>
        <v>0</v>
      </c>
      <c r="BH120" s="194">
        <f>IF(N120="sníž. přenesená",J120,0)</f>
        <v>0</v>
      </c>
      <c r="BI120" s="194">
        <f>IF(N120="nulová",J120,0)</f>
        <v>0</v>
      </c>
      <c r="BJ120" s="19" t="s">
        <v>83</v>
      </c>
      <c r="BK120" s="194">
        <f>ROUND(I120*H120,2)</f>
        <v>0</v>
      </c>
      <c r="BL120" s="19" t="s">
        <v>985</v>
      </c>
      <c r="BM120" s="193" t="s">
        <v>2334</v>
      </c>
    </row>
    <row r="121" spans="1:47" s="2" customFormat="1" ht="11.25">
      <c r="A121" s="36"/>
      <c r="B121" s="37"/>
      <c r="C121" s="38"/>
      <c r="D121" s="195" t="s">
        <v>231</v>
      </c>
      <c r="E121" s="38"/>
      <c r="F121" s="196" t="s">
        <v>2333</v>
      </c>
      <c r="G121" s="38"/>
      <c r="H121" s="38"/>
      <c r="I121" s="197"/>
      <c r="J121" s="38"/>
      <c r="K121" s="38"/>
      <c r="L121" s="41"/>
      <c r="M121" s="198"/>
      <c r="N121" s="199"/>
      <c r="O121" s="66"/>
      <c r="P121" s="66"/>
      <c r="Q121" s="66"/>
      <c r="R121" s="66"/>
      <c r="S121" s="66"/>
      <c r="T121" s="67"/>
      <c r="U121" s="36"/>
      <c r="V121" s="36"/>
      <c r="W121" s="36"/>
      <c r="X121" s="36"/>
      <c r="Y121" s="36"/>
      <c r="Z121" s="36"/>
      <c r="AA121" s="36"/>
      <c r="AB121" s="36"/>
      <c r="AC121" s="36"/>
      <c r="AD121" s="36"/>
      <c r="AE121" s="36"/>
      <c r="AT121" s="19" t="s">
        <v>231</v>
      </c>
      <c r="AU121" s="19" t="s">
        <v>83</v>
      </c>
    </row>
    <row r="122" spans="1:65" s="2" customFormat="1" ht="16.5" customHeight="1">
      <c r="A122" s="36"/>
      <c r="B122" s="37"/>
      <c r="C122" s="182" t="s">
        <v>352</v>
      </c>
      <c r="D122" s="182" t="s">
        <v>225</v>
      </c>
      <c r="E122" s="183" t="s">
        <v>2335</v>
      </c>
      <c r="F122" s="184" t="s">
        <v>2336</v>
      </c>
      <c r="G122" s="185" t="s">
        <v>878</v>
      </c>
      <c r="H122" s="186">
        <v>125</v>
      </c>
      <c r="I122" s="187"/>
      <c r="J122" s="188">
        <f>ROUND(I122*H122,2)</f>
        <v>0</v>
      </c>
      <c r="K122" s="184" t="s">
        <v>74</v>
      </c>
      <c r="L122" s="41"/>
      <c r="M122" s="189" t="s">
        <v>74</v>
      </c>
      <c r="N122" s="190" t="s">
        <v>46</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985</v>
      </c>
      <c r="AT122" s="193" t="s">
        <v>225</v>
      </c>
      <c r="AU122" s="193" t="s">
        <v>83</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985</v>
      </c>
      <c r="BM122" s="193" t="s">
        <v>2337</v>
      </c>
    </row>
    <row r="123" spans="1:47" s="2" customFormat="1" ht="11.25">
      <c r="A123" s="36"/>
      <c r="B123" s="37"/>
      <c r="C123" s="38"/>
      <c r="D123" s="195" t="s">
        <v>231</v>
      </c>
      <c r="E123" s="38"/>
      <c r="F123" s="196" t="s">
        <v>2336</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83</v>
      </c>
    </row>
    <row r="124" spans="1:65" s="2" customFormat="1" ht="16.5" customHeight="1">
      <c r="A124" s="36"/>
      <c r="B124" s="37"/>
      <c r="C124" s="182" t="s">
        <v>357</v>
      </c>
      <c r="D124" s="182" t="s">
        <v>225</v>
      </c>
      <c r="E124" s="183" t="s">
        <v>2338</v>
      </c>
      <c r="F124" s="184" t="s">
        <v>2339</v>
      </c>
      <c r="G124" s="185" t="s">
        <v>878</v>
      </c>
      <c r="H124" s="186">
        <v>110</v>
      </c>
      <c r="I124" s="187"/>
      <c r="J124" s="188">
        <f>ROUND(I124*H124,2)</f>
        <v>0</v>
      </c>
      <c r="K124" s="184" t="s">
        <v>74</v>
      </c>
      <c r="L124" s="41"/>
      <c r="M124" s="189" t="s">
        <v>74</v>
      </c>
      <c r="N124" s="190" t="s">
        <v>46</v>
      </c>
      <c r="O124" s="66"/>
      <c r="P124" s="191">
        <f>O124*H124</f>
        <v>0</v>
      </c>
      <c r="Q124" s="191">
        <v>0</v>
      </c>
      <c r="R124" s="191">
        <f>Q124*H124</f>
        <v>0</v>
      </c>
      <c r="S124" s="191">
        <v>0</v>
      </c>
      <c r="T124" s="192">
        <f>S124*H124</f>
        <v>0</v>
      </c>
      <c r="U124" s="36"/>
      <c r="V124" s="36"/>
      <c r="W124" s="36"/>
      <c r="X124" s="36"/>
      <c r="Y124" s="36"/>
      <c r="Z124" s="36"/>
      <c r="AA124" s="36"/>
      <c r="AB124" s="36"/>
      <c r="AC124" s="36"/>
      <c r="AD124" s="36"/>
      <c r="AE124" s="36"/>
      <c r="AR124" s="193" t="s">
        <v>985</v>
      </c>
      <c r="AT124" s="193" t="s">
        <v>225</v>
      </c>
      <c r="AU124" s="193" t="s">
        <v>83</v>
      </c>
      <c r="AY124" s="19" t="s">
        <v>223</v>
      </c>
      <c r="BE124" s="194">
        <f>IF(N124="základní",J124,0)</f>
        <v>0</v>
      </c>
      <c r="BF124" s="194">
        <f>IF(N124="snížená",J124,0)</f>
        <v>0</v>
      </c>
      <c r="BG124" s="194">
        <f>IF(N124="zákl. přenesená",J124,0)</f>
        <v>0</v>
      </c>
      <c r="BH124" s="194">
        <f>IF(N124="sníž. přenesená",J124,0)</f>
        <v>0</v>
      </c>
      <c r="BI124" s="194">
        <f>IF(N124="nulová",J124,0)</f>
        <v>0</v>
      </c>
      <c r="BJ124" s="19" t="s">
        <v>83</v>
      </c>
      <c r="BK124" s="194">
        <f>ROUND(I124*H124,2)</f>
        <v>0</v>
      </c>
      <c r="BL124" s="19" t="s">
        <v>985</v>
      </c>
      <c r="BM124" s="193" t="s">
        <v>2340</v>
      </c>
    </row>
    <row r="125" spans="1:47" s="2" customFormat="1" ht="11.25">
      <c r="A125" s="36"/>
      <c r="B125" s="37"/>
      <c r="C125" s="38"/>
      <c r="D125" s="195" t="s">
        <v>231</v>
      </c>
      <c r="E125" s="38"/>
      <c r="F125" s="196" t="s">
        <v>2339</v>
      </c>
      <c r="G125" s="38"/>
      <c r="H125" s="38"/>
      <c r="I125" s="197"/>
      <c r="J125" s="38"/>
      <c r="K125" s="38"/>
      <c r="L125" s="41"/>
      <c r="M125" s="198"/>
      <c r="N125" s="199"/>
      <c r="O125" s="66"/>
      <c r="P125" s="66"/>
      <c r="Q125" s="66"/>
      <c r="R125" s="66"/>
      <c r="S125" s="66"/>
      <c r="T125" s="67"/>
      <c r="U125" s="36"/>
      <c r="V125" s="36"/>
      <c r="W125" s="36"/>
      <c r="X125" s="36"/>
      <c r="Y125" s="36"/>
      <c r="Z125" s="36"/>
      <c r="AA125" s="36"/>
      <c r="AB125" s="36"/>
      <c r="AC125" s="36"/>
      <c r="AD125" s="36"/>
      <c r="AE125" s="36"/>
      <c r="AT125" s="19" t="s">
        <v>231</v>
      </c>
      <c r="AU125" s="19" t="s">
        <v>83</v>
      </c>
    </row>
    <row r="126" spans="1:65" s="2" customFormat="1" ht="16.5" customHeight="1">
      <c r="A126" s="36"/>
      <c r="B126" s="37"/>
      <c r="C126" s="182" t="s">
        <v>363</v>
      </c>
      <c r="D126" s="182" t="s">
        <v>225</v>
      </c>
      <c r="E126" s="183" t="s">
        <v>2341</v>
      </c>
      <c r="F126" s="184" t="s">
        <v>2342</v>
      </c>
      <c r="G126" s="185" t="s">
        <v>2231</v>
      </c>
      <c r="H126" s="186">
        <v>220</v>
      </c>
      <c r="I126" s="187"/>
      <c r="J126" s="188">
        <f>ROUND(I126*H126,2)</f>
        <v>0</v>
      </c>
      <c r="K126" s="184" t="s">
        <v>74</v>
      </c>
      <c r="L126" s="41"/>
      <c r="M126" s="189" t="s">
        <v>74</v>
      </c>
      <c r="N126" s="190" t="s">
        <v>46</v>
      </c>
      <c r="O126" s="66"/>
      <c r="P126" s="191">
        <f>O126*H126</f>
        <v>0</v>
      </c>
      <c r="Q126" s="191">
        <v>0</v>
      </c>
      <c r="R126" s="191">
        <f>Q126*H126</f>
        <v>0</v>
      </c>
      <c r="S126" s="191">
        <v>0</v>
      </c>
      <c r="T126" s="192">
        <f>S126*H126</f>
        <v>0</v>
      </c>
      <c r="U126" s="36"/>
      <c r="V126" s="36"/>
      <c r="W126" s="36"/>
      <c r="X126" s="36"/>
      <c r="Y126" s="36"/>
      <c r="Z126" s="36"/>
      <c r="AA126" s="36"/>
      <c r="AB126" s="36"/>
      <c r="AC126" s="36"/>
      <c r="AD126" s="36"/>
      <c r="AE126" s="36"/>
      <c r="AR126" s="193" t="s">
        <v>985</v>
      </c>
      <c r="AT126" s="193" t="s">
        <v>225</v>
      </c>
      <c r="AU126" s="193" t="s">
        <v>83</v>
      </c>
      <c r="AY126" s="19" t="s">
        <v>223</v>
      </c>
      <c r="BE126" s="194">
        <f>IF(N126="základní",J126,0)</f>
        <v>0</v>
      </c>
      <c r="BF126" s="194">
        <f>IF(N126="snížená",J126,0)</f>
        <v>0</v>
      </c>
      <c r="BG126" s="194">
        <f>IF(N126="zákl. přenesená",J126,0)</f>
        <v>0</v>
      </c>
      <c r="BH126" s="194">
        <f>IF(N126="sníž. přenesená",J126,0)</f>
        <v>0</v>
      </c>
      <c r="BI126" s="194">
        <f>IF(N126="nulová",J126,0)</f>
        <v>0</v>
      </c>
      <c r="BJ126" s="19" t="s">
        <v>83</v>
      </c>
      <c r="BK126" s="194">
        <f>ROUND(I126*H126,2)</f>
        <v>0</v>
      </c>
      <c r="BL126" s="19" t="s">
        <v>985</v>
      </c>
      <c r="BM126" s="193" t="s">
        <v>2343</v>
      </c>
    </row>
    <row r="127" spans="1:47" s="2" customFormat="1" ht="11.25">
      <c r="A127" s="36"/>
      <c r="B127" s="37"/>
      <c r="C127" s="38"/>
      <c r="D127" s="195" t="s">
        <v>231</v>
      </c>
      <c r="E127" s="38"/>
      <c r="F127" s="196" t="s">
        <v>2342</v>
      </c>
      <c r="G127" s="38"/>
      <c r="H127" s="38"/>
      <c r="I127" s="197"/>
      <c r="J127" s="38"/>
      <c r="K127" s="38"/>
      <c r="L127" s="41"/>
      <c r="M127" s="198"/>
      <c r="N127" s="199"/>
      <c r="O127" s="66"/>
      <c r="P127" s="66"/>
      <c r="Q127" s="66"/>
      <c r="R127" s="66"/>
      <c r="S127" s="66"/>
      <c r="T127" s="67"/>
      <c r="U127" s="36"/>
      <c r="V127" s="36"/>
      <c r="W127" s="36"/>
      <c r="X127" s="36"/>
      <c r="Y127" s="36"/>
      <c r="Z127" s="36"/>
      <c r="AA127" s="36"/>
      <c r="AB127" s="36"/>
      <c r="AC127" s="36"/>
      <c r="AD127" s="36"/>
      <c r="AE127" s="36"/>
      <c r="AT127" s="19" t="s">
        <v>231</v>
      </c>
      <c r="AU127" s="19" t="s">
        <v>83</v>
      </c>
    </row>
    <row r="128" spans="1:65" s="2" customFormat="1" ht="16.5" customHeight="1">
      <c r="A128" s="36"/>
      <c r="B128" s="37"/>
      <c r="C128" s="182" t="s">
        <v>7</v>
      </c>
      <c r="D128" s="182" t="s">
        <v>225</v>
      </c>
      <c r="E128" s="183" t="s">
        <v>2344</v>
      </c>
      <c r="F128" s="184" t="s">
        <v>2345</v>
      </c>
      <c r="G128" s="185" t="s">
        <v>2231</v>
      </c>
      <c r="H128" s="186">
        <v>150</v>
      </c>
      <c r="I128" s="187"/>
      <c r="J128" s="188">
        <f>ROUND(I128*H128,2)</f>
        <v>0</v>
      </c>
      <c r="K128" s="184" t="s">
        <v>74</v>
      </c>
      <c r="L128" s="41"/>
      <c r="M128" s="189" t="s">
        <v>74</v>
      </c>
      <c r="N128" s="190" t="s">
        <v>46</v>
      </c>
      <c r="O128" s="66"/>
      <c r="P128" s="191">
        <f>O128*H128</f>
        <v>0</v>
      </c>
      <c r="Q128" s="191">
        <v>0</v>
      </c>
      <c r="R128" s="191">
        <f>Q128*H128</f>
        <v>0</v>
      </c>
      <c r="S128" s="191">
        <v>0</v>
      </c>
      <c r="T128" s="192">
        <f>S128*H128</f>
        <v>0</v>
      </c>
      <c r="U128" s="36"/>
      <c r="V128" s="36"/>
      <c r="W128" s="36"/>
      <c r="X128" s="36"/>
      <c r="Y128" s="36"/>
      <c r="Z128" s="36"/>
      <c r="AA128" s="36"/>
      <c r="AB128" s="36"/>
      <c r="AC128" s="36"/>
      <c r="AD128" s="36"/>
      <c r="AE128" s="36"/>
      <c r="AR128" s="193" t="s">
        <v>985</v>
      </c>
      <c r="AT128" s="193" t="s">
        <v>225</v>
      </c>
      <c r="AU128" s="193" t="s">
        <v>83</v>
      </c>
      <c r="AY128" s="19" t="s">
        <v>223</v>
      </c>
      <c r="BE128" s="194">
        <f>IF(N128="základní",J128,0)</f>
        <v>0</v>
      </c>
      <c r="BF128" s="194">
        <f>IF(N128="snížená",J128,0)</f>
        <v>0</v>
      </c>
      <c r="BG128" s="194">
        <f>IF(N128="zákl. přenesená",J128,0)</f>
        <v>0</v>
      </c>
      <c r="BH128" s="194">
        <f>IF(N128="sníž. přenesená",J128,0)</f>
        <v>0</v>
      </c>
      <c r="BI128" s="194">
        <f>IF(N128="nulová",J128,0)</f>
        <v>0</v>
      </c>
      <c r="BJ128" s="19" t="s">
        <v>83</v>
      </c>
      <c r="BK128" s="194">
        <f>ROUND(I128*H128,2)</f>
        <v>0</v>
      </c>
      <c r="BL128" s="19" t="s">
        <v>985</v>
      </c>
      <c r="BM128" s="193" t="s">
        <v>2346</v>
      </c>
    </row>
    <row r="129" spans="1:47" s="2" customFormat="1" ht="11.25">
      <c r="A129" s="36"/>
      <c r="B129" s="37"/>
      <c r="C129" s="38"/>
      <c r="D129" s="195" t="s">
        <v>231</v>
      </c>
      <c r="E129" s="38"/>
      <c r="F129" s="196" t="s">
        <v>2345</v>
      </c>
      <c r="G129" s="38"/>
      <c r="H129" s="38"/>
      <c r="I129" s="197"/>
      <c r="J129" s="38"/>
      <c r="K129" s="38"/>
      <c r="L129" s="41"/>
      <c r="M129" s="198"/>
      <c r="N129" s="199"/>
      <c r="O129" s="66"/>
      <c r="P129" s="66"/>
      <c r="Q129" s="66"/>
      <c r="R129" s="66"/>
      <c r="S129" s="66"/>
      <c r="T129" s="67"/>
      <c r="U129" s="36"/>
      <c r="V129" s="36"/>
      <c r="W129" s="36"/>
      <c r="X129" s="36"/>
      <c r="Y129" s="36"/>
      <c r="Z129" s="36"/>
      <c r="AA129" s="36"/>
      <c r="AB129" s="36"/>
      <c r="AC129" s="36"/>
      <c r="AD129" s="36"/>
      <c r="AE129" s="36"/>
      <c r="AT129" s="19" t="s">
        <v>231</v>
      </c>
      <c r="AU129" s="19" t="s">
        <v>83</v>
      </c>
    </row>
    <row r="130" spans="1:65" s="2" customFormat="1" ht="16.5" customHeight="1">
      <c r="A130" s="36"/>
      <c r="B130" s="37"/>
      <c r="C130" s="182" t="s">
        <v>384</v>
      </c>
      <c r="D130" s="182" t="s">
        <v>225</v>
      </c>
      <c r="E130" s="183" t="s">
        <v>2347</v>
      </c>
      <c r="F130" s="184" t="s">
        <v>2348</v>
      </c>
      <c r="G130" s="185" t="s">
        <v>2349</v>
      </c>
      <c r="H130" s="186">
        <v>360</v>
      </c>
      <c r="I130" s="187"/>
      <c r="J130" s="188">
        <f>ROUND(I130*H130,2)</f>
        <v>0</v>
      </c>
      <c r="K130" s="184" t="s">
        <v>74</v>
      </c>
      <c r="L130" s="41"/>
      <c r="M130" s="189" t="s">
        <v>74</v>
      </c>
      <c r="N130" s="190" t="s">
        <v>46</v>
      </c>
      <c r="O130" s="66"/>
      <c r="P130" s="191">
        <f>O130*H130</f>
        <v>0</v>
      </c>
      <c r="Q130" s="191">
        <v>0</v>
      </c>
      <c r="R130" s="191">
        <f>Q130*H130</f>
        <v>0</v>
      </c>
      <c r="S130" s="191">
        <v>0</v>
      </c>
      <c r="T130" s="192">
        <f>S130*H130</f>
        <v>0</v>
      </c>
      <c r="U130" s="36"/>
      <c r="V130" s="36"/>
      <c r="W130" s="36"/>
      <c r="X130" s="36"/>
      <c r="Y130" s="36"/>
      <c r="Z130" s="36"/>
      <c r="AA130" s="36"/>
      <c r="AB130" s="36"/>
      <c r="AC130" s="36"/>
      <c r="AD130" s="36"/>
      <c r="AE130" s="36"/>
      <c r="AR130" s="193" t="s">
        <v>985</v>
      </c>
      <c r="AT130" s="193" t="s">
        <v>225</v>
      </c>
      <c r="AU130" s="193" t="s">
        <v>83</v>
      </c>
      <c r="AY130" s="19" t="s">
        <v>223</v>
      </c>
      <c r="BE130" s="194">
        <f>IF(N130="základní",J130,0)</f>
        <v>0</v>
      </c>
      <c r="BF130" s="194">
        <f>IF(N130="snížená",J130,0)</f>
        <v>0</v>
      </c>
      <c r="BG130" s="194">
        <f>IF(N130="zákl. přenesená",J130,0)</f>
        <v>0</v>
      </c>
      <c r="BH130" s="194">
        <f>IF(N130="sníž. přenesená",J130,0)</f>
        <v>0</v>
      </c>
      <c r="BI130" s="194">
        <f>IF(N130="nulová",J130,0)</f>
        <v>0</v>
      </c>
      <c r="BJ130" s="19" t="s">
        <v>83</v>
      </c>
      <c r="BK130" s="194">
        <f>ROUND(I130*H130,2)</f>
        <v>0</v>
      </c>
      <c r="BL130" s="19" t="s">
        <v>985</v>
      </c>
      <c r="BM130" s="193" t="s">
        <v>2350</v>
      </c>
    </row>
    <row r="131" spans="1:47" s="2" customFormat="1" ht="11.25">
      <c r="A131" s="36"/>
      <c r="B131" s="37"/>
      <c r="C131" s="38"/>
      <c r="D131" s="195" t="s">
        <v>231</v>
      </c>
      <c r="E131" s="38"/>
      <c r="F131" s="196" t="s">
        <v>2348</v>
      </c>
      <c r="G131" s="38"/>
      <c r="H131" s="38"/>
      <c r="I131" s="197"/>
      <c r="J131" s="38"/>
      <c r="K131" s="38"/>
      <c r="L131" s="41"/>
      <c r="M131" s="198"/>
      <c r="N131" s="199"/>
      <c r="O131" s="66"/>
      <c r="P131" s="66"/>
      <c r="Q131" s="66"/>
      <c r="R131" s="66"/>
      <c r="S131" s="66"/>
      <c r="T131" s="67"/>
      <c r="U131" s="36"/>
      <c r="V131" s="36"/>
      <c r="W131" s="36"/>
      <c r="X131" s="36"/>
      <c r="Y131" s="36"/>
      <c r="Z131" s="36"/>
      <c r="AA131" s="36"/>
      <c r="AB131" s="36"/>
      <c r="AC131" s="36"/>
      <c r="AD131" s="36"/>
      <c r="AE131" s="36"/>
      <c r="AT131" s="19" t="s">
        <v>231</v>
      </c>
      <c r="AU131" s="19" t="s">
        <v>83</v>
      </c>
    </row>
    <row r="132" spans="1:65" s="2" customFormat="1" ht="16.5" customHeight="1">
      <c r="A132" s="36"/>
      <c r="B132" s="37"/>
      <c r="C132" s="182" t="s">
        <v>390</v>
      </c>
      <c r="D132" s="182" t="s">
        <v>225</v>
      </c>
      <c r="E132" s="183" t="s">
        <v>2351</v>
      </c>
      <c r="F132" s="184" t="s">
        <v>2352</v>
      </c>
      <c r="G132" s="185" t="s">
        <v>2349</v>
      </c>
      <c r="H132" s="186">
        <v>100</v>
      </c>
      <c r="I132" s="187"/>
      <c r="J132" s="188">
        <f>ROUND(I132*H132,2)</f>
        <v>0</v>
      </c>
      <c r="K132" s="184" t="s">
        <v>74</v>
      </c>
      <c r="L132" s="41"/>
      <c r="M132" s="189" t="s">
        <v>74</v>
      </c>
      <c r="N132" s="190" t="s">
        <v>46</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985</v>
      </c>
      <c r="AT132" s="193" t="s">
        <v>225</v>
      </c>
      <c r="AU132" s="193" t="s">
        <v>83</v>
      </c>
      <c r="AY132" s="19" t="s">
        <v>223</v>
      </c>
      <c r="BE132" s="194">
        <f>IF(N132="základní",J132,0)</f>
        <v>0</v>
      </c>
      <c r="BF132" s="194">
        <f>IF(N132="snížená",J132,0)</f>
        <v>0</v>
      </c>
      <c r="BG132" s="194">
        <f>IF(N132="zákl. přenesená",J132,0)</f>
        <v>0</v>
      </c>
      <c r="BH132" s="194">
        <f>IF(N132="sníž. přenesená",J132,0)</f>
        <v>0</v>
      </c>
      <c r="BI132" s="194">
        <f>IF(N132="nulová",J132,0)</f>
        <v>0</v>
      </c>
      <c r="BJ132" s="19" t="s">
        <v>83</v>
      </c>
      <c r="BK132" s="194">
        <f>ROUND(I132*H132,2)</f>
        <v>0</v>
      </c>
      <c r="BL132" s="19" t="s">
        <v>985</v>
      </c>
      <c r="BM132" s="193" t="s">
        <v>2353</v>
      </c>
    </row>
    <row r="133" spans="1:47" s="2" customFormat="1" ht="11.25">
      <c r="A133" s="36"/>
      <c r="B133" s="37"/>
      <c r="C133" s="38"/>
      <c r="D133" s="195" t="s">
        <v>231</v>
      </c>
      <c r="E133" s="38"/>
      <c r="F133" s="196" t="s">
        <v>2352</v>
      </c>
      <c r="G133" s="38"/>
      <c r="H133" s="38"/>
      <c r="I133" s="197"/>
      <c r="J133" s="38"/>
      <c r="K133" s="38"/>
      <c r="L133" s="41"/>
      <c r="M133" s="198"/>
      <c r="N133" s="199"/>
      <c r="O133" s="66"/>
      <c r="P133" s="66"/>
      <c r="Q133" s="66"/>
      <c r="R133" s="66"/>
      <c r="S133" s="66"/>
      <c r="T133" s="67"/>
      <c r="U133" s="36"/>
      <c r="V133" s="36"/>
      <c r="W133" s="36"/>
      <c r="X133" s="36"/>
      <c r="Y133" s="36"/>
      <c r="Z133" s="36"/>
      <c r="AA133" s="36"/>
      <c r="AB133" s="36"/>
      <c r="AC133" s="36"/>
      <c r="AD133" s="36"/>
      <c r="AE133" s="36"/>
      <c r="AT133" s="19" t="s">
        <v>231</v>
      </c>
      <c r="AU133" s="19" t="s">
        <v>83</v>
      </c>
    </row>
    <row r="134" spans="1:65" s="2" customFormat="1" ht="16.5" customHeight="1">
      <c r="A134" s="36"/>
      <c r="B134" s="37"/>
      <c r="C134" s="182" t="s">
        <v>397</v>
      </c>
      <c r="D134" s="182" t="s">
        <v>225</v>
      </c>
      <c r="E134" s="183" t="s">
        <v>2354</v>
      </c>
      <c r="F134" s="184" t="s">
        <v>2355</v>
      </c>
      <c r="G134" s="185" t="s">
        <v>1891</v>
      </c>
      <c r="H134" s="186">
        <v>1</v>
      </c>
      <c r="I134" s="187"/>
      <c r="J134" s="188">
        <f>ROUND(I134*H134,2)</f>
        <v>0</v>
      </c>
      <c r="K134" s="184" t="s">
        <v>74</v>
      </c>
      <c r="L134" s="41"/>
      <c r="M134" s="189" t="s">
        <v>74</v>
      </c>
      <c r="N134" s="190" t="s">
        <v>46</v>
      </c>
      <c r="O134" s="66"/>
      <c r="P134" s="191">
        <f>O134*H134</f>
        <v>0</v>
      </c>
      <c r="Q134" s="191">
        <v>0</v>
      </c>
      <c r="R134" s="191">
        <f>Q134*H134</f>
        <v>0</v>
      </c>
      <c r="S134" s="191">
        <v>0</v>
      </c>
      <c r="T134" s="192">
        <f>S134*H134</f>
        <v>0</v>
      </c>
      <c r="U134" s="36"/>
      <c r="V134" s="36"/>
      <c r="W134" s="36"/>
      <c r="X134" s="36"/>
      <c r="Y134" s="36"/>
      <c r="Z134" s="36"/>
      <c r="AA134" s="36"/>
      <c r="AB134" s="36"/>
      <c r="AC134" s="36"/>
      <c r="AD134" s="36"/>
      <c r="AE134" s="36"/>
      <c r="AR134" s="193" t="s">
        <v>985</v>
      </c>
      <c r="AT134" s="193" t="s">
        <v>225</v>
      </c>
      <c r="AU134" s="193" t="s">
        <v>83</v>
      </c>
      <c r="AY134" s="19" t="s">
        <v>223</v>
      </c>
      <c r="BE134" s="194">
        <f>IF(N134="základní",J134,0)</f>
        <v>0</v>
      </c>
      <c r="BF134" s="194">
        <f>IF(N134="snížená",J134,0)</f>
        <v>0</v>
      </c>
      <c r="BG134" s="194">
        <f>IF(N134="zákl. přenesená",J134,0)</f>
        <v>0</v>
      </c>
      <c r="BH134" s="194">
        <f>IF(N134="sníž. přenesená",J134,0)</f>
        <v>0</v>
      </c>
      <c r="BI134" s="194">
        <f>IF(N134="nulová",J134,0)</f>
        <v>0</v>
      </c>
      <c r="BJ134" s="19" t="s">
        <v>83</v>
      </c>
      <c r="BK134" s="194">
        <f>ROUND(I134*H134,2)</f>
        <v>0</v>
      </c>
      <c r="BL134" s="19" t="s">
        <v>985</v>
      </c>
      <c r="BM134" s="193" t="s">
        <v>2356</v>
      </c>
    </row>
    <row r="135" spans="1:47" s="2" customFormat="1" ht="11.25">
      <c r="A135" s="36"/>
      <c r="B135" s="37"/>
      <c r="C135" s="38"/>
      <c r="D135" s="195" t="s">
        <v>231</v>
      </c>
      <c r="E135" s="38"/>
      <c r="F135" s="196" t="s">
        <v>2355</v>
      </c>
      <c r="G135" s="38"/>
      <c r="H135" s="38"/>
      <c r="I135" s="197"/>
      <c r="J135" s="38"/>
      <c r="K135" s="38"/>
      <c r="L135" s="41"/>
      <c r="M135" s="198"/>
      <c r="N135" s="199"/>
      <c r="O135" s="66"/>
      <c r="P135" s="66"/>
      <c r="Q135" s="66"/>
      <c r="R135" s="66"/>
      <c r="S135" s="66"/>
      <c r="T135" s="67"/>
      <c r="U135" s="36"/>
      <c r="V135" s="36"/>
      <c r="W135" s="36"/>
      <c r="X135" s="36"/>
      <c r="Y135" s="36"/>
      <c r="Z135" s="36"/>
      <c r="AA135" s="36"/>
      <c r="AB135" s="36"/>
      <c r="AC135" s="36"/>
      <c r="AD135" s="36"/>
      <c r="AE135" s="36"/>
      <c r="AT135" s="19" t="s">
        <v>231</v>
      </c>
      <c r="AU135" s="19" t="s">
        <v>83</v>
      </c>
    </row>
    <row r="136" spans="1:65" s="2" customFormat="1" ht="16.5" customHeight="1">
      <c r="A136" s="36"/>
      <c r="B136" s="37"/>
      <c r="C136" s="182" t="s">
        <v>403</v>
      </c>
      <c r="D136" s="182" t="s">
        <v>225</v>
      </c>
      <c r="E136" s="183" t="s">
        <v>2357</v>
      </c>
      <c r="F136" s="184" t="s">
        <v>2358</v>
      </c>
      <c r="G136" s="185" t="s">
        <v>1891</v>
      </c>
      <c r="H136" s="186">
        <v>1</v>
      </c>
      <c r="I136" s="187"/>
      <c r="J136" s="188">
        <f>ROUND(I136*H136,2)</f>
        <v>0</v>
      </c>
      <c r="K136" s="184" t="s">
        <v>74</v>
      </c>
      <c r="L136" s="41"/>
      <c r="M136" s="189" t="s">
        <v>74</v>
      </c>
      <c r="N136" s="190" t="s">
        <v>46</v>
      </c>
      <c r="O136" s="66"/>
      <c r="P136" s="191">
        <f>O136*H136</f>
        <v>0</v>
      </c>
      <c r="Q136" s="191">
        <v>0</v>
      </c>
      <c r="R136" s="191">
        <f>Q136*H136</f>
        <v>0</v>
      </c>
      <c r="S136" s="191">
        <v>0</v>
      </c>
      <c r="T136" s="192">
        <f>S136*H136</f>
        <v>0</v>
      </c>
      <c r="U136" s="36"/>
      <c r="V136" s="36"/>
      <c r="W136" s="36"/>
      <c r="X136" s="36"/>
      <c r="Y136" s="36"/>
      <c r="Z136" s="36"/>
      <c r="AA136" s="36"/>
      <c r="AB136" s="36"/>
      <c r="AC136" s="36"/>
      <c r="AD136" s="36"/>
      <c r="AE136" s="36"/>
      <c r="AR136" s="193" t="s">
        <v>985</v>
      </c>
      <c r="AT136" s="193" t="s">
        <v>225</v>
      </c>
      <c r="AU136" s="193" t="s">
        <v>83</v>
      </c>
      <c r="AY136" s="19" t="s">
        <v>223</v>
      </c>
      <c r="BE136" s="194">
        <f>IF(N136="základní",J136,0)</f>
        <v>0</v>
      </c>
      <c r="BF136" s="194">
        <f>IF(N136="snížená",J136,0)</f>
        <v>0</v>
      </c>
      <c r="BG136" s="194">
        <f>IF(N136="zákl. přenesená",J136,0)</f>
        <v>0</v>
      </c>
      <c r="BH136" s="194">
        <f>IF(N136="sníž. přenesená",J136,0)</f>
        <v>0</v>
      </c>
      <c r="BI136" s="194">
        <f>IF(N136="nulová",J136,0)</f>
        <v>0</v>
      </c>
      <c r="BJ136" s="19" t="s">
        <v>83</v>
      </c>
      <c r="BK136" s="194">
        <f>ROUND(I136*H136,2)</f>
        <v>0</v>
      </c>
      <c r="BL136" s="19" t="s">
        <v>985</v>
      </c>
      <c r="BM136" s="193" t="s">
        <v>2359</v>
      </c>
    </row>
    <row r="137" spans="1:47" s="2" customFormat="1" ht="11.25">
      <c r="A137" s="36"/>
      <c r="B137" s="37"/>
      <c r="C137" s="38"/>
      <c r="D137" s="195" t="s">
        <v>231</v>
      </c>
      <c r="E137" s="38"/>
      <c r="F137" s="196" t="s">
        <v>2358</v>
      </c>
      <c r="G137" s="38"/>
      <c r="H137" s="38"/>
      <c r="I137" s="197"/>
      <c r="J137" s="38"/>
      <c r="K137" s="38"/>
      <c r="L137" s="41"/>
      <c r="M137" s="198"/>
      <c r="N137" s="199"/>
      <c r="O137" s="66"/>
      <c r="P137" s="66"/>
      <c r="Q137" s="66"/>
      <c r="R137" s="66"/>
      <c r="S137" s="66"/>
      <c r="T137" s="67"/>
      <c r="U137" s="36"/>
      <c r="V137" s="36"/>
      <c r="W137" s="36"/>
      <c r="X137" s="36"/>
      <c r="Y137" s="36"/>
      <c r="Z137" s="36"/>
      <c r="AA137" s="36"/>
      <c r="AB137" s="36"/>
      <c r="AC137" s="36"/>
      <c r="AD137" s="36"/>
      <c r="AE137" s="36"/>
      <c r="AT137" s="19" t="s">
        <v>231</v>
      </c>
      <c r="AU137" s="19" t="s">
        <v>83</v>
      </c>
    </row>
    <row r="138" spans="1:65" s="2" customFormat="1" ht="16.5" customHeight="1">
      <c r="A138" s="36"/>
      <c r="B138" s="37"/>
      <c r="C138" s="182" t="s">
        <v>413</v>
      </c>
      <c r="D138" s="182" t="s">
        <v>225</v>
      </c>
      <c r="E138" s="183" t="s">
        <v>2360</v>
      </c>
      <c r="F138" s="184" t="s">
        <v>2361</v>
      </c>
      <c r="G138" s="185" t="s">
        <v>1891</v>
      </c>
      <c r="H138" s="186">
        <v>1</v>
      </c>
      <c r="I138" s="187"/>
      <c r="J138" s="188">
        <f>ROUND(I138*H138,2)</f>
        <v>0</v>
      </c>
      <c r="K138" s="184" t="s">
        <v>74</v>
      </c>
      <c r="L138" s="41"/>
      <c r="M138" s="189" t="s">
        <v>74</v>
      </c>
      <c r="N138" s="190" t="s">
        <v>46</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985</v>
      </c>
      <c r="AT138" s="193" t="s">
        <v>225</v>
      </c>
      <c r="AU138" s="193" t="s">
        <v>83</v>
      </c>
      <c r="AY138" s="19" t="s">
        <v>223</v>
      </c>
      <c r="BE138" s="194">
        <f>IF(N138="základní",J138,0)</f>
        <v>0</v>
      </c>
      <c r="BF138" s="194">
        <f>IF(N138="snížená",J138,0)</f>
        <v>0</v>
      </c>
      <c r="BG138" s="194">
        <f>IF(N138="zákl. přenesená",J138,0)</f>
        <v>0</v>
      </c>
      <c r="BH138" s="194">
        <f>IF(N138="sníž. přenesená",J138,0)</f>
        <v>0</v>
      </c>
      <c r="BI138" s="194">
        <f>IF(N138="nulová",J138,0)</f>
        <v>0</v>
      </c>
      <c r="BJ138" s="19" t="s">
        <v>83</v>
      </c>
      <c r="BK138" s="194">
        <f>ROUND(I138*H138,2)</f>
        <v>0</v>
      </c>
      <c r="BL138" s="19" t="s">
        <v>985</v>
      </c>
      <c r="BM138" s="193" t="s">
        <v>2362</v>
      </c>
    </row>
    <row r="139" spans="1:47" s="2" customFormat="1" ht="11.25">
      <c r="A139" s="36"/>
      <c r="B139" s="37"/>
      <c r="C139" s="38"/>
      <c r="D139" s="195" t="s">
        <v>231</v>
      </c>
      <c r="E139" s="38"/>
      <c r="F139" s="196" t="s">
        <v>2361</v>
      </c>
      <c r="G139" s="38"/>
      <c r="H139" s="38"/>
      <c r="I139" s="197"/>
      <c r="J139" s="38"/>
      <c r="K139" s="38"/>
      <c r="L139" s="41"/>
      <c r="M139" s="257"/>
      <c r="N139" s="258"/>
      <c r="O139" s="259"/>
      <c r="P139" s="259"/>
      <c r="Q139" s="259"/>
      <c r="R139" s="259"/>
      <c r="S139" s="259"/>
      <c r="T139" s="260"/>
      <c r="U139" s="36"/>
      <c r="V139" s="36"/>
      <c r="W139" s="36"/>
      <c r="X139" s="36"/>
      <c r="Y139" s="36"/>
      <c r="Z139" s="36"/>
      <c r="AA139" s="36"/>
      <c r="AB139" s="36"/>
      <c r="AC139" s="36"/>
      <c r="AD139" s="36"/>
      <c r="AE139" s="36"/>
      <c r="AT139" s="19" t="s">
        <v>231</v>
      </c>
      <c r="AU139" s="19" t="s">
        <v>83</v>
      </c>
    </row>
    <row r="140" spans="1:31" s="2" customFormat="1" ht="6.95" customHeight="1">
      <c r="A140" s="36"/>
      <c r="B140" s="49"/>
      <c r="C140" s="50"/>
      <c r="D140" s="50"/>
      <c r="E140" s="50"/>
      <c r="F140" s="50"/>
      <c r="G140" s="50"/>
      <c r="H140" s="50"/>
      <c r="I140" s="50"/>
      <c r="J140" s="50"/>
      <c r="K140" s="50"/>
      <c r="L140" s="41"/>
      <c r="M140" s="36"/>
      <c r="O140" s="36"/>
      <c r="P140" s="36"/>
      <c r="Q140" s="36"/>
      <c r="R140" s="36"/>
      <c r="S140" s="36"/>
      <c r="T140" s="36"/>
      <c r="U140" s="36"/>
      <c r="V140" s="36"/>
      <c r="W140" s="36"/>
      <c r="X140" s="36"/>
      <c r="Y140" s="36"/>
      <c r="Z140" s="36"/>
      <c r="AA140" s="36"/>
      <c r="AB140" s="36"/>
      <c r="AC140" s="36"/>
      <c r="AD140" s="36"/>
      <c r="AE140" s="36"/>
    </row>
  </sheetData>
  <sheetProtection algorithmName="SHA-512" hashValue="j+fD6981V49QltOihqLdfaiQLfye8LNhyvjusDT5c9Ye6Tn1/66XpyQ/qlLS9GvmEAkrix1MnBezqG1Nm7b6Hg==" saltValue="Ny3fzvGw+otpQrIkZ6FOCzBuh90pX6q7q+FyUk6GrPRt9ZoDmOgkG+EP3h3/eJ7DLv/6dCDwcBgxl2VCEmglfA==" spinCount="100000" sheet="1" objects="1" scenarios="1" formatColumns="0" formatRows="0" autoFilter="0"/>
  <autoFilter ref="C85:K13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4"/>
      <c r="M2" s="384"/>
      <c r="N2" s="384"/>
      <c r="O2" s="384"/>
      <c r="P2" s="384"/>
      <c r="Q2" s="384"/>
      <c r="R2" s="384"/>
      <c r="S2" s="384"/>
      <c r="T2" s="384"/>
      <c r="U2" s="384"/>
      <c r="V2" s="384"/>
      <c r="AT2" s="19" t="s">
        <v>111</v>
      </c>
    </row>
    <row r="3" spans="2:46" s="1" customFormat="1" ht="6.95" customHeight="1">
      <c r="B3" s="111"/>
      <c r="C3" s="112"/>
      <c r="D3" s="112"/>
      <c r="E3" s="112"/>
      <c r="F3" s="112"/>
      <c r="G3" s="112"/>
      <c r="H3" s="112"/>
      <c r="I3" s="112"/>
      <c r="J3" s="112"/>
      <c r="K3" s="112"/>
      <c r="L3" s="22"/>
      <c r="AT3" s="19" t="s">
        <v>85</v>
      </c>
    </row>
    <row r="4" spans="2:46" s="1" customFormat="1" ht="24.95" customHeight="1">
      <c r="B4" s="22"/>
      <c r="D4" s="113" t="s">
        <v>121</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1" t="str">
        <f>'Rekapitulace stavby'!K6</f>
        <v>Rekonstrukce objektu - 3 etapa 2.NP</v>
      </c>
      <c r="F7" s="402"/>
      <c r="G7" s="402"/>
      <c r="H7" s="402"/>
      <c r="L7" s="22"/>
    </row>
    <row r="8" spans="2:12" s="1" customFormat="1" ht="12" customHeight="1">
      <c r="B8" s="22"/>
      <c r="D8" s="115" t="s">
        <v>132</v>
      </c>
      <c r="L8" s="22"/>
    </row>
    <row r="9" spans="1:31" s="2" customFormat="1" ht="16.5" customHeight="1">
      <c r="A9" s="36"/>
      <c r="B9" s="41"/>
      <c r="C9" s="36"/>
      <c r="D9" s="36"/>
      <c r="E9" s="401" t="s">
        <v>135</v>
      </c>
      <c r="F9" s="403"/>
      <c r="G9" s="403"/>
      <c r="H9" s="403"/>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138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04" t="s">
        <v>2363</v>
      </c>
      <c r="F11" s="403"/>
      <c r="G11" s="403"/>
      <c r="H11" s="403"/>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74</v>
      </c>
      <c r="G13" s="36"/>
      <c r="H13" s="36"/>
      <c r="I13" s="115" t="s">
        <v>20</v>
      </c>
      <c r="J13" s="105" t="s">
        <v>74</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5" t="s">
        <v>23</v>
      </c>
      <c r="G14" s="36"/>
      <c r="H14" s="36"/>
      <c r="I14" s="115" t="s">
        <v>24</v>
      </c>
      <c r="J14" s="117" t="str">
        <f>'Rekapitulace stavby'!AN8</f>
        <v>Vyplň údaj</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25</v>
      </c>
      <c r="E16" s="36"/>
      <c r="F16" s="36"/>
      <c r="G16" s="36"/>
      <c r="H16" s="36"/>
      <c r="I16" s="115" t="s">
        <v>26</v>
      </c>
      <c r="J16" s="105" t="s">
        <v>27</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5" t="s">
        <v>29</v>
      </c>
      <c r="J17" s="105" t="s">
        <v>30</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26</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05" t="str">
        <f>'Rekapitulace stavby'!E14</f>
        <v>Vyplň údaj</v>
      </c>
      <c r="F20" s="406"/>
      <c r="G20" s="406"/>
      <c r="H20" s="406"/>
      <c r="I20" s="115" t="s">
        <v>29</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26</v>
      </c>
      <c r="J22" s="105" t="s">
        <v>34</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35</v>
      </c>
      <c r="F23" s="36"/>
      <c r="G23" s="36"/>
      <c r="H23" s="36"/>
      <c r="I23" s="115" t="s">
        <v>29</v>
      </c>
      <c r="J23" s="105" t="s">
        <v>36</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38</v>
      </c>
      <c r="E25" s="36"/>
      <c r="F25" s="36"/>
      <c r="G25" s="36"/>
      <c r="H25" s="36"/>
      <c r="I25" s="115" t="s">
        <v>26</v>
      </c>
      <c r="J25" s="105" t="s">
        <v>34</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29</v>
      </c>
      <c r="J26" s="105" t="s">
        <v>36</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39</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47.25" customHeight="1">
      <c r="A29" s="118"/>
      <c r="B29" s="119"/>
      <c r="C29" s="118"/>
      <c r="D29" s="118"/>
      <c r="E29" s="407" t="s">
        <v>40</v>
      </c>
      <c r="F29" s="407"/>
      <c r="G29" s="407"/>
      <c r="H29" s="407"/>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2"/>
      <c r="E31" s="122"/>
      <c r="F31" s="122"/>
      <c r="G31" s="122"/>
      <c r="H31" s="122"/>
      <c r="I31" s="122"/>
      <c r="J31" s="122"/>
      <c r="K31" s="122"/>
      <c r="L31" s="116"/>
      <c r="S31" s="36"/>
      <c r="T31" s="36"/>
      <c r="U31" s="36"/>
      <c r="V31" s="36"/>
      <c r="W31" s="36"/>
      <c r="X31" s="36"/>
      <c r="Y31" s="36"/>
      <c r="Z31" s="36"/>
      <c r="AA31" s="36"/>
      <c r="AB31" s="36"/>
      <c r="AC31" s="36"/>
      <c r="AD31" s="36"/>
      <c r="AE31" s="36"/>
    </row>
    <row r="32" spans="1:31" s="2" customFormat="1" ht="25.35" customHeight="1">
      <c r="A32" s="36"/>
      <c r="B32" s="41"/>
      <c r="C32" s="36"/>
      <c r="D32" s="123" t="s">
        <v>41</v>
      </c>
      <c r="E32" s="36"/>
      <c r="F32" s="36"/>
      <c r="G32" s="36"/>
      <c r="H32" s="36"/>
      <c r="I32" s="36"/>
      <c r="J32" s="124">
        <f>ROUND(J86,2)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2"/>
      <c r="E33" s="122"/>
      <c r="F33" s="122"/>
      <c r="G33" s="122"/>
      <c r="H33" s="122"/>
      <c r="I33" s="122"/>
      <c r="J33" s="122"/>
      <c r="K33" s="122"/>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5" t="s">
        <v>43</v>
      </c>
      <c r="G34" s="36"/>
      <c r="H34" s="36"/>
      <c r="I34" s="125" t="s">
        <v>42</v>
      </c>
      <c r="J34" s="125" t="s">
        <v>44</v>
      </c>
      <c r="K34" s="36"/>
      <c r="L34" s="116"/>
      <c r="S34" s="36"/>
      <c r="T34" s="36"/>
      <c r="U34" s="36"/>
      <c r="V34" s="36"/>
      <c r="W34" s="36"/>
      <c r="X34" s="36"/>
      <c r="Y34" s="36"/>
      <c r="Z34" s="36"/>
      <c r="AA34" s="36"/>
      <c r="AB34" s="36"/>
      <c r="AC34" s="36"/>
      <c r="AD34" s="36"/>
      <c r="AE34" s="36"/>
    </row>
    <row r="35" spans="1:31" s="2" customFormat="1" ht="14.45" customHeight="1">
      <c r="A35" s="36"/>
      <c r="B35" s="41"/>
      <c r="C35" s="36"/>
      <c r="D35" s="126" t="s">
        <v>45</v>
      </c>
      <c r="E35" s="115" t="s">
        <v>46</v>
      </c>
      <c r="F35" s="127">
        <f>ROUND((SUM(BE86:BE161)),2)</f>
        <v>0</v>
      </c>
      <c r="G35" s="36"/>
      <c r="H35" s="36"/>
      <c r="I35" s="128">
        <v>0.21</v>
      </c>
      <c r="J35" s="127">
        <f>ROUND(((SUM(BE86:BE161))*I35),2)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47</v>
      </c>
      <c r="F36" s="127">
        <f>ROUND((SUM(BF86:BF161)),2)</f>
        <v>0</v>
      </c>
      <c r="G36" s="36"/>
      <c r="H36" s="36"/>
      <c r="I36" s="128">
        <v>0.15</v>
      </c>
      <c r="J36" s="127">
        <f>ROUND(((SUM(BF86:BF161))*I36),2)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48</v>
      </c>
      <c r="F37" s="127">
        <f>ROUND((SUM(BG86:BG161)),2)</f>
        <v>0</v>
      </c>
      <c r="G37" s="36"/>
      <c r="H37" s="36"/>
      <c r="I37" s="128">
        <v>0.21</v>
      </c>
      <c r="J37" s="127">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49</v>
      </c>
      <c r="F38" s="127">
        <f>ROUND((SUM(BH86:BH161)),2)</f>
        <v>0</v>
      </c>
      <c r="G38" s="36"/>
      <c r="H38" s="36"/>
      <c r="I38" s="128">
        <v>0.15</v>
      </c>
      <c r="J38" s="127">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50</v>
      </c>
      <c r="F39" s="127">
        <f>ROUND((SUM(BI86:BI161)),2)</f>
        <v>0</v>
      </c>
      <c r="G39" s="36"/>
      <c r="H39" s="36"/>
      <c r="I39" s="128">
        <v>0</v>
      </c>
      <c r="J39" s="127">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9"/>
      <c r="D41" s="130" t="s">
        <v>51</v>
      </c>
      <c r="E41" s="131"/>
      <c r="F41" s="131"/>
      <c r="G41" s="132" t="s">
        <v>52</v>
      </c>
      <c r="H41" s="133" t="s">
        <v>53</v>
      </c>
      <c r="I41" s="131"/>
      <c r="J41" s="134">
        <f>SUM(J32:J39)</f>
        <v>0</v>
      </c>
      <c r="K41" s="135"/>
      <c r="L41" s="116"/>
      <c r="S41" s="36"/>
      <c r="T41" s="36"/>
      <c r="U41" s="36"/>
      <c r="V41" s="36"/>
      <c r="W41" s="36"/>
      <c r="X41" s="36"/>
      <c r="Y41" s="36"/>
      <c r="Z41" s="36"/>
      <c r="AA41" s="36"/>
      <c r="AB41" s="36"/>
      <c r="AC41" s="36"/>
      <c r="AD41" s="36"/>
      <c r="AE41" s="36"/>
    </row>
    <row r="42" spans="1:31" s="2" customFormat="1" ht="14.45" customHeight="1">
      <c r="A42" s="36"/>
      <c r="B42" s="136"/>
      <c r="C42" s="137"/>
      <c r="D42" s="137"/>
      <c r="E42" s="137"/>
      <c r="F42" s="137"/>
      <c r="G42" s="137"/>
      <c r="H42" s="137"/>
      <c r="I42" s="137"/>
      <c r="J42" s="137"/>
      <c r="K42" s="137"/>
      <c r="L42" s="116"/>
      <c r="S42" s="36"/>
      <c r="T42" s="36"/>
      <c r="U42" s="36"/>
      <c r="V42" s="36"/>
      <c r="W42" s="36"/>
      <c r="X42" s="36"/>
      <c r="Y42" s="36"/>
      <c r="Z42" s="36"/>
      <c r="AA42" s="36"/>
      <c r="AB42" s="36"/>
      <c r="AC42" s="36"/>
      <c r="AD42" s="36"/>
      <c r="AE42" s="36"/>
    </row>
    <row r="46" spans="1:31" s="2" customFormat="1" ht="6.95" customHeight="1">
      <c r="A46" s="36"/>
      <c r="B46" s="138"/>
      <c r="C46" s="139"/>
      <c r="D46" s="139"/>
      <c r="E46" s="139"/>
      <c r="F46" s="139"/>
      <c r="G46" s="139"/>
      <c r="H46" s="139"/>
      <c r="I46" s="139"/>
      <c r="J46" s="139"/>
      <c r="K46" s="139"/>
      <c r="L46" s="116"/>
      <c r="S46" s="36"/>
      <c r="T46" s="36"/>
      <c r="U46" s="36"/>
      <c r="V46" s="36"/>
      <c r="W46" s="36"/>
      <c r="X46" s="36"/>
      <c r="Y46" s="36"/>
      <c r="Z46" s="36"/>
      <c r="AA46" s="36"/>
      <c r="AB46" s="36"/>
      <c r="AC46" s="36"/>
      <c r="AD46" s="36"/>
      <c r="AE46" s="36"/>
    </row>
    <row r="47" spans="1:31" s="2" customFormat="1" ht="24.95" customHeight="1">
      <c r="A47" s="36"/>
      <c r="B47" s="37"/>
      <c r="C47" s="25" t="s">
        <v>190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08" t="str">
        <f>E7</f>
        <v>Rekonstrukce objektu - 3 etapa 2.NP</v>
      </c>
      <c r="F50" s="409"/>
      <c r="G50" s="409"/>
      <c r="H50" s="409"/>
      <c r="I50" s="38"/>
      <c r="J50" s="38"/>
      <c r="K50" s="38"/>
      <c r="L50" s="116"/>
      <c r="S50" s="36"/>
      <c r="T50" s="36"/>
      <c r="U50" s="36"/>
      <c r="V50" s="36"/>
      <c r="W50" s="36"/>
      <c r="X50" s="36"/>
      <c r="Y50" s="36"/>
      <c r="Z50" s="36"/>
      <c r="AA50" s="36"/>
      <c r="AB50" s="36"/>
      <c r="AC50" s="36"/>
      <c r="AD50" s="36"/>
      <c r="AE50" s="36"/>
    </row>
    <row r="51" spans="2:12" s="1" customFormat="1" ht="12" customHeight="1">
      <c r="B51" s="23"/>
      <c r="C51" s="31" t="s">
        <v>132</v>
      </c>
      <c r="D51" s="24"/>
      <c r="E51" s="24"/>
      <c r="F51" s="24"/>
      <c r="G51" s="24"/>
      <c r="H51" s="24"/>
      <c r="I51" s="24"/>
      <c r="J51" s="24"/>
      <c r="K51" s="24"/>
      <c r="L51" s="22"/>
    </row>
    <row r="52" spans="1:31" s="2" customFormat="1" ht="16.5" customHeight="1">
      <c r="A52" s="36"/>
      <c r="B52" s="37"/>
      <c r="C52" s="38"/>
      <c r="D52" s="38"/>
      <c r="E52" s="408" t="s">
        <v>135</v>
      </c>
      <c r="F52" s="410"/>
      <c r="G52" s="410"/>
      <c r="H52" s="410"/>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138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2" t="str">
        <f>E11</f>
        <v>K00 - Slaboproudé systémy</v>
      </c>
      <c r="F54" s="410"/>
      <c r="G54" s="410"/>
      <c r="H54" s="410"/>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Pod Žvahovem 463</v>
      </c>
      <c r="G56" s="38"/>
      <c r="H56" s="38"/>
      <c r="I56" s="31" t="s">
        <v>24</v>
      </c>
      <c r="J56" s="61" t="str">
        <f>IF(J14="","",J14)</f>
        <v>Vyplň údaj</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Městská část Praha 5</v>
      </c>
      <c r="G58" s="38"/>
      <c r="H58" s="38"/>
      <c r="I58" s="31" t="s">
        <v>33</v>
      </c>
      <c r="J58" s="34" t="str">
        <f>E23</f>
        <v>VPÚ DECO Praha, a.s.</v>
      </c>
      <c r="K58" s="38"/>
      <c r="L58" s="116"/>
      <c r="S58" s="36"/>
      <c r="T58" s="36"/>
      <c r="U58" s="36"/>
      <c r="V58" s="36"/>
      <c r="W58" s="36"/>
      <c r="X58" s="36"/>
      <c r="Y58" s="36"/>
      <c r="Z58" s="36"/>
      <c r="AA58" s="36"/>
      <c r="AB58" s="36"/>
      <c r="AC58" s="36"/>
      <c r="AD58" s="36"/>
      <c r="AE58" s="36"/>
    </row>
    <row r="59" spans="1:31" s="2" customFormat="1" ht="25.7" customHeight="1">
      <c r="A59" s="36"/>
      <c r="B59" s="37"/>
      <c r="C59" s="31" t="s">
        <v>31</v>
      </c>
      <c r="D59" s="38"/>
      <c r="E59" s="38"/>
      <c r="F59" s="29" t="str">
        <f>IF(E20="","",E20)</f>
        <v>Vyplň údaj</v>
      </c>
      <c r="G59" s="38"/>
      <c r="H59" s="38"/>
      <c r="I59" s="31" t="s">
        <v>38</v>
      </c>
      <c r="J59" s="34" t="str">
        <f>E26</f>
        <v>VPÚ DECO Praha, a.s.</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40" t="s">
        <v>191</v>
      </c>
      <c r="D61" s="141"/>
      <c r="E61" s="141"/>
      <c r="F61" s="141"/>
      <c r="G61" s="141"/>
      <c r="H61" s="141"/>
      <c r="I61" s="141"/>
      <c r="J61" s="142" t="s">
        <v>192</v>
      </c>
      <c r="K61" s="141"/>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3" t="s">
        <v>73</v>
      </c>
      <c r="D63" s="38"/>
      <c r="E63" s="38"/>
      <c r="F63" s="38"/>
      <c r="G63" s="38"/>
      <c r="H63" s="38"/>
      <c r="I63" s="38"/>
      <c r="J63" s="79">
        <f>J86</f>
        <v>0</v>
      </c>
      <c r="K63" s="38"/>
      <c r="L63" s="116"/>
      <c r="S63" s="36"/>
      <c r="T63" s="36"/>
      <c r="U63" s="36"/>
      <c r="V63" s="36"/>
      <c r="W63" s="36"/>
      <c r="X63" s="36"/>
      <c r="Y63" s="36"/>
      <c r="Z63" s="36"/>
      <c r="AA63" s="36"/>
      <c r="AB63" s="36"/>
      <c r="AC63" s="36"/>
      <c r="AD63" s="36"/>
      <c r="AE63" s="36"/>
      <c r="AU63" s="19" t="s">
        <v>193</v>
      </c>
    </row>
    <row r="64" spans="2:12" s="9" customFormat="1" ht="24.95" customHeight="1">
      <c r="B64" s="144"/>
      <c r="C64" s="145"/>
      <c r="D64" s="146" t="s">
        <v>2364</v>
      </c>
      <c r="E64" s="147"/>
      <c r="F64" s="147"/>
      <c r="G64" s="147"/>
      <c r="H64" s="147"/>
      <c r="I64" s="147"/>
      <c r="J64" s="148">
        <f>J87</f>
        <v>0</v>
      </c>
      <c r="K64" s="145"/>
      <c r="L64" s="149"/>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208</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08" t="str">
        <f>E7</f>
        <v>Rekonstrukce objektu - 3 etapa 2.NP</v>
      </c>
      <c r="F74" s="409"/>
      <c r="G74" s="409"/>
      <c r="H74" s="409"/>
      <c r="I74" s="38"/>
      <c r="J74" s="38"/>
      <c r="K74" s="38"/>
      <c r="L74" s="116"/>
      <c r="S74" s="36"/>
      <c r="T74" s="36"/>
      <c r="U74" s="36"/>
      <c r="V74" s="36"/>
      <c r="W74" s="36"/>
      <c r="X74" s="36"/>
      <c r="Y74" s="36"/>
      <c r="Z74" s="36"/>
      <c r="AA74" s="36"/>
      <c r="AB74" s="36"/>
      <c r="AC74" s="36"/>
      <c r="AD74" s="36"/>
      <c r="AE74" s="36"/>
    </row>
    <row r="75" spans="2:12" s="1" customFormat="1" ht="12" customHeight="1">
      <c r="B75" s="23"/>
      <c r="C75" s="31" t="s">
        <v>132</v>
      </c>
      <c r="D75" s="24"/>
      <c r="E75" s="24"/>
      <c r="F75" s="24"/>
      <c r="G75" s="24"/>
      <c r="H75" s="24"/>
      <c r="I75" s="24"/>
      <c r="J75" s="24"/>
      <c r="K75" s="24"/>
      <c r="L75" s="22"/>
    </row>
    <row r="76" spans="1:31" s="2" customFormat="1" ht="16.5" customHeight="1">
      <c r="A76" s="36"/>
      <c r="B76" s="37"/>
      <c r="C76" s="38"/>
      <c r="D76" s="38"/>
      <c r="E76" s="408" t="s">
        <v>135</v>
      </c>
      <c r="F76" s="410"/>
      <c r="G76" s="410"/>
      <c r="H76" s="410"/>
      <c r="I76" s="38"/>
      <c r="J76" s="38"/>
      <c r="K76" s="38"/>
      <c r="L76" s="116"/>
      <c r="S76" s="36"/>
      <c r="T76" s="36"/>
      <c r="U76" s="36"/>
      <c r="V76" s="36"/>
      <c r="W76" s="36"/>
      <c r="X76" s="36"/>
      <c r="Y76" s="36"/>
      <c r="Z76" s="36"/>
      <c r="AA76" s="36"/>
      <c r="AB76" s="36"/>
      <c r="AC76" s="36"/>
      <c r="AD76" s="36"/>
      <c r="AE76" s="36"/>
    </row>
    <row r="77" spans="1:31" s="2" customFormat="1" ht="12" customHeight="1">
      <c r="A77" s="36"/>
      <c r="B77" s="37"/>
      <c r="C77" s="31" t="s">
        <v>138</v>
      </c>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6.5" customHeight="1">
      <c r="A78" s="36"/>
      <c r="B78" s="37"/>
      <c r="C78" s="38"/>
      <c r="D78" s="38"/>
      <c r="E78" s="362" t="str">
        <f>E11</f>
        <v>K00 - Slaboproudé systémy</v>
      </c>
      <c r="F78" s="410"/>
      <c r="G78" s="410"/>
      <c r="H78" s="410"/>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F14</f>
        <v>Pod Žvahovem 463</v>
      </c>
      <c r="G80" s="38"/>
      <c r="H80" s="38"/>
      <c r="I80" s="31" t="s">
        <v>24</v>
      </c>
      <c r="J80" s="61" t="str">
        <f>IF(J14="","",J14)</f>
        <v>Vyplň údaj</v>
      </c>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25.7" customHeight="1">
      <c r="A82" s="36"/>
      <c r="B82" s="37"/>
      <c r="C82" s="31" t="s">
        <v>25</v>
      </c>
      <c r="D82" s="38"/>
      <c r="E82" s="38"/>
      <c r="F82" s="29" t="str">
        <f>E17</f>
        <v>Městská část Praha 5</v>
      </c>
      <c r="G82" s="38"/>
      <c r="H82" s="38"/>
      <c r="I82" s="31" t="s">
        <v>33</v>
      </c>
      <c r="J82" s="34" t="str">
        <f>E23</f>
        <v>VPÚ DECO Praha, a.s.</v>
      </c>
      <c r="K82" s="38"/>
      <c r="L82" s="116"/>
      <c r="S82" s="36"/>
      <c r="T82" s="36"/>
      <c r="U82" s="36"/>
      <c r="V82" s="36"/>
      <c r="W82" s="36"/>
      <c r="X82" s="36"/>
      <c r="Y82" s="36"/>
      <c r="Z82" s="36"/>
      <c r="AA82" s="36"/>
      <c r="AB82" s="36"/>
      <c r="AC82" s="36"/>
      <c r="AD82" s="36"/>
      <c r="AE82" s="36"/>
    </row>
    <row r="83" spans="1:31" s="2" customFormat="1" ht="25.7" customHeight="1">
      <c r="A83" s="36"/>
      <c r="B83" s="37"/>
      <c r="C83" s="31" t="s">
        <v>31</v>
      </c>
      <c r="D83" s="38"/>
      <c r="E83" s="38"/>
      <c r="F83" s="29" t="str">
        <f>IF(E20="","",E20)</f>
        <v>Vyplň údaj</v>
      </c>
      <c r="G83" s="38"/>
      <c r="H83" s="38"/>
      <c r="I83" s="31" t="s">
        <v>38</v>
      </c>
      <c r="J83" s="34" t="str">
        <f>E26</f>
        <v>VPÚ DECO Praha, a.s.</v>
      </c>
      <c r="K83" s="38"/>
      <c r="L83" s="116"/>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11" customFormat="1" ht="29.25" customHeight="1">
      <c r="A85" s="155"/>
      <c r="B85" s="156"/>
      <c r="C85" s="157" t="s">
        <v>209</v>
      </c>
      <c r="D85" s="158" t="s">
        <v>60</v>
      </c>
      <c r="E85" s="158" t="s">
        <v>56</v>
      </c>
      <c r="F85" s="158" t="s">
        <v>57</v>
      </c>
      <c r="G85" s="158" t="s">
        <v>210</v>
      </c>
      <c r="H85" s="158" t="s">
        <v>211</v>
      </c>
      <c r="I85" s="158" t="s">
        <v>212</v>
      </c>
      <c r="J85" s="158" t="s">
        <v>192</v>
      </c>
      <c r="K85" s="159" t="s">
        <v>213</v>
      </c>
      <c r="L85" s="160"/>
      <c r="M85" s="70" t="s">
        <v>74</v>
      </c>
      <c r="N85" s="71" t="s">
        <v>45</v>
      </c>
      <c r="O85" s="71" t="s">
        <v>214</v>
      </c>
      <c r="P85" s="71" t="s">
        <v>215</v>
      </c>
      <c r="Q85" s="71" t="s">
        <v>216</v>
      </c>
      <c r="R85" s="71" t="s">
        <v>217</v>
      </c>
      <c r="S85" s="71" t="s">
        <v>218</v>
      </c>
      <c r="T85" s="72" t="s">
        <v>219</v>
      </c>
      <c r="U85" s="155"/>
      <c r="V85" s="155"/>
      <c r="W85" s="155"/>
      <c r="X85" s="155"/>
      <c r="Y85" s="155"/>
      <c r="Z85" s="155"/>
      <c r="AA85" s="155"/>
      <c r="AB85" s="155"/>
      <c r="AC85" s="155"/>
      <c r="AD85" s="155"/>
      <c r="AE85" s="155"/>
    </row>
    <row r="86" spans="1:63" s="2" customFormat="1" ht="22.9" customHeight="1">
      <c r="A86" s="36"/>
      <c r="B86" s="37"/>
      <c r="C86" s="77" t="s">
        <v>220</v>
      </c>
      <c r="D86" s="38"/>
      <c r="E86" s="38"/>
      <c r="F86" s="38"/>
      <c r="G86" s="38"/>
      <c r="H86" s="38"/>
      <c r="I86" s="38"/>
      <c r="J86" s="161">
        <f>BK86</f>
        <v>0</v>
      </c>
      <c r="K86" s="38"/>
      <c r="L86" s="41"/>
      <c r="M86" s="73"/>
      <c r="N86" s="162"/>
      <c r="O86" s="74"/>
      <c r="P86" s="163">
        <f>P87</f>
        <v>0</v>
      </c>
      <c r="Q86" s="74"/>
      <c r="R86" s="163">
        <f>R87</f>
        <v>0</v>
      </c>
      <c r="S86" s="74"/>
      <c r="T86" s="164">
        <f>T87</f>
        <v>0</v>
      </c>
      <c r="U86" s="36"/>
      <c r="V86" s="36"/>
      <c r="W86" s="36"/>
      <c r="X86" s="36"/>
      <c r="Y86" s="36"/>
      <c r="Z86" s="36"/>
      <c r="AA86" s="36"/>
      <c r="AB86" s="36"/>
      <c r="AC86" s="36"/>
      <c r="AD86" s="36"/>
      <c r="AE86" s="36"/>
      <c r="AT86" s="19" t="s">
        <v>75</v>
      </c>
      <c r="AU86" s="19" t="s">
        <v>193</v>
      </c>
      <c r="BK86" s="165">
        <f>BK87</f>
        <v>0</v>
      </c>
    </row>
    <row r="87" spans="2:63" s="12" customFormat="1" ht="25.9" customHeight="1">
      <c r="B87" s="166"/>
      <c r="C87" s="167"/>
      <c r="D87" s="168" t="s">
        <v>75</v>
      </c>
      <c r="E87" s="169" t="s">
        <v>2365</v>
      </c>
      <c r="F87" s="169" t="s">
        <v>2366</v>
      </c>
      <c r="G87" s="167"/>
      <c r="H87" s="167"/>
      <c r="I87" s="170"/>
      <c r="J87" s="171">
        <f>BK87</f>
        <v>0</v>
      </c>
      <c r="K87" s="167"/>
      <c r="L87" s="172"/>
      <c r="M87" s="173"/>
      <c r="N87" s="174"/>
      <c r="O87" s="174"/>
      <c r="P87" s="175">
        <f>SUM(P88:P161)</f>
        <v>0</v>
      </c>
      <c r="Q87" s="174"/>
      <c r="R87" s="175">
        <f>SUM(R88:R161)</f>
        <v>0</v>
      </c>
      <c r="S87" s="174"/>
      <c r="T87" s="176">
        <f>SUM(T88:T161)</f>
        <v>0</v>
      </c>
      <c r="AR87" s="177" t="s">
        <v>85</v>
      </c>
      <c r="AT87" s="178" t="s">
        <v>75</v>
      </c>
      <c r="AU87" s="178" t="s">
        <v>76</v>
      </c>
      <c r="AY87" s="177" t="s">
        <v>223</v>
      </c>
      <c r="BK87" s="179">
        <f>SUM(BK88:BK161)</f>
        <v>0</v>
      </c>
    </row>
    <row r="88" spans="1:65" s="2" customFormat="1" ht="16.5" customHeight="1">
      <c r="A88" s="36"/>
      <c r="B88" s="37"/>
      <c r="C88" s="182" t="s">
        <v>83</v>
      </c>
      <c r="D88" s="182" t="s">
        <v>225</v>
      </c>
      <c r="E88" s="183" t="s">
        <v>2367</v>
      </c>
      <c r="F88" s="184" t="s">
        <v>2368</v>
      </c>
      <c r="G88" s="185" t="s">
        <v>1891</v>
      </c>
      <c r="H88" s="186">
        <v>1</v>
      </c>
      <c r="I88" s="187"/>
      <c r="J88" s="188">
        <f>ROUND(I88*H88,2)</f>
        <v>0</v>
      </c>
      <c r="K88" s="184" t="s">
        <v>74</v>
      </c>
      <c r="L88" s="41"/>
      <c r="M88" s="189" t="s">
        <v>74</v>
      </c>
      <c r="N88" s="190" t="s">
        <v>46</v>
      </c>
      <c r="O88" s="66"/>
      <c r="P88" s="191">
        <f>O88*H88</f>
        <v>0</v>
      </c>
      <c r="Q88" s="191">
        <v>0</v>
      </c>
      <c r="R88" s="191">
        <f>Q88*H88</f>
        <v>0</v>
      </c>
      <c r="S88" s="191">
        <v>0</v>
      </c>
      <c r="T88" s="192">
        <f>S88*H88</f>
        <v>0</v>
      </c>
      <c r="U88" s="36"/>
      <c r="V88" s="36"/>
      <c r="W88" s="36"/>
      <c r="X88" s="36"/>
      <c r="Y88" s="36"/>
      <c r="Z88" s="36"/>
      <c r="AA88" s="36"/>
      <c r="AB88" s="36"/>
      <c r="AC88" s="36"/>
      <c r="AD88" s="36"/>
      <c r="AE88" s="36"/>
      <c r="AR88" s="193" t="s">
        <v>985</v>
      </c>
      <c r="AT88" s="193" t="s">
        <v>225</v>
      </c>
      <c r="AU88" s="193" t="s">
        <v>83</v>
      </c>
      <c r="AY88" s="19" t="s">
        <v>223</v>
      </c>
      <c r="BE88" s="194">
        <f>IF(N88="základní",J88,0)</f>
        <v>0</v>
      </c>
      <c r="BF88" s="194">
        <f>IF(N88="snížená",J88,0)</f>
        <v>0</v>
      </c>
      <c r="BG88" s="194">
        <f>IF(N88="zákl. přenesená",J88,0)</f>
        <v>0</v>
      </c>
      <c r="BH88" s="194">
        <f>IF(N88="sníž. přenesená",J88,0)</f>
        <v>0</v>
      </c>
      <c r="BI88" s="194">
        <f>IF(N88="nulová",J88,0)</f>
        <v>0</v>
      </c>
      <c r="BJ88" s="19" t="s">
        <v>83</v>
      </c>
      <c r="BK88" s="194">
        <f>ROUND(I88*H88,2)</f>
        <v>0</v>
      </c>
      <c r="BL88" s="19" t="s">
        <v>985</v>
      </c>
      <c r="BM88" s="193" t="s">
        <v>85</v>
      </c>
    </row>
    <row r="89" spans="1:47" s="2" customFormat="1" ht="11.25">
      <c r="A89" s="36"/>
      <c r="B89" s="37"/>
      <c r="C89" s="38"/>
      <c r="D89" s="195" t="s">
        <v>231</v>
      </c>
      <c r="E89" s="38"/>
      <c r="F89" s="196" t="s">
        <v>2368</v>
      </c>
      <c r="G89" s="38"/>
      <c r="H89" s="38"/>
      <c r="I89" s="197"/>
      <c r="J89" s="38"/>
      <c r="K89" s="38"/>
      <c r="L89" s="41"/>
      <c r="M89" s="198"/>
      <c r="N89" s="199"/>
      <c r="O89" s="66"/>
      <c r="P89" s="66"/>
      <c r="Q89" s="66"/>
      <c r="R89" s="66"/>
      <c r="S89" s="66"/>
      <c r="T89" s="67"/>
      <c r="U89" s="36"/>
      <c r="V89" s="36"/>
      <c r="W89" s="36"/>
      <c r="X89" s="36"/>
      <c r="Y89" s="36"/>
      <c r="Z89" s="36"/>
      <c r="AA89" s="36"/>
      <c r="AB89" s="36"/>
      <c r="AC89" s="36"/>
      <c r="AD89" s="36"/>
      <c r="AE89" s="36"/>
      <c r="AT89" s="19" t="s">
        <v>231</v>
      </c>
      <c r="AU89" s="19" t="s">
        <v>83</v>
      </c>
    </row>
    <row r="90" spans="1:65" s="2" customFormat="1" ht="16.5" customHeight="1">
      <c r="A90" s="36"/>
      <c r="B90" s="37"/>
      <c r="C90" s="182" t="s">
        <v>85</v>
      </c>
      <c r="D90" s="182" t="s">
        <v>225</v>
      </c>
      <c r="E90" s="183" t="s">
        <v>2369</v>
      </c>
      <c r="F90" s="184" t="s">
        <v>2370</v>
      </c>
      <c r="G90" s="185" t="s">
        <v>1891</v>
      </c>
      <c r="H90" s="186">
        <v>1</v>
      </c>
      <c r="I90" s="187"/>
      <c r="J90" s="188">
        <f>ROUND(I90*H90,2)</f>
        <v>0</v>
      </c>
      <c r="K90" s="184" t="s">
        <v>74</v>
      </c>
      <c r="L90" s="41"/>
      <c r="M90" s="189" t="s">
        <v>74</v>
      </c>
      <c r="N90" s="190" t="s">
        <v>46</v>
      </c>
      <c r="O90" s="66"/>
      <c r="P90" s="191">
        <f>O90*H90</f>
        <v>0</v>
      </c>
      <c r="Q90" s="191">
        <v>0</v>
      </c>
      <c r="R90" s="191">
        <f>Q90*H90</f>
        <v>0</v>
      </c>
      <c r="S90" s="191">
        <v>0</v>
      </c>
      <c r="T90" s="192">
        <f>S90*H90</f>
        <v>0</v>
      </c>
      <c r="U90" s="36"/>
      <c r="V90" s="36"/>
      <c r="W90" s="36"/>
      <c r="X90" s="36"/>
      <c r="Y90" s="36"/>
      <c r="Z90" s="36"/>
      <c r="AA90" s="36"/>
      <c r="AB90" s="36"/>
      <c r="AC90" s="36"/>
      <c r="AD90" s="36"/>
      <c r="AE90" s="36"/>
      <c r="AR90" s="193" t="s">
        <v>985</v>
      </c>
      <c r="AT90" s="193" t="s">
        <v>225</v>
      </c>
      <c r="AU90" s="193" t="s">
        <v>83</v>
      </c>
      <c r="AY90" s="19" t="s">
        <v>223</v>
      </c>
      <c r="BE90" s="194">
        <f>IF(N90="základní",J90,0)</f>
        <v>0</v>
      </c>
      <c r="BF90" s="194">
        <f>IF(N90="snížená",J90,0)</f>
        <v>0</v>
      </c>
      <c r="BG90" s="194">
        <f>IF(N90="zákl. přenesená",J90,0)</f>
        <v>0</v>
      </c>
      <c r="BH90" s="194">
        <f>IF(N90="sníž. přenesená",J90,0)</f>
        <v>0</v>
      </c>
      <c r="BI90" s="194">
        <f>IF(N90="nulová",J90,0)</f>
        <v>0</v>
      </c>
      <c r="BJ90" s="19" t="s">
        <v>83</v>
      </c>
      <c r="BK90" s="194">
        <f>ROUND(I90*H90,2)</f>
        <v>0</v>
      </c>
      <c r="BL90" s="19" t="s">
        <v>985</v>
      </c>
      <c r="BM90" s="193" t="s">
        <v>229</v>
      </c>
    </row>
    <row r="91" spans="1:47" s="2" customFormat="1" ht="11.25">
      <c r="A91" s="36"/>
      <c r="B91" s="37"/>
      <c r="C91" s="38"/>
      <c r="D91" s="195" t="s">
        <v>231</v>
      </c>
      <c r="E91" s="38"/>
      <c r="F91" s="196" t="s">
        <v>2370</v>
      </c>
      <c r="G91" s="38"/>
      <c r="H91" s="38"/>
      <c r="I91" s="197"/>
      <c r="J91" s="38"/>
      <c r="K91" s="38"/>
      <c r="L91" s="41"/>
      <c r="M91" s="198"/>
      <c r="N91" s="199"/>
      <c r="O91" s="66"/>
      <c r="P91" s="66"/>
      <c r="Q91" s="66"/>
      <c r="R91" s="66"/>
      <c r="S91" s="66"/>
      <c r="T91" s="67"/>
      <c r="U91" s="36"/>
      <c r="V91" s="36"/>
      <c r="W91" s="36"/>
      <c r="X91" s="36"/>
      <c r="Y91" s="36"/>
      <c r="Z91" s="36"/>
      <c r="AA91" s="36"/>
      <c r="AB91" s="36"/>
      <c r="AC91" s="36"/>
      <c r="AD91" s="36"/>
      <c r="AE91" s="36"/>
      <c r="AT91" s="19" t="s">
        <v>231</v>
      </c>
      <c r="AU91" s="19" t="s">
        <v>83</v>
      </c>
    </row>
    <row r="92" spans="1:65" s="2" customFormat="1" ht="16.5" customHeight="1">
      <c r="A92" s="36"/>
      <c r="B92" s="37"/>
      <c r="C92" s="182" t="s">
        <v>237</v>
      </c>
      <c r="D92" s="182" t="s">
        <v>225</v>
      </c>
      <c r="E92" s="183" t="s">
        <v>2371</v>
      </c>
      <c r="F92" s="184" t="s">
        <v>2372</v>
      </c>
      <c r="G92" s="185" t="s">
        <v>1891</v>
      </c>
      <c r="H92" s="186">
        <v>1</v>
      </c>
      <c r="I92" s="187"/>
      <c r="J92" s="188">
        <f>ROUND(I92*H92,2)</f>
        <v>0</v>
      </c>
      <c r="K92" s="184" t="s">
        <v>74</v>
      </c>
      <c r="L92" s="41"/>
      <c r="M92" s="189" t="s">
        <v>74</v>
      </c>
      <c r="N92" s="190" t="s">
        <v>46</v>
      </c>
      <c r="O92" s="66"/>
      <c r="P92" s="191">
        <f>O92*H92</f>
        <v>0</v>
      </c>
      <c r="Q92" s="191">
        <v>0</v>
      </c>
      <c r="R92" s="191">
        <f>Q92*H92</f>
        <v>0</v>
      </c>
      <c r="S92" s="191">
        <v>0</v>
      </c>
      <c r="T92" s="192">
        <f>S92*H92</f>
        <v>0</v>
      </c>
      <c r="U92" s="36"/>
      <c r="V92" s="36"/>
      <c r="W92" s="36"/>
      <c r="X92" s="36"/>
      <c r="Y92" s="36"/>
      <c r="Z92" s="36"/>
      <c r="AA92" s="36"/>
      <c r="AB92" s="36"/>
      <c r="AC92" s="36"/>
      <c r="AD92" s="36"/>
      <c r="AE92" s="36"/>
      <c r="AR92" s="193" t="s">
        <v>985</v>
      </c>
      <c r="AT92" s="193" t="s">
        <v>225</v>
      </c>
      <c r="AU92" s="193" t="s">
        <v>83</v>
      </c>
      <c r="AY92" s="19" t="s">
        <v>223</v>
      </c>
      <c r="BE92" s="194">
        <f>IF(N92="základní",J92,0)</f>
        <v>0</v>
      </c>
      <c r="BF92" s="194">
        <f>IF(N92="snížená",J92,0)</f>
        <v>0</v>
      </c>
      <c r="BG92" s="194">
        <f>IF(N92="zákl. přenesená",J92,0)</f>
        <v>0</v>
      </c>
      <c r="BH92" s="194">
        <f>IF(N92="sníž. přenesená",J92,0)</f>
        <v>0</v>
      </c>
      <c r="BI92" s="194">
        <f>IF(N92="nulová",J92,0)</f>
        <v>0</v>
      </c>
      <c r="BJ92" s="19" t="s">
        <v>83</v>
      </c>
      <c r="BK92" s="194">
        <f>ROUND(I92*H92,2)</f>
        <v>0</v>
      </c>
      <c r="BL92" s="19" t="s">
        <v>985</v>
      </c>
      <c r="BM92" s="193" t="s">
        <v>159</v>
      </c>
    </row>
    <row r="93" spans="1:47" s="2" customFormat="1" ht="11.25">
      <c r="A93" s="36"/>
      <c r="B93" s="37"/>
      <c r="C93" s="38"/>
      <c r="D93" s="195" t="s">
        <v>231</v>
      </c>
      <c r="E93" s="38"/>
      <c r="F93" s="196" t="s">
        <v>2372</v>
      </c>
      <c r="G93" s="38"/>
      <c r="H93" s="38"/>
      <c r="I93" s="197"/>
      <c r="J93" s="38"/>
      <c r="K93" s="38"/>
      <c r="L93" s="41"/>
      <c r="M93" s="198"/>
      <c r="N93" s="199"/>
      <c r="O93" s="66"/>
      <c r="P93" s="66"/>
      <c r="Q93" s="66"/>
      <c r="R93" s="66"/>
      <c r="S93" s="66"/>
      <c r="T93" s="67"/>
      <c r="U93" s="36"/>
      <c r="V93" s="36"/>
      <c r="W93" s="36"/>
      <c r="X93" s="36"/>
      <c r="Y93" s="36"/>
      <c r="Z93" s="36"/>
      <c r="AA93" s="36"/>
      <c r="AB93" s="36"/>
      <c r="AC93" s="36"/>
      <c r="AD93" s="36"/>
      <c r="AE93" s="36"/>
      <c r="AT93" s="19" t="s">
        <v>231</v>
      </c>
      <c r="AU93" s="19" t="s">
        <v>83</v>
      </c>
    </row>
    <row r="94" spans="1:65" s="2" customFormat="1" ht="16.5" customHeight="1">
      <c r="A94" s="36"/>
      <c r="B94" s="37"/>
      <c r="C94" s="182" t="s">
        <v>229</v>
      </c>
      <c r="D94" s="182" t="s">
        <v>225</v>
      </c>
      <c r="E94" s="183" t="s">
        <v>2373</v>
      </c>
      <c r="F94" s="184" t="s">
        <v>2374</v>
      </c>
      <c r="G94" s="185" t="s">
        <v>1891</v>
      </c>
      <c r="H94" s="186">
        <v>1</v>
      </c>
      <c r="I94" s="187"/>
      <c r="J94" s="188">
        <f>ROUND(I94*H94,2)</f>
        <v>0</v>
      </c>
      <c r="K94" s="184" t="s">
        <v>74</v>
      </c>
      <c r="L94" s="41"/>
      <c r="M94" s="189" t="s">
        <v>74</v>
      </c>
      <c r="N94" s="190" t="s">
        <v>46</v>
      </c>
      <c r="O94" s="66"/>
      <c r="P94" s="191">
        <f>O94*H94</f>
        <v>0</v>
      </c>
      <c r="Q94" s="191">
        <v>0</v>
      </c>
      <c r="R94" s="191">
        <f>Q94*H94</f>
        <v>0</v>
      </c>
      <c r="S94" s="191">
        <v>0</v>
      </c>
      <c r="T94" s="192">
        <f>S94*H94</f>
        <v>0</v>
      </c>
      <c r="U94" s="36"/>
      <c r="V94" s="36"/>
      <c r="W94" s="36"/>
      <c r="X94" s="36"/>
      <c r="Y94" s="36"/>
      <c r="Z94" s="36"/>
      <c r="AA94" s="36"/>
      <c r="AB94" s="36"/>
      <c r="AC94" s="36"/>
      <c r="AD94" s="36"/>
      <c r="AE94" s="36"/>
      <c r="AR94" s="193" t="s">
        <v>985</v>
      </c>
      <c r="AT94" s="193" t="s">
        <v>225</v>
      </c>
      <c r="AU94" s="193" t="s">
        <v>83</v>
      </c>
      <c r="AY94" s="19" t="s">
        <v>223</v>
      </c>
      <c r="BE94" s="194">
        <f>IF(N94="základní",J94,0)</f>
        <v>0</v>
      </c>
      <c r="BF94" s="194">
        <f>IF(N94="snížená",J94,0)</f>
        <v>0</v>
      </c>
      <c r="BG94" s="194">
        <f>IF(N94="zákl. přenesená",J94,0)</f>
        <v>0</v>
      </c>
      <c r="BH94" s="194">
        <f>IF(N94="sníž. přenesená",J94,0)</f>
        <v>0</v>
      </c>
      <c r="BI94" s="194">
        <f>IF(N94="nulová",J94,0)</f>
        <v>0</v>
      </c>
      <c r="BJ94" s="19" t="s">
        <v>83</v>
      </c>
      <c r="BK94" s="194">
        <f>ROUND(I94*H94,2)</f>
        <v>0</v>
      </c>
      <c r="BL94" s="19" t="s">
        <v>985</v>
      </c>
      <c r="BM94" s="193" t="s">
        <v>150</v>
      </c>
    </row>
    <row r="95" spans="1:47" s="2" customFormat="1" ht="11.25">
      <c r="A95" s="36"/>
      <c r="B95" s="37"/>
      <c r="C95" s="38"/>
      <c r="D95" s="195" t="s">
        <v>231</v>
      </c>
      <c r="E95" s="38"/>
      <c r="F95" s="196" t="s">
        <v>2375</v>
      </c>
      <c r="G95" s="38"/>
      <c r="H95" s="38"/>
      <c r="I95" s="197"/>
      <c r="J95" s="38"/>
      <c r="K95" s="38"/>
      <c r="L95" s="41"/>
      <c r="M95" s="198"/>
      <c r="N95" s="199"/>
      <c r="O95" s="66"/>
      <c r="P95" s="66"/>
      <c r="Q95" s="66"/>
      <c r="R95" s="66"/>
      <c r="S95" s="66"/>
      <c r="T95" s="67"/>
      <c r="U95" s="36"/>
      <c r="V95" s="36"/>
      <c r="W95" s="36"/>
      <c r="X95" s="36"/>
      <c r="Y95" s="36"/>
      <c r="Z95" s="36"/>
      <c r="AA95" s="36"/>
      <c r="AB95" s="36"/>
      <c r="AC95" s="36"/>
      <c r="AD95" s="36"/>
      <c r="AE95" s="36"/>
      <c r="AT95" s="19" t="s">
        <v>231</v>
      </c>
      <c r="AU95" s="19" t="s">
        <v>83</v>
      </c>
    </row>
    <row r="96" spans="1:65" s="2" customFormat="1" ht="16.5" customHeight="1">
      <c r="A96" s="36"/>
      <c r="B96" s="37"/>
      <c r="C96" s="182" t="s">
        <v>129</v>
      </c>
      <c r="D96" s="182" t="s">
        <v>225</v>
      </c>
      <c r="E96" s="183" t="s">
        <v>2376</v>
      </c>
      <c r="F96" s="184" t="s">
        <v>2377</v>
      </c>
      <c r="G96" s="185" t="s">
        <v>1891</v>
      </c>
      <c r="H96" s="186">
        <v>3</v>
      </c>
      <c r="I96" s="187"/>
      <c r="J96" s="188">
        <f>ROUND(I96*H96,2)</f>
        <v>0</v>
      </c>
      <c r="K96" s="184" t="s">
        <v>74</v>
      </c>
      <c r="L96" s="41"/>
      <c r="M96" s="189" t="s">
        <v>74</v>
      </c>
      <c r="N96" s="190" t="s">
        <v>46</v>
      </c>
      <c r="O96" s="66"/>
      <c r="P96" s="191">
        <f>O96*H96</f>
        <v>0</v>
      </c>
      <c r="Q96" s="191">
        <v>0</v>
      </c>
      <c r="R96" s="191">
        <f>Q96*H96</f>
        <v>0</v>
      </c>
      <c r="S96" s="191">
        <v>0</v>
      </c>
      <c r="T96" s="192">
        <f>S96*H96</f>
        <v>0</v>
      </c>
      <c r="U96" s="36"/>
      <c r="V96" s="36"/>
      <c r="W96" s="36"/>
      <c r="X96" s="36"/>
      <c r="Y96" s="36"/>
      <c r="Z96" s="36"/>
      <c r="AA96" s="36"/>
      <c r="AB96" s="36"/>
      <c r="AC96" s="36"/>
      <c r="AD96" s="36"/>
      <c r="AE96" s="36"/>
      <c r="AR96" s="193" t="s">
        <v>985</v>
      </c>
      <c r="AT96" s="193" t="s">
        <v>225</v>
      </c>
      <c r="AU96" s="193" t="s">
        <v>83</v>
      </c>
      <c r="AY96" s="19" t="s">
        <v>223</v>
      </c>
      <c r="BE96" s="194">
        <f>IF(N96="základní",J96,0)</f>
        <v>0</v>
      </c>
      <c r="BF96" s="194">
        <f>IF(N96="snížená",J96,0)</f>
        <v>0</v>
      </c>
      <c r="BG96" s="194">
        <f>IF(N96="zákl. přenesená",J96,0)</f>
        <v>0</v>
      </c>
      <c r="BH96" s="194">
        <f>IF(N96="sníž. přenesená",J96,0)</f>
        <v>0</v>
      </c>
      <c r="BI96" s="194">
        <f>IF(N96="nulová",J96,0)</f>
        <v>0</v>
      </c>
      <c r="BJ96" s="19" t="s">
        <v>83</v>
      </c>
      <c r="BK96" s="194">
        <f>ROUND(I96*H96,2)</f>
        <v>0</v>
      </c>
      <c r="BL96" s="19" t="s">
        <v>985</v>
      </c>
      <c r="BM96" s="193" t="s">
        <v>290</v>
      </c>
    </row>
    <row r="97" spans="1:47" s="2" customFormat="1" ht="11.25">
      <c r="A97" s="36"/>
      <c r="B97" s="37"/>
      <c r="C97" s="38"/>
      <c r="D97" s="195" t="s">
        <v>231</v>
      </c>
      <c r="E97" s="38"/>
      <c r="F97" s="196" t="s">
        <v>2378</v>
      </c>
      <c r="G97" s="38"/>
      <c r="H97" s="38"/>
      <c r="I97" s="197"/>
      <c r="J97" s="38"/>
      <c r="K97" s="38"/>
      <c r="L97" s="41"/>
      <c r="M97" s="198"/>
      <c r="N97" s="199"/>
      <c r="O97" s="66"/>
      <c r="P97" s="66"/>
      <c r="Q97" s="66"/>
      <c r="R97" s="66"/>
      <c r="S97" s="66"/>
      <c r="T97" s="67"/>
      <c r="U97" s="36"/>
      <c r="V97" s="36"/>
      <c r="W97" s="36"/>
      <c r="X97" s="36"/>
      <c r="Y97" s="36"/>
      <c r="Z97" s="36"/>
      <c r="AA97" s="36"/>
      <c r="AB97" s="36"/>
      <c r="AC97" s="36"/>
      <c r="AD97" s="36"/>
      <c r="AE97" s="36"/>
      <c r="AT97" s="19" t="s">
        <v>231</v>
      </c>
      <c r="AU97" s="19" t="s">
        <v>83</v>
      </c>
    </row>
    <row r="98" spans="1:65" s="2" customFormat="1" ht="16.5" customHeight="1">
      <c r="A98" s="36"/>
      <c r="B98" s="37"/>
      <c r="C98" s="182" t="s">
        <v>159</v>
      </c>
      <c r="D98" s="182" t="s">
        <v>225</v>
      </c>
      <c r="E98" s="183" t="s">
        <v>2379</v>
      </c>
      <c r="F98" s="184" t="s">
        <v>2380</v>
      </c>
      <c r="G98" s="185" t="s">
        <v>1891</v>
      </c>
      <c r="H98" s="186">
        <v>3</v>
      </c>
      <c r="I98" s="187"/>
      <c r="J98" s="188">
        <f>ROUND(I98*H98,2)</f>
        <v>0</v>
      </c>
      <c r="K98" s="184" t="s">
        <v>74</v>
      </c>
      <c r="L98" s="41"/>
      <c r="M98" s="189" t="s">
        <v>74</v>
      </c>
      <c r="N98" s="190" t="s">
        <v>46</v>
      </c>
      <c r="O98" s="66"/>
      <c r="P98" s="191">
        <f>O98*H98</f>
        <v>0</v>
      </c>
      <c r="Q98" s="191">
        <v>0</v>
      </c>
      <c r="R98" s="191">
        <f>Q98*H98</f>
        <v>0</v>
      </c>
      <c r="S98" s="191">
        <v>0</v>
      </c>
      <c r="T98" s="192">
        <f>S98*H98</f>
        <v>0</v>
      </c>
      <c r="U98" s="36"/>
      <c r="V98" s="36"/>
      <c r="W98" s="36"/>
      <c r="X98" s="36"/>
      <c r="Y98" s="36"/>
      <c r="Z98" s="36"/>
      <c r="AA98" s="36"/>
      <c r="AB98" s="36"/>
      <c r="AC98" s="36"/>
      <c r="AD98" s="36"/>
      <c r="AE98" s="36"/>
      <c r="AR98" s="193" t="s">
        <v>985</v>
      </c>
      <c r="AT98" s="193" t="s">
        <v>225</v>
      </c>
      <c r="AU98" s="193" t="s">
        <v>83</v>
      </c>
      <c r="AY98" s="19" t="s">
        <v>223</v>
      </c>
      <c r="BE98" s="194">
        <f>IF(N98="základní",J98,0)</f>
        <v>0</v>
      </c>
      <c r="BF98" s="194">
        <f>IF(N98="snížená",J98,0)</f>
        <v>0</v>
      </c>
      <c r="BG98" s="194">
        <f>IF(N98="zákl. přenesená",J98,0)</f>
        <v>0</v>
      </c>
      <c r="BH98" s="194">
        <f>IF(N98="sníž. přenesená",J98,0)</f>
        <v>0</v>
      </c>
      <c r="BI98" s="194">
        <f>IF(N98="nulová",J98,0)</f>
        <v>0</v>
      </c>
      <c r="BJ98" s="19" t="s">
        <v>83</v>
      </c>
      <c r="BK98" s="194">
        <f>ROUND(I98*H98,2)</f>
        <v>0</v>
      </c>
      <c r="BL98" s="19" t="s">
        <v>985</v>
      </c>
      <c r="BM98" s="193" t="s">
        <v>303</v>
      </c>
    </row>
    <row r="99" spans="1:47" s="2" customFormat="1" ht="11.25">
      <c r="A99" s="36"/>
      <c r="B99" s="37"/>
      <c r="C99" s="38"/>
      <c r="D99" s="195" t="s">
        <v>231</v>
      </c>
      <c r="E99" s="38"/>
      <c r="F99" s="196" t="s">
        <v>2381</v>
      </c>
      <c r="G99" s="38"/>
      <c r="H99" s="38"/>
      <c r="I99" s="197"/>
      <c r="J99" s="38"/>
      <c r="K99" s="38"/>
      <c r="L99" s="41"/>
      <c r="M99" s="198"/>
      <c r="N99" s="199"/>
      <c r="O99" s="66"/>
      <c r="P99" s="66"/>
      <c r="Q99" s="66"/>
      <c r="R99" s="66"/>
      <c r="S99" s="66"/>
      <c r="T99" s="67"/>
      <c r="U99" s="36"/>
      <c r="V99" s="36"/>
      <c r="W99" s="36"/>
      <c r="X99" s="36"/>
      <c r="Y99" s="36"/>
      <c r="Z99" s="36"/>
      <c r="AA99" s="36"/>
      <c r="AB99" s="36"/>
      <c r="AC99" s="36"/>
      <c r="AD99" s="36"/>
      <c r="AE99" s="36"/>
      <c r="AT99" s="19" t="s">
        <v>231</v>
      </c>
      <c r="AU99" s="19" t="s">
        <v>83</v>
      </c>
    </row>
    <row r="100" spans="1:65" s="2" customFormat="1" ht="16.5" customHeight="1">
      <c r="A100" s="36"/>
      <c r="B100" s="37"/>
      <c r="C100" s="182" t="s">
        <v>161</v>
      </c>
      <c r="D100" s="182" t="s">
        <v>225</v>
      </c>
      <c r="E100" s="183" t="s">
        <v>2382</v>
      </c>
      <c r="F100" s="184" t="s">
        <v>2383</v>
      </c>
      <c r="G100" s="185" t="s">
        <v>1891</v>
      </c>
      <c r="H100" s="186">
        <v>6</v>
      </c>
      <c r="I100" s="187"/>
      <c r="J100" s="188">
        <f>ROUND(I100*H100,2)</f>
        <v>0</v>
      </c>
      <c r="K100" s="184" t="s">
        <v>74</v>
      </c>
      <c r="L100" s="41"/>
      <c r="M100" s="189" t="s">
        <v>74</v>
      </c>
      <c r="N100" s="190" t="s">
        <v>46</v>
      </c>
      <c r="O100" s="66"/>
      <c r="P100" s="191">
        <f>O100*H100</f>
        <v>0</v>
      </c>
      <c r="Q100" s="191">
        <v>0</v>
      </c>
      <c r="R100" s="191">
        <f>Q100*H100</f>
        <v>0</v>
      </c>
      <c r="S100" s="191">
        <v>0</v>
      </c>
      <c r="T100" s="192">
        <f>S100*H100</f>
        <v>0</v>
      </c>
      <c r="U100" s="36"/>
      <c r="V100" s="36"/>
      <c r="W100" s="36"/>
      <c r="X100" s="36"/>
      <c r="Y100" s="36"/>
      <c r="Z100" s="36"/>
      <c r="AA100" s="36"/>
      <c r="AB100" s="36"/>
      <c r="AC100" s="36"/>
      <c r="AD100" s="36"/>
      <c r="AE100" s="36"/>
      <c r="AR100" s="193" t="s">
        <v>985</v>
      </c>
      <c r="AT100" s="193" t="s">
        <v>225</v>
      </c>
      <c r="AU100" s="193" t="s">
        <v>83</v>
      </c>
      <c r="AY100" s="19" t="s">
        <v>223</v>
      </c>
      <c r="BE100" s="194">
        <f>IF(N100="základní",J100,0)</f>
        <v>0</v>
      </c>
      <c r="BF100" s="194">
        <f>IF(N100="snížená",J100,0)</f>
        <v>0</v>
      </c>
      <c r="BG100" s="194">
        <f>IF(N100="zákl. přenesená",J100,0)</f>
        <v>0</v>
      </c>
      <c r="BH100" s="194">
        <f>IF(N100="sníž. přenesená",J100,0)</f>
        <v>0</v>
      </c>
      <c r="BI100" s="194">
        <f>IF(N100="nulová",J100,0)</f>
        <v>0</v>
      </c>
      <c r="BJ100" s="19" t="s">
        <v>83</v>
      </c>
      <c r="BK100" s="194">
        <f>ROUND(I100*H100,2)</f>
        <v>0</v>
      </c>
      <c r="BL100" s="19" t="s">
        <v>985</v>
      </c>
      <c r="BM100" s="193" t="s">
        <v>315</v>
      </c>
    </row>
    <row r="101" spans="1:47" s="2" customFormat="1" ht="11.25">
      <c r="A101" s="36"/>
      <c r="B101" s="37"/>
      <c r="C101" s="38"/>
      <c r="D101" s="195" t="s">
        <v>231</v>
      </c>
      <c r="E101" s="38"/>
      <c r="F101" s="196" t="s">
        <v>2384</v>
      </c>
      <c r="G101" s="38"/>
      <c r="H101" s="38"/>
      <c r="I101" s="197"/>
      <c r="J101" s="38"/>
      <c r="K101" s="38"/>
      <c r="L101" s="41"/>
      <c r="M101" s="198"/>
      <c r="N101" s="199"/>
      <c r="O101" s="66"/>
      <c r="P101" s="66"/>
      <c r="Q101" s="66"/>
      <c r="R101" s="66"/>
      <c r="S101" s="66"/>
      <c r="T101" s="67"/>
      <c r="U101" s="36"/>
      <c r="V101" s="36"/>
      <c r="W101" s="36"/>
      <c r="X101" s="36"/>
      <c r="Y101" s="36"/>
      <c r="Z101" s="36"/>
      <c r="AA101" s="36"/>
      <c r="AB101" s="36"/>
      <c r="AC101" s="36"/>
      <c r="AD101" s="36"/>
      <c r="AE101" s="36"/>
      <c r="AT101" s="19" t="s">
        <v>231</v>
      </c>
      <c r="AU101" s="19" t="s">
        <v>83</v>
      </c>
    </row>
    <row r="102" spans="1:65" s="2" customFormat="1" ht="16.5" customHeight="1">
      <c r="A102" s="36"/>
      <c r="B102" s="37"/>
      <c r="C102" s="182" t="s">
        <v>150</v>
      </c>
      <c r="D102" s="182" t="s">
        <v>225</v>
      </c>
      <c r="E102" s="183" t="s">
        <v>2385</v>
      </c>
      <c r="F102" s="184" t="s">
        <v>2386</v>
      </c>
      <c r="G102" s="185" t="s">
        <v>1891</v>
      </c>
      <c r="H102" s="186">
        <v>72</v>
      </c>
      <c r="I102" s="187"/>
      <c r="J102" s="188">
        <f>ROUND(I102*H102,2)</f>
        <v>0</v>
      </c>
      <c r="K102" s="184" t="s">
        <v>74</v>
      </c>
      <c r="L102" s="41"/>
      <c r="M102" s="189" t="s">
        <v>74</v>
      </c>
      <c r="N102" s="190" t="s">
        <v>46</v>
      </c>
      <c r="O102" s="66"/>
      <c r="P102" s="191">
        <f>O102*H102</f>
        <v>0</v>
      </c>
      <c r="Q102" s="191">
        <v>0</v>
      </c>
      <c r="R102" s="191">
        <f>Q102*H102</f>
        <v>0</v>
      </c>
      <c r="S102" s="191">
        <v>0</v>
      </c>
      <c r="T102" s="192">
        <f>S102*H102</f>
        <v>0</v>
      </c>
      <c r="U102" s="36"/>
      <c r="V102" s="36"/>
      <c r="W102" s="36"/>
      <c r="X102" s="36"/>
      <c r="Y102" s="36"/>
      <c r="Z102" s="36"/>
      <c r="AA102" s="36"/>
      <c r="AB102" s="36"/>
      <c r="AC102" s="36"/>
      <c r="AD102" s="36"/>
      <c r="AE102" s="36"/>
      <c r="AR102" s="193" t="s">
        <v>985</v>
      </c>
      <c r="AT102" s="193" t="s">
        <v>225</v>
      </c>
      <c r="AU102" s="193" t="s">
        <v>83</v>
      </c>
      <c r="AY102" s="19" t="s">
        <v>223</v>
      </c>
      <c r="BE102" s="194">
        <f>IF(N102="základní",J102,0)</f>
        <v>0</v>
      </c>
      <c r="BF102" s="194">
        <f>IF(N102="snížená",J102,0)</f>
        <v>0</v>
      </c>
      <c r="BG102" s="194">
        <f>IF(N102="zákl. přenesená",J102,0)</f>
        <v>0</v>
      </c>
      <c r="BH102" s="194">
        <f>IF(N102="sníž. přenesená",J102,0)</f>
        <v>0</v>
      </c>
      <c r="BI102" s="194">
        <f>IF(N102="nulová",J102,0)</f>
        <v>0</v>
      </c>
      <c r="BJ102" s="19" t="s">
        <v>83</v>
      </c>
      <c r="BK102" s="194">
        <f>ROUND(I102*H102,2)</f>
        <v>0</v>
      </c>
      <c r="BL102" s="19" t="s">
        <v>985</v>
      </c>
      <c r="BM102" s="193" t="s">
        <v>329</v>
      </c>
    </row>
    <row r="103" spans="1:47" s="2" customFormat="1" ht="11.25">
      <c r="A103" s="36"/>
      <c r="B103" s="37"/>
      <c r="C103" s="38"/>
      <c r="D103" s="195" t="s">
        <v>231</v>
      </c>
      <c r="E103" s="38"/>
      <c r="F103" s="196" t="s">
        <v>2386</v>
      </c>
      <c r="G103" s="38"/>
      <c r="H103" s="38"/>
      <c r="I103" s="197"/>
      <c r="J103" s="38"/>
      <c r="K103" s="38"/>
      <c r="L103" s="41"/>
      <c r="M103" s="198"/>
      <c r="N103" s="199"/>
      <c r="O103" s="66"/>
      <c r="P103" s="66"/>
      <c r="Q103" s="66"/>
      <c r="R103" s="66"/>
      <c r="S103" s="66"/>
      <c r="T103" s="67"/>
      <c r="U103" s="36"/>
      <c r="V103" s="36"/>
      <c r="W103" s="36"/>
      <c r="X103" s="36"/>
      <c r="Y103" s="36"/>
      <c r="Z103" s="36"/>
      <c r="AA103" s="36"/>
      <c r="AB103" s="36"/>
      <c r="AC103" s="36"/>
      <c r="AD103" s="36"/>
      <c r="AE103" s="36"/>
      <c r="AT103" s="19" t="s">
        <v>231</v>
      </c>
      <c r="AU103" s="19" t="s">
        <v>83</v>
      </c>
    </row>
    <row r="104" spans="1:65" s="2" customFormat="1" ht="16.5" customHeight="1">
      <c r="A104" s="36"/>
      <c r="B104" s="37"/>
      <c r="C104" s="182" t="s">
        <v>174</v>
      </c>
      <c r="D104" s="182" t="s">
        <v>225</v>
      </c>
      <c r="E104" s="183" t="s">
        <v>2387</v>
      </c>
      <c r="F104" s="184" t="s">
        <v>2388</v>
      </c>
      <c r="G104" s="185" t="s">
        <v>2231</v>
      </c>
      <c r="H104" s="186">
        <v>26</v>
      </c>
      <c r="I104" s="187"/>
      <c r="J104" s="188">
        <f>ROUND(I104*H104,2)</f>
        <v>0</v>
      </c>
      <c r="K104" s="184" t="s">
        <v>74</v>
      </c>
      <c r="L104" s="41"/>
      <c r="M104" s="189" t="s">
        <v>74</v>
      </c>
      <c r="N104" s="190" t="s">
        <v>46</v>
      </c>
      <c r="O104" s="66"/>
      <c r="P104" s="191">
        <f>O104*H104</f>
        <v>0</v>
      </c>
      <c r="Q104" s="191">
        <v>0</v>
      </c>
      <c r="R104" s="191">
        <f>Q104*H104</f>
        <v>0</v>
      </c>
      <c r="S104" s="191">
        <v>0</v>
      </c>
      <c r="T104" s="192">
        <f>S104*H104</f>
        <v>0</v>
      </c>
      <c r="U104" s="36"/>
      <c r="V104" s="36"/>
      <c r="W104" s="36"/>
      <c r="X104" s="36"/>
      <c r="Y104" s="36"/>
      <c r="Z104" s="36"/>
      <c r="AA104" s="36"/>
      <c r="AB104" s="36"/>
      <c r="AC104" s="36"/>
      <c r="AD104" s="36"/>
      <c r="AE104" s="36"/>
      <c r="AR104" s="193" t="s">
        <v>985</v>
      </c>
      <c r="AT104" s="193" t="s">
        <v>225</v>
      </c>
      <c r="AU104" s="193" t="s">
        <v>83</v>
      </c>
      <c r="AY104" s="19" t="s">
        <v>223</v>
      </c>
      <c r="BE104" s="194">
        <f>IF(N104="základní",J104,0)</f>
        <v>0</v>
      </c>
      <c r="BF104" s="194">
        <f>IF(N104="snížená",J104,0)</f>
        <v>0</v>
      </c>
      <c r="BG104" s="194">
        <f>IF(N104="zákl. přenesená",J104,0)</f>
        <v>0</v>
      </c>
      <c r="BH104" s="194">
        <f>IF(N104="sníž. přenesená",J104,0)</f>
        <v>0</v>
      </c>
      <c r="BI104" s="194">
        <f>IF(N104="nulová",J104,0)</f>
        <v>0</v>
      </c>
      <c r="BJ104" s="19" t="s">
        <v>83</v>
      </c>
      <c r="BK104" s="194">
        <f>ROUND(I104*H104,2)</f>
        <v>0</v>
      </c>
      <c r="BL104" s="19" t="s">
        <v>985</v>
      </c>
      <c r="BM104" s="193" t="s">
        <v>352</v>
      </c>
    </row>
    <row r="105" spans="1:47" s="2" customFormat="1" ht="11.25">
      <c r="A105" s="36"/>
      <c r="B105" s="37"/>
      <c r="C105" s="38"/>
      <c r="D105" s="195" t="s">
        <v>231</v>
      </c>
      <c r="E105" s="38"/>
      <c r="F105" s="196" t="s">
        <v>2388</v>
      </c>
      <c r="G105" s="38"/>
      <c r="H105" s="38"/>
      <c r="I105" s="197"/>
      <c r="J105" s="38"/>
      <c r="K105" s="38"/>
      <c r="L105" s="41"/>
      <c r="M105" s="198"/>
      <c r="N105" s="199"/>
      <c r="O105" s="66"/>
      <c r="P105" s="66"/>
      <c r="Q105" s="66"/>
      <c r="R105" s="66"/>
      <c r="S105" s="66"/>
      <c r="T105" s="67"/>
      <c r="U105" s="36"/>
      <c r="V105" s="36"/>
      <c r="W105" s="36"/>
      <c r="X105" s="36"/>
      <c r="Y105" s="36"/>
      <c r="Z105" s="36"/>
      <c r="AA105" s="36"/>
      <c r="AB105" s="36"/>
      <c r="AC105" s="36"/>
      <c r="AD105" s="36"/>
      <c r="AE105" s="36"/>
      <c r="AT105" s="19" t="s">
        <v>231</v>
      </c>
      <c r="AU105" s="19" t="s">
        <v>83</v>
      </c>
    </row>
    <row r="106" spans="1:65" s="2" customFormat="1" ht="16.5" customHeight="1">
      <c r="A106" s="36"/>
      <c r="B106" s="37"/>
      <c r="C106" s="182" t="s">
        <v>290</v>
      </c>
      <c r="D106" s="182" t="s">
        <v>225</v>
      </c>
      <c r="E106" s="183" t="s">
        <v>2389</v>
      </c>
      <c r="F106" s="184" t="s">
        <v>2390</v>
      </c>
      <c r="G106" s="185" t="s">
        <v>1891</v>
      </c>
      <c r="H106" s="186">
        <v>6</v>
      </c>
      <c r="I106" s="187"/>
      <c r="J106" s="188">
        <f>ROUND(I106*H106,2)</f>
        <v>0</v>
      </c>
      <c r="K106" s="184" t="s">
        <v>74</v>
      </c>
      <c r="L106" s="41"/>
      <c r="M106" s="189" t="s">
        <v>74</v>
      </c>
      <c r="N106" s="190" t="s">
        <v>46</v>
      </c>
      <c r="O106" s="66"/>
      <c r="P106" s="191">
        <f>O106*H106</f>
        <v>0</v>
      </c>
      <c r="Q106" s="191">
        <v>0</v>
      </c>
      <c r="R106" s="191">
        <f>Q106*H106</f>
        <v>0</v>
      </c>
      <c r="S106" s="191">
        <v>0</v>
      </c>
      <c r="T106" s="192">
        <f>S106*H106</f>
        <v>0</v>
      </c>
      <c r="U106" s="36"/>
      <c r="V106" s="36"/>
      <c r="W106" s="36"/>
      <c r="X106" s="36"/>
      <c r="Y106" s="36"/>
      <c r="Z106" s="36"/>
      <c r="AA106" s="36"/>
      <c r="AB106" s="36"/>
      <c r="AC106" s="36"/>
      <c r="AD106" s="36"/>
      <c r="AE106" s="36"/>
      <c r="AR106" s="193" t="s">
        <v>985</v>
      </c>
      <c r="AT106" s="193" t="s">
        <v>225</v>
      </c>
      <c r="AU106" s="193" t="s">
        <v>83</v>
      </c>
      <c r="AY106" s="19" t="s">
        <v>223</v>
      </c>
      <c r="BE106" s="194">
        <f>IF(N106="základní",J106,0)</f>
        <v>0</v>
      </c>
      <c r="BF106" s="194">
        <f>IF(N106="snížená",J106,0)</f>
        <v>0</v>
      </c>
      <c r="BG106" s="194">
        <f>IF(N106="zákl. přenesená",J106,0)</f>
        <v>0</v>
      </c>
      <c r="BH106" s="194">
        <f>IF(N106="sníž. přenesená",J106,0)</f>
        <v>0</v>
      </c>
      <c r="BI106" s="194">
        <f>IF(N106="nulová",J106,0)</f>
        <v>0</v>
      </c>
      <c r="BJ106" s="19" t="s">
        <v>83</v>
      </c>
      <c r="BK106" s="194">
        <f>ROUND(I106*H106,2)</f>
        <v>0</v>
      </c>
      <c r="BL106" s="19" t="s">
        <v>985</v>
      </c>
      <c r="BM106" s="193" t="s">
        <v>363</v>
      </c>
    </row>
    <row r="107" spans="1:47" s="2" customFormat="1" ht="11.25">
      <c r="A107" s="36"/>
      <c r="B107" s="37"/>
      <c r="C107" s="38"/>
      <c r="D107" s="195" t="s">
        <v>231</v>
      </c>
      <c r="E107" s="38"/>
      <c r="F107" s="196" t="s">
        <v>2391</v>
      </c>
      <c r="G107" s="38"/>
      <c r="H107" s="38"/>
      <c r="I107" s="197"/>
      <c r="J107" s="38"/>
      <c r="K107" s="38"/>
      <c r="L107" s="41"/>
      <c r="M107" s="198"/>
      <c r="N107" s="199"/>
      <c r="O107" s="66"/>
      <c r="P107" s="66"/>
      <c r="Q107" s="66"/>
      <c r="R107" s="66"/>
      <c r="S107" s="66"/>
      <c r="T107" s="67"/>
      <c r="U107" s="36"/>
      <c r="V107" s="36"/>
      <c r="W107" s="36"/>
      <c r="X107" s="36"/>
      <c r="Y107" s="36"/>
      <c r="Z107" s="36"/>
      <c r="AA107" s="36"/>
      <c r="AB107" s="36"/>
      <c r="AC107" s="36"/>
      <c r="AD107" s="36"/>
      <c r="AE107" s="36"/>
      <c r="AT107" s="19" t="s">
        <v>231</v>
      </c>
      <c r="AU107" s="19" t="s">
        <v>83</v>
      </c>
    </row>
    <row r="108" spans="1:65" s="2" customFormat="1" ht="16.5" customHeight="1">
      <c r="A108" s="36"/>
      <c r="B108" s="37"/>
      <c r="C108" s="182" t="s">
        <v>296</v>
      </c>
      <c r="D108" s="182" t="s">
        <v>225</v>
      </c>
      <c r="E108" s="183" t="s">
        <v>2392</v>
      </c>
      <c r="F108" s="184" t="s">
        <v>2393</v>
      </c>
      <c r="G108" s="185" t="s">
        <v>123</v>
      </c>
      <c r="H108" s="186">
        <v>1500</v>
      </c>
      <c r="I108" s="187"/>
      <c r="J108" s="188">
        <f>ROUND(I108*H108,2)</f>
        <v>0</v>
      </c>
      <c r="K108" s="184" t="s">
        <v>74</v>
      </c>
      <c r="L108" s="41"/>
      <c r="M108" s="189" t="s">
        <v>74</v>
      </c>
      <c r="N108" s="190" t="s">
        <v>46</v>
      </c>
      <c r="O108" s="66"/>
      <c r="P108" s="191">
        <f>O108*H108</f>
        <v>0</v>
      </c>
      <c r="Q108" s="191">
        <v>0</v>
      </c>
      <c r="R108" s="191">
        <f>Q108*H108</f>
        <v>0</v>
      </c>
      <c r="S108" s="191">
        <v>0</v>
      </c>
      <c r="T108" s="192">
        <f>S108*H108</f>
        <v>0</v>
      </c>
      <c r="U108" s="36"/>
      <c r="V108" s="36"/>
      <c r="W108" s="36"/>
      <c r="X108" s="36"/>
      <c r="Y108" s="36"/>
      <c r="Z108" s="36"/>
      <c r="AA108" s="36"/>
      <c r="AB108" s="36"/>
      <c r="AC108" s="36"/>
      <c r="AD108" s="36"/>
      <c r="AE108" s="36"/>
      <c r="AR108" s="193" t="s">
        <v>985</v>
      </c>
      <c r="AT108" s="193" t="s">
        <v>225</v>
      </c>
      <c r="AU108" s="193" t="s">
        <v>83</v>
      </c>
      <c r="AY108" s="19" t="s">
        <v>223</v>
      </c>
      <c r="BE108" s="194">
        <f>IF(N108="základní",J108,0)</f>
        <v>0</v>
      </c>
      <c r="BF108" s="194">
        <f>IF(N108="snížená",J108,0)</f>
        <v>0</v>
      </c>
      <c r="BG108" s="194">
        <f>IF(N108="zákl. přenesená",J108,0)</f>
        <v>0</v>
      </c>
      <c r="BH108" s="194">
        <f>IF(N108="sníž. přenesená",J108,0)</f>
        <v>0</v>
      </c>
      <c r="BI108" s="194">
        <f>IF(N108="nulová",J108,0)</f>
        <v>0</v>
      </c>
      <c r="BJ108" s="19" t="s">
        <v>83</v>
      </c>
      <c r="BK108" s="194">
        <f>ROUND(I108*H108,2)</f>
        <v>0</v>
      </c>
      <c r="BL108" s="19" t="s">
        <v>985</v>
      </c>
      <c r="BM108" s="193" t="s">
        <v>384</v>
      </c>
    </row>
    <row r="109" spans="1:47" s="2" customFormat="1" ht="11.25">
      <c r="A109" s="36"/>
      <c r="B109" s="37"/>
      <c r="C109" s="38"/>
      <c r="D109" s="195" t="s">
        <v>231</v>
      </c>
      <c r="E109" s="38"/>
      <c r="F109" s="196" t="s">
        <v>2393</v>
      </c>
      <c r="G109" s="38"/>
      <c r="H109" s="38"/>
      <c r="I109" s="197"/>
      <c r="J109" s="38"/>
      <c r="K109" s="38"/>
      <c r="L109" s="41"/>
      <c r="M109" s="198"/>
      <c r="N109" s="199"/>
      <c r="O109" s="66"/>
      <c r="P109" s="66"/>
      <c r="Q109" s="66"/>
      <c r="R109" s="66"/>
      <c r="S109" s="66"/>
      <c r="T109" s="67"/>
      <c r="U109" s="36"/>
      <c r="V109" s="36"/>
      <c r="W109" s="36"/>
      <c r="X109" s="36"/>
      <c r="Y109" s="36"/>
      <c r="Z109" s="36"/>
      <c r="AA109" s="36"/>
      <c r="AB109" s="36"/>
      <c r="AC109" s="36"/>
      <c r="AD109" s="36"/>
      <c r="AE109" s="36"/>
      <c r="AT109" s="19" t="s">
        <v>231</v>
      </c>
      <c r="AU109" s="19" t="s">
        <v>83</v>
      </c>
    </row>
    <row r="110" spans="1:65" s="2" customFormat="1" ht="16.5" customHeight="1">
      <c r="A110" s="36"/>
      <c r="B110" s="37"/>
      <c r="C110" s="182" t="s">
        <v>303</v>
      </c>
      <c r="D110" s="182" t="s">
        <v>225</v>
      </c>
      <c r="E110" s="183" t="s">
        <v>2394</v>
      </c>
      <c r="F110" s="184" t="s">
        <v>2395</v>
      </c>
      <c r="G110" s="185" t="s">
        <v>2231</v>
      </c>
      <c r="H110" s="186">
        <v>52</v>
      </c>
      <c r="I110" s="187"/>
      <c r="J110" s="188">
        <f>ROUND(I110*H110,2)</f>
        <v>0</v>
      </c>
      <c r="K110" s="184" t="s">
        <v>74</v>
      </c>
      <c r="L110" s="41"/>
      <c r="M110" s="189" t="s">
        <v>74</v>
      </c>
      <c r="N110" s="190" t="s">
        <v>46</v>
      </c>
      <c r="O110" s="66"/>
      <c r="P110" s="191">
        <f>O110*H110</f>
        <v>0</v>
      </c>
      <c r="Q110" s="191">
        <v>0</v>
      </c>
      <c r="R110" s="191">
        <f>Q110*H110</f>
        <v>0</v>
      </c>
      <c r="S110" s="191">
        <v>0</v>
      </c>
      <c r="T110" s="192">
        <f>S110*H110</f>
        <v>0</v>
      </c>
      <c r="U110" s="36"/>
      <c r="V110" s="36"/>
      <c r="W110" s="36"/>
      <c r="X110" s="36"/>
      <c r="Y110" s="36"/>
      <c r="Z110" s="36"/>
      <c r="AA110" s="36"/>
      <c r="AB110" s="36"/>
      <c r="AC110" s="36"/>
      <c r="AD110" s="36"/>
      <c r="AE110" s="36"/>
      <c r="AR110" s="193" t="s">
        <v>985</v>
      </c>
      <c r="AT110" s="193" t="s">
        <v>225</v>
      </c>
      <c r="AU110" s="193" t="s">
        <v>83</v>
      </c>
      <c r="AY110" s="19" t="s">
        <v>223</v>
      </c>
      <c r="BE110" s="194">
        <f>IF(N110="základní",J110,0)</f>
        <v>0</v>
      </c>
      <c r="BF110" s="194">
        <f>IF(N110="snížená",J110,0)</f>
        <v>0</v>
      </c>
      <c r="BG110" s="194">
        <f>IF(N110="zákl. přenesená",J110,0)</f>
        <v>0</v>
      </c>
      <c r="BH110" s="194">
        <f>IF(N110="sníž. přenesená",J110,0)</f>
        <v>0</v>
      </c>
      <c r="BI110" s="194">
        <f>IF(N110="nulová",J110,0)</f>
        <v>0</v>
      </c>
      <c r="BJ110" s="19" t="s">
        <v>83</v>
      </c>
      <c r="BK110" s="194">
        <f>ROUND(I110*H110,2)</f>
        <v>0</v>
      </c>
      <c r="BL110" s="19" t="s">
        <v>985</v>
      </c>
      <c r="BM110" s="193" t="s">
        <v>397</v>
      </c>
    </row>
    <row r="111" spans="1:47" s="2" customFormat="1" ht="11.25">
      <c r="A111" s="36"/>
      <c r="B111" s="37"/>
      <c r="C111" s="38"/>
      <c r="D111" s="195" t="s">
        <v>231</v>
      </c>
      <c r="E111" s="38"/>
      <c r="F111" s="196" t="s">
        <v>2395</v>
      </c>
      <c r="G111" s="38"/>
      <c r="H111" s="38"/>
      <c r="I111" s="197"/>
      <c r="J111" s="38"/>
      <c r="K111" s="38"/>
      <c r="L111" s="41"/>
      <c r="M111" s="198"/>
      <c r="N111" s="199"/>
      <c r="O111" s="66"/>
      <c r="P111" s="66"/>
      <c r="Q111" s="66"/>
      <c r="R111" s="66"/>
      <c r="S111" s="66"/>
      <c r="T111" s="67"/>
      <c r="U111" s="36"/>
      <c r="V111" s="36"/>
      <c r="W111" s="36"/>
      <c r="X111" s="36"/>
      <c r="Y111" s="36"/>
      <c r="Z111" s="36"/>
      <c r="AA111" s="36"/>
      <c r="AB111" s="36"/>
      <c r="AC111" s="36"/>
      <c r="AD111" s="36"/>
      <c r="AE111" s="36"/>
      <c r="AT111" s="19" t="s">
        <v>231</v>
      </c>
      <c r="AU111" s="19" t="s">
        <v>83</v>
      </c>
    </row>
    <row r="112" spans="1:65" s="2" customFormat="1" ht="16.5" customHeight="1">
      <c r="A112" s="36"/>
      <c r="B112" s="37"/>
      <c r="C112" s="182" t="s">
        <v>309</v>
      </c>
      <c r="D112" s="182" t="s">
        <v>225</v>
      </c>
      <c r="E112" s="183" t="s">
        <v>2396</v>
      </c>
      <c r="F112" s="184" t="s">
        <v>2397</v>
      </c>
      <c r="G112" s="185" t="s">
        <v>2231</v>
      </c>
      <c r="H112" s="186">
        <v>10</v>
      </c>
      <c r="I112" s="187"/>
      <c r="J112" s="188">
        <f>ROUND(I112*H112,2)</f>
        <v>0</v>
      </c>
      <c r="K112" s="184" t="s">
        <v>74</v>
      </c>
      <c r="L112" s="41"/>
      <c r="M112" s="189" t="s">
        <v>74</v>
      </c>
      <c r="N112" s="190" t="s">
        <v>46</v>
      </c>
      <c r="O112" s="66"/>
      <c r="P112" s="191">
        <f>O112*H112</f>
        <v>0</v>
      </c>
      <c r="Q112" s="191">
        <v>0</v>
      </c>
      <c r="R112" s="191">
        <f>Q112*H112</f>
        <v>0</v>
      </c>
      <c r="S112" s="191">
        <v>0</v>
      </c>
      <c r="T112" s="192">
        <f>S112*H112</f>
        <v>0</v>
      </c>
      <c r="U112" s="36"/>
      <c r="V112" s="36"/>
      <c r="W112" s="36"/>
      <c r="X112" s="36"/>
      <c r="Y112" s="36"/>
      <c r="Z112" s="36"/>
      <c r="AA112" s="36"/>
      <c r="AB112" s="36"/>
      <c r="AC112" s="36"/>
      <c r="AD112" s="36"/>
      <c r="AE112" s="36"/>
      <c r="AR112" s="193" t="s">
        <v>985</v>
      </c>
      <c r="AT112" s="193" t="s">
        <v>225</v>
      </c>
      <c r="AU112" s="193" t="s">
        <v>83</v>
      </c>
      <c r="AY112" s="19" t="s">
        <v>223</v>
      </c>
      <c r="BE112" s="194">
        <f>IF(N112="základní",J112,0)</f>
        <v>0</v>
      </c>
      <c r="BF112" s="194">
        <f>IF(N112="snížená",J112,0)</f>
        <v>0</v>
      </c>
      <c r="BG112" s="194">
        <f>IF(N112="zákl. přenesená",J112,0)</f>
        <v>0</v>
      </c>
      <c r="BH112" s="194">
        <f>IF(N112="sníž. přenesená",J112,0)</f>
        <v>0</v>
      </c>
      <c r="BI112" s="194">
        <f>IF(N112="nulová",J112,0)</f>
        <v>0</v>
      </c>
      <c r="BJ112" s="19" t="s">
        <v>83</v>
      </c>
      <c r="BK112" s="194">
        <f>ROUND(I112*H112,2)</f>
        <v>0</v>
      </c>
      <c r="BL112" s="19" t="s">
        <v>985</v>
      </c>
      <c r="BM112" s="193" t="s">
        <v>413</v>
      </c>
    </row>
    <row r="113" spans="1:47" s="2" customFormat="1" ht="11.25">
      <c r="A113" s="36"/>
      <c r="B113" s="37"/>
      <c r="C113" s="38"/>
      <c r="D113" s="195" t="s">
        <v>231</v>
      </c>
      <c r="E113" s="38"/>
      <c r="F113" s="196" t="s">
        <v>2397</v>
      </c>
      <c r="G113" s="38"/>
      <c r="H113" s="38"/>
      <c r="I113" s="197"/>
      <c r="J113" s="38"/>
      <c r="K113" s="38"/>
      <c r="L113" s="41"/>
      <c r="M113" s="198"/>
      <c r="N113" s="199"/>
      <c r="O113" s="66"/>
      <c r="P113" s="66"/>
      <c r="Q113" s="66"/>
      <c r="R113" s="66"/>
      <c r="S113" s="66"/>
      <c r="T113" s="67"/>
      <c r="U113" s="36"/>
      <c r="V113" s="36"/>
      <c r="W113" s="36"/>
      <c r="X113" s="36"/>
      <c r="Y113" s="36"/>
      <c r="Z113" s="36"/>
      <c r="AA113" s="36"/>
      <c r="AB113" s="36"/>
      <c r="AC113" s="36"/>
      <c r="AD113" s="36"/>
      <c r="AE113" s="36"/>
      <c r="AT113" s="19" t="s">
        <v>231</v>
      </c>
      <c r="AU113" s="19" t="s">
        <v>83</v>
      </c>
    </row>
    <row r="114" spans="1:65" s="2" customFormat="1" ht="16.5" customHeight="1">
      <c r="A114" s="36"/>
      <c r="B114" s="37"/>
      <c r="C114" s="182" t="s">
        <v>315</v>
      </c>
      <c r="D114" s="182" t="s">
        <v>225</v>
      </c>
      <c r="E114" s="183" t="s">
        <v>2398</v>
      </c>
      <c r="F114" s="184" t="s">
        <v>2399</v>
      </c>
      <c r="G114" s="185" t="s">
        <v>1891</v>
      </c>
      <c r="H114" s="186">
        <v>8</v>
      </c>
      <c r="I114" s="187"/>
      <c r="J114" s="188">
        <f>ROUND(I114*H114,2)</f>
        <v>0</v>
      </c>
      <c r="K114" s="184" t="s">
        <v>74</v>
      </c>
      <c r="L114" s="41"/>
      <c r="M114" s="189" t="s">
        <v>74</v>
      </c>
      <c r="N114" s="190" t="s">
        <v>46</v>
      </c>
      <c r="O114" s="66"/>
      <c r="P114" s="191">
        <f>O114*H114</f>
        <v>0</v>
      </c>
      <c r="Q114" s="191">
        <v>0</v>
      </c>
      <c r="R114" s="191">
        <f>Q114*H114</f>
        <v>0</v>
      </c>
      <c r="S114" s="191">
        <v>0</v>
      </c>
      <c r="T114" s="192">
        <f>S114*H114</f>
        <v>0</v>
      </c>
      <c r="U114" s="36"/>
      <c r="V114" s="36"/>
      <c r="W114" s="36"/>
      <c r="X114" s="36"/>
      <c r="Y114" s="36"/>
      <c r="Z114" s="36"/>
      <c r="AA114" s="36"/>
      <c r="AB114" s="36"/>
      <c r="AC114" s="36"/>
      <c r="AD114" s="36"/>
      <c r="AE114" s="36"/>
      <c r="AR114" s="193" t="s">
        <v>985</v>
      </c>
      <c r="AT114" s="193" t="s">
        <v>225</v>
      </c>
      <c r="AU114" s="193" t="s">
        <v>83</v>
      </c>
      <c r="AY114" s="19" t="s">
        <v>223</v>
      </c>
      <c r="BE114" s="194">
        <f>IF(N114="základní",J114,0)</f>
        <v>0</v>
      </c>
      <c r="BF114" s="194">
        <f>IF(N114="snížená",J114,0)</f>
        <v>0</v>
      </c>
      <c r="BG114" s="194">
        <f>IF(N114="zákl. přenesená",J114,0)</f>
        <v>0</v>
      </c>
      <c r="BH114" s="194">
        <f>IF(N114="sníž. přenesená",J114,0)</f>
        <v>0</v>
      </c>
      <c r="BI114" s="194">
        <f>IF(N114="nulová",J114,0)</f>
        <v>0</v>
      </c>
      <c r="BJ114" s="19" t="s">
        <v>83</v>
      </c>
      <c r="BK114" s="194">
        <f>ROUND(I114*H114,2)</f>
        <v>0</v>
      </c>
      <c r="BL114" s="19" t="s">
        <v>985</v>
      </c>
      <c r="BM114" s="193" t="s">
        <v>427</v>
      </c>
    </row>
    <row r="115" spans="1:47" s="2" customFormat="1" ht="11.25">
      <c r="A115" s="36"/>
      <c r="B115" s="37"/>
      <c r="C115" s="38"/>
      <c r="D115" s="195" t="s">
        <v>231</v>
      </c>
      <c r="E115" s="38"/>
      <c r="F115" s="196" t="s">
        <v>2399</v>
      </c>
      <c r="G115" s="38"/>
      <c r="H115" s="38"/>
      <c r="I115" s="197"/>
      <c r="J115" s="38"/>
      <c r="K115" s="38"/>
      <c r="L115" s="41"/>
      <c r="M115" s="198"/>
      <c r="N115" s="199"/>
      <c r="O115" s="66"/>
      <c r="P115" s="66"/>
      <c r="Q115" s="66"/>
      <c r="R115" s="66"/>
      <c r="S115" s="66"/>
      <c r="T115" s="67"/>
      <c r="U115" s="36"/>
      <c r="V115" s="36"/>
      <c r="W115" s="36"/>
      <c r="X115" s="36"/>
      <c r="Y115" s="36"/>
      <c r="Z115" s="36"/>
      <c r="AA115" s="36"/>
      <c r="AB115" s="36"/>
      <c r="AC115" s="36"/>
      <c r="AD115" s="36"/>
      <c r="AE115" s="36"/>
      <c r="AT115" s="19" t="s">
        <v>231</v>
      </c>
      <c r="AU115" s="19" t="s">
        <v>83</v>
      </c>
    </row>
    <row r="116" spans="1:65" s="2" customFormat="1" ht="16.5" customHeight="1">
      <c r="A116" s="36"/>
      <c r="B116" s="37"/>
      <c r="C116" s="182" t="s">
        <v>8</v>
      </c>
      <c r="D116" s="182" t="s">
        <v>225</v>
      </c>
      <c r="E116" s="183" t="s">
        <v>2400</v>
      </c>
      <c r="F116" s="184" t="s">
        <v>2401</v>
      </c>
      <c r="G116" s="185" t="s">
        <v>878</v>
      </c>
      <c r="H116" s="186">
        <v>4</v>
      </c>
      <c r="I116" s="187"/>
      <c r="J116" s="188">
        <f>ROUND(I116*H116,2)</f>
        <v>0</v>
      </c>
      <c r="K116" s="184" t="s">
        <v>74</v>
      </c>
      <c r="L116" s="41"/>
      <c r="M116" s="189" t="s">
        <v>74</v>
      </c>
      <c r="N116" s="190" t="s">
        <v>46</v>
      </c>
      <c r="O116" s="66"/>
      <c r="P116" s="191">
        <f>O116*H116</f>
        <v>0</v>
      </c>
      <c r="Q116" s="191">
        <v>0</v>
      </c>
      <c r="R116" s="191">
        <f>Q116*H116</f>
        <v>0</v>
      </c>
      <c r="S116" s="191">
        <v>0</v>
      </c>
      <c r="T116" s="192">
        <f>S116*H116</f>
        <v>0</v>
      </c>
      <c r="U116" s="36"/>
      <c r="V116" s="36"/>
      <c r="W116" s="36"/>
      <c r="X116" s="36"/>
      <c r="Y116" s="36"/>
      <c r="Z116" s="36"/>
      <c r="AA116" s="36"/>
      <c r="AB116" s="36"/>
      <c r="AC116" s="36"/>
      <c r="AD116" s="36"/>
      <c r="AE116" s="36"/>
      <c r="AR116" s="193" t="s">
        <v>985</v>
      </c>
      <c r="AT116" s="193" t="s">
        <v>225</v>
      </c>
      <c r="AU116" s="193" t="s">
        <v>83</v>
      </c>
      <c r="AY116" s="19" t="s">
        <v>223</v>
      </c>
      <c r="BE116" s="194">
        <f>IF(N116="základní",J116,0)</f>
        <v>0</v>
      </c>
      <c r="BF116" s="194">
        <f>IF(N116="snížená",J116,0)</f>
        <v>0</v>
      </c>
      <c r="BG116" s="194">
        <f>IF(N116="zákl. přenesená",J116,0)</f>
        <v>0</v>
      </c>
      <c r="BH116" s="194">
        <f>IF(N116="sníž. přenesená",J116,0)</f>
        <v>0</v>
      </c>
      <c r="BI116" s="194">
        <f>IF(N116="nulová",J116,0)</f>
        <v>0</v>
      </c>
      <c r="BJ116" s="19" t="s">
        <v>83</v>
      </c>
      <c r="BK116" s="194">
        <f>ROUND(I116*H116,2)</f>
        <v>0</v>
      </c>
      <c r="BL116" s="19" t="s">
        <v>985</v>
      </c>
      <c r="BM116" s="193" t="s">
        <v>438</v>
      </c>
    </row>
    <row r="117" spans="1:47" s="2" customFormat="1" ht="11.25">
      <c r="A117" s="36"/>
      <c r="B117" s="37"/>
      <c r="C117" s="38"/>
      <c r="D117" s="195" t="s">
        <v>231</v>
      </c>
      <c r="E117" s="38"/>
      <c r="F117" s="196" t="s">
        <v>2401</v>
      </c>
      <c r="G117" s="38"/>
      <c r="H117" s="38"/>
      <c r="I117" s="197"/>
      <c r="J117" s="38"/>
      <c r="K117" s="38"/>
      <c r="L117" s="41"/>
      <c r="M117" s="198"/>
      <c r="N117" s="199"/>
      <c r="O117" s="66"/>
      <c r="P117" s="66"/>
      <c r="Q117" s="66"/>
      <c r="R117" s="66"/>
      <c r="S117" s="66"/>
      <c r="T117" s="67"/>
      <c r="U117" s="36"/>
      <c r="V117" s="36"/>
      <c r="W117" s="36"/>
      <c r="X117" s="36"/>
      <c r="Y117" s="36"/>
      <c r="Z117" s="36"/>
      <c r="AA117" s="36"/>
      <c r="AB117" s="36"/>
      <c r="AC117" s="36"/>
      <c r="AD117" s="36"/>
      <c r="AE117" s="36"/>
      <c r="AT117" s="19" t="s">
        <v>231</v>
      </c>
      <c r="AU117" s="19" t="s">
        <v>83</v>
      </c>
    </row>
    <row r="118" spans="1:65" s="2" customFormat="1" ht="16.5" customHeight="1">
      <c r="A118" s="36"/>
      <c r="B118" s="37"/>
      <c r="C118" s="182" t="s">
        <v>329</v>
      </c>
      <c r="D118" s="182" t="s">
        <v>225</v>
      </c>
      <c r="E118" s="183" t="s">
        <v>2402</v>
      </c>
      <c r="F118" s="184" t="s">
        <v>2403</v>
      </c>
      <c r="G118" s="185" t="s">
        <v>878</v>
      </c>
      <c r="H118" s="186">
        <v>4</v>
      </c>
      <c r="I118" s="187"/>
      <c r="J118" s="188">
        <f>ROUND(I118*H118,2)</f>
        <v>0</v>
      </c>
      <c r="K118" s="184" t="s">
        <v>74</v>
      </c>
      <c r="L118" s="41"/>
      <c r="M118" s="189" t="s">
        <v>74</v>
      </c>
      <c r="N118" s="190" t="s">
        <v>46</v>
      </c>
      <c r="O118" s="66"/>
      <c r="P118" s="191">
        <f>O118*H118</f>
        <v>0</v>
      </c>
      <c r="Q118" s="191">
        <v>0</v>
      </c>
      <c r="R118" s="191">
        <f>Q118*H118</f>
        <v>0</v>
      </c>
      <c r="S118" s="191">
        <v>0</v>
      </c>
      <c r="T118" s="192">
        <f>S118*H118</f>
        <v>0</v>
      </c>
      <c r="U118" s="36"/>
      <c r="V118" s="36"/>
      <c r="W118" s="36"/>
      <c r="X118" s="36"/>
      <c r="Y118" s="36"/>
      <c r="Z118" s="36"/>
      <c r="AA118" s="36"/>
      <c r="AB118" s="36"/>
      <c r="AC118" s="36"/>
      <c r="AD118" s="36"/>
      <c r="AE118" s="36"/>
      <c r="AR118" s="193" t="s">
        <v>985</v>
      </c>
      <c r="AT118" s="193" t="s">
        <v>225</v>
      </c>
      <c r="AU118" s="193" t="s">
        <v>83</v>
      </c>
      <c r="AY118" s="19" t="s">
        <v>223</v>
      </c>
      <c r="BE118" s="194">
        <f>IF(N118="základní",J118,0)</f>
        <v>0</v>
      </c>
      <c r="BF118" s="194">
        <f>IF(N118="snížená",J118,0)</f>
        <v>0</v>
      </c>
      <c r="BG118" s="194">
        <f>IF(N118="zákl. přenesená",J118,0)</f>
        <v>0</v>
      </c>
      <c r="BH118" s="194">
        <f>IF(N118="sníž. přenesená",J118,0)</f>
        <v>0</v>
      </c>
      <c r="BI118" s="194">
        <f>IF(N118="nulová",J118,0)</f>
        <v>0</v>
      </c>
      <c r="BJ118" s="19" t="s">
        <v>83</v>
      </c>
      <c r="BK118" s="194">
        <f>ROUND(I118*H118,2)</f>
        <v>0</v>
      </c>
      <c r="BL118" s="19" t="s">
        <v>985</v>
      </c>
      <c r="BM118" s="193" t="s">
        <v>450</v>
      </c>
    </row>
    <row r="119" spans="1:47" s="2" customFormat="1" ht="11.25">
      <c r="A119" s="36"/>
      <c r="B119" s="37"/>
      <c r="C119" s="38"/>
      <c r="D119" s="195" t="s">
        <v>231</v>
      </c>
      <c r="E119" s="38"/>
      <c r="F119" s="196" t="s">
        <v>2403</v>
      </c>
      <c r="G119" s="38"/>
      <c r="H119" s="38"/>
      <c r="I119" s="197"/>
      <c r="J119" s="38"/>
      <c r="K119" s="38"/>
      <c r="L119" s="41"/>
      <c r="M119" s="198"/>
      <c r="N119" s="199"/>
      <c r="O119" s="66"/>
      <c r="P119" s="66"/>
      <c r="Q119" s="66"/>
      <c r="R119" s="66"/>
      <c r="S119" s="66"/>
      <c r="T119" s="67"/>
      <c r="U119" s="36"/>
      <c r="V119" s="36"/>
      <c r="W119" s="36"/>
      <c r="X119" s="36"/>
      <c r="Y119" s="36"/>
      <c r="Z119" s="36"/>
      <c r="AA119" s="36"/>
      <c r="AB119" s="36"/>
      <c r="AC119" s="36"/>
      <c r="AD119" s="36"/>
      <c r="AE119" s="36"/>
      <c r="AT119" s="19" t="s">
        <v>231</v>
      </c>
      <c r="AU119" s="19" t="s">
        <v>83</v>
      </c>
    </row>
    <row r="120" spans="1:65" s="2" customFormat="1" ht="16.5" customHeight="1">
      <c r="A120" s="36"/>
      <c r="B120" s="37"/>
      <c r="C120" s="182" t="s">
        <v>346</v>
      </c>
      <c r="D120" s="182" t="s">
        <v>225</v>
      </c>
      <c r="E120" s="183" t="s">
        <v>2404</v>
      </c>
      <c r="F120" s="184" t="s">
        <v>2405</v>
      </c>
      <c r="G120" s="185" t="s">
        <v>878</v>
      </c>
      <c r="H120" s="186">
        <v>1</v>
      </c>
      <c r="I120" s="187"/>
      <c r="J120" s="188">
        <f>ROUND(I120*H120,2)</f>
        <v>0</v>
      </c>
      <c r="K120" s="184" t="s">
        <v>74</v>
      </c>
      <c r="L120" s="41"/>
      <c r="M120" s="189" t="s">
        <v>74</v>
      </c>
      <c r="N120" s="190" t="s">
        <v>46</v>
      </c>
      <c r="O120" s="66"/>
      <c r="P120" s="191">
        <f>O120*H120</f>
        <v>0</v>
      </c>
      <c r="Q120" s="191">
        <v>0</v>
      </c>
      <c r="R120" s="191">
        <f>Q120*H120</f>
        <v>0</v>
      </c>
      <c r="S120" s="191">
        <v>0</v>
      </c>
      <c r="T120" s="192">
        <f>S120*H120</f>
        <v>0</v>
      </c>
      <c r="U120" s="36"/>
      <c r="V120" s="36"/>
      <c r="W120" s="36"/>
      <c r="X120" s="36"/>
      <c r="Y120" s="36"/>
      <c r="Z120" s="36"/>
      <c r="AA120" s="36"/>
      <c r="AB120" s="36"/>
      <c r="AC120" s="36"/>
      <c r="AD120" s="36"/>
      <c r="AE120" s="36"/>
      <c r="AR120" s="193" t="s">
        <v>985</v>
      </c>
      <c r="AT120" s="193" t="s">
        <v>225</v>
      </c>
      <c r="AU120" s="193" t="s">
        <v>83</v>
      </c>
      <c r="AY120" s="19" t="s">
        <v>223</v>
      </c>
      <c r="BE120" s="194">
        <f>IF(N120="základní",J120,0)</f>
        <v>0</v>
      </c>
      <c r="BF120" s="194">
        <f>IF(N120="snížená",J120,0)</f>
        <v>0</v>
      </c>
      <c r="BG120" s="194">
        <f>IF(N120="zákl. přenesená",J120,0)</f>
        <v>0</v>
      </c>
      <c r="BH120" s="194">
        <f>IF(N120="sníž. přenesená",J120,0)</f>
        <v>0</v>
      </c>
      <c r="BI120" s="194">
        <f>IF(N120="nulová",J120,0)</f>
        <v>0</v>
      </c>
      <c r="BJ120" s="19" t="s">
        <v>83</v>
      </c>
      <c r="BK120" s="194">
        <f>ROUND(I120*H120,2)</f>
        <v>0</v>
      </c>
      <c r="BL120" s="19" t="s">
        <v>985</v>
      </c>
      <c r="BM120" s="193" t="s">
        <v>463</v>
      </c>
    </row>
    <row r="121" spans="1:47" s="2" customFormat="1" ht="11.25">
      <c r="A121" s="36"/>
      <c r="B121" s="37"/>
      <c r="C121" s="38"/>
      <c r="D121" s="195" t="s">
        <v>231</v>
      </c>
      <c r="E121" s="38"/>
      <c r="F121" s="196" t="s">
        <v>2405</v>
      </c>
      <c r="G121" s="38"/>
      <c r="H121" s="38"/>
      <c r="I121" s="197"/>
      <c r="J121" s="38"/>
      <c r="K121" s="38"/>
      <c r="L121" s="41"/>
      <c r="M121" s="198"/>
      <c r="N121" s="199"/>
      <c r="O121" s="66"/>
      <c r="P121" s="66"/>
      <c r="Q121" s="66"/>
      <c r="R121" s="66"/>
      <c r="S121" s="66"/>
      <c r="T121" s="67"/>
      <c r="U121" s="36"/>
      <c r="V121" s="36"/>
      <c r="W121" s="36"/>
      <c r="X121" s="36"/>
      <c r="Y121" s="36"/>
      <c r="Z121" s="36"/>
      <c r="AA121" s="36"/>
      <c r="AB121" s="36"/>
      <c r="AC121" s="36"/>
      <c r="AD121" s="36"/>
      <c r="AE121" s="36"/>
      <c r="AT121" s="19" t="s">
        <v>231</v>
      </c>
      <c r="AU121" s="19" t="s">
        <v>83</v>
      </c>
    </row>
    <row r="122" spans="1:65" s="2" customFormat="1" ht="16.5" customHeight="1">
      <c r="A122" s="36"/>
      <c r="B122" s="37"/>
      <c r="C122" s="182" t="s">
        <v>352</v>
      </c>
      <c r="D122" s="182" t="s">
        <v>225</v>
      </c>
      <c r="E122" s="183" t="s">
        <v>2406</v>
      </c>
      <c r="F122" s="184" t="s">
        <v>2407</v>
      </c>
      <c r="G122" s="185" t="s">
        <v>878</v>
      </c>
      <c r="H122" s="186">
        <v>15</v>
      </c>
      <c r="I122" s="187"/>
      <c r="J122" s="188">
        <f>ROUND(I122*H122,2)</f>
        <v>0</v>
      </c>
      <c r="K122" s="184" t="s">
        <v>74</v>
      </c>
      <c r="L122" s="41"/>
      <c r="M122" s="189" t="s">
        <v>74</v>
      </c>
      <c r="N122" s="190" t="s">
        <v>46</v>
      </c>
      <c r="O122" s="66"/>
      <c r="P122" s="191">
        <f>O122*H122</f>
        <v>0</v>
      </c>
      <c r="Q122" s="191">
        <v>0</v>
      </c>
      <c r="R122" s="191">
        <f>Q122*H122</f>
        <v>0</v>
      </c>
      <c r="S122" s="191">
        <v>0</v>
      </c>
      <c r="T122" s="192">
        <f>S122*H122</f>
        <v>0</v>
      </c>
      <c r="U122" s="36"/>
      <c r="V122" s="36"/>
      <c r="W122" s="36"/>
      <c r="X122" s="36"/>
      <c r="Y122" s="36"/>
      <c r="Z122" s="36"/>
      <c r="AA122" s="36"/>
      <c r="AB122" s="36"/>
      <c r="AC122" s="36"/>
      <c r="AD122" s="36"/>
      <c r="AE122" s="36"/>
      <c r="AR122" s="193" t="s">
        <v>985</v>
      </c>
      <c r="AT122" s="193" t="s">
        <v>225</v>
      </c>
      <c r="AU122" s="193" t="s">
        <v>83</v>
      </c>
      <c r="AY122" s="19" t="s">
        <v>223</v>
      </c>
      <c r="BE122" s="194">
        <f>IF(N122="základní",J122,0)</f>
        <v>0</v>
      </c>
      <c r="BF122" s="194">
        <f>IF(N122="snížená",J122,0)</f>
        <v>0</v>
      </c>
      <c r="BG122" s="194">
        <f>IF(N122="zákl. přenesená",J122,0)</f>
        <v>0</v>
      </c>
      <c r="BH122" s="194">
        <f>IF(N122="sníž. přenesená",J122,0)</f>
        <v>0</v>
      </c>
      <c r="BI122" s="194">
        <f>IF(N122="nulová",J122,0)</f>
        <v>0</v>
      </c>
      <c r="BJ122" s="19" t="s">
        <v>83</v>
      </c>
      <c r="BK122" s="194">
        <f>ROUND(I122*H122,2)</f>
        <v>0</v>
      </c>
      <c r="BL122" s="19" t="s">
        <v>985</v>
      </c>
      <c r="BM122" s="193" t="s">
        <v>478</v>
      </c>
    </row>
    <row r="123" spans="1:47" s="2" customFormat="1" ht="11.25">
      <c r="A123" s="36"/>
      <c r="B123" s="37"/>
      <c r="C123" s="38"/>
      <c r="D123" s="195" t="s">
        <v>231</v>
      </c>
      <c r="E123" s="38"/>
      <c r="F123" s="196" t="s">
        <v>2407</v>
      </c>
      <c r="G123" s="38"/>
      <c r="H123" s="38"/>
      <c r="I123" s="197"/>
      <c r="J123" s="38"/>
      <c r="K123" s="38"/>
      <c r="L123" s="41"/>
      <c r="M123" s="198"/>
      <c r="N123" s="199"/>
      <c r="O123" s="66"/>
      <c r="P123" s="66"/>
      <c r="Q123" s="66"/>
      <c r="R123" s="66"/>
      <c r="S123" s="66"/>
      <c r="T123" s="67"/>
      <c r="U123" s="36"/>
      <c r="V123" s="36"/>
      <c r="W123" s="36"/>
      <c r="X123" s="36"/>
      <c r="Y123" s="36"/>
      <c r="Z123" s="36"/>
      <c r="AA123" s="36"/>
      <c r="AB123" s="36"/>
      <c r="AC123" s="36"/>
      <c r="AD123" s="36"/>
      <c r="AE123" s="36"/>
      <c r="AT123" s="19" t="s">
        <v>231</v>
      </c>
      <c r="AU123" s="19" t="s">
        <v>83</v>
      </c>
    </row>
    <row r="124" spans="1:65" s="2" customFormat="1" ht="16.5" customHeight="1">
      <c r="A124" s="36"/>
      <c r="B124" s="37"/>
      <c r="C124" s="182" t="s">
        <v>357</v>
      </c>
      <c r="D124" s="182" t="s">
        <v>225</v>
      </c>
      <c r="E124" s="183" t="s">
        <v>2408</v>
      </c>
      <c r="F124" s="184" t="s">
        <v>2409</v>
      </c>
      <c r="G124" s="185" t="s">
        <v>123</v>
      </c>
      <c r="H124" s="186">
        <v>260</v>
      </c>
      <c r="I124" s="187"/>
      <c r="J124" s="188">
        <f>ROUND(I124*H124,2)</f>
        <v>0</v>
      </c>
      <c r="K124" s="184" t="s">
        <v>74</v>
      </c>
      <c r="L124" s="41"/>
      <c r="M124" s="189" t="s">
        <v>74</v>
      </c>
      <c r="N124" s="190" t="s">
        <v>46</v>
      </c>
      <c r="O124" s="66"/>
      <c r="P124" s="191">
        <f>O124*H124</f>
        <v>0</v>
      </c>
      <c r="Q124" s="191">
        <v>0</v>
      </c>
      <c r="R124" s="191">
        <f>Q124*H124</f>
        <v>0</v>
      </c>
      <c r="S124" s="191">
        <v>0</v>
      </c>
      <c r="T124" s="192">
        <f>S124*H124</f>
        <v>0</v>
      </c>
      <c r="U124" s="36"/>
      <c r="V124" s="36"/>
      <c r="W124" s="36"/>
      <c r="X124" s="36"/>
      <c r="Y124" s="36"/>
      <c r="Z124" s="36"/>
      <c r="AA124" s="36"/>
      <c r="AB124" s="36"/>
      <c r="AC124" s="36"/>
      <c r="AD124" s="36"/>
      <c r="AE124" s="36"/>
      <c r="AR124" s="193" t="s">
        <v>985</v>
      </c>
      <c r="AT124" s="193" t="s">
        <v>225</v>
      </c>
      <c r="AU124" s="193" t="s">
        <v>83</v>
      </c>
      <c r="AY124" s="19" t="s">
        <v>223</v>
      </c>
      <c r="BE124" s="194">
        <f>IF(N124="základní",J124,0)</f>
        <v>0</v>
      </c>
      <c r="BF124" s="194">
        <f>IF(N124="snížená",J124,0)</f>
        <v>0</v>
      </c>
      <c r="BG124" s="194">
        <f>IF(N124="zákl. přenesená",J124,0)</f>
        <v>0</v>
      </c>
      <c r="BH124" s="194">
        <f>IF(N124="sníž. přenesená",J124,0)</f>
        <v>0</v>
      </c>
      <c r="BI124" s="194">
        <f>IF(N124="nulová",J124,0)</f>
        <v>0</v>
      </c>
      <c r="BJ124" s="19" t="s">
        <v>83</v>
      </c>
      <c r="BK124" s="194">
        <f>ROUND(I124*H124,2)</f>
        <v>0</v>
      </c>
      <c r="BL124" s="19" t="s">
        <v>985</v>
      </c>
      <c r="BM124" s="193" t="s">
        <v>496</v>
      </c>
    </row>
    <row r="125" spans="1:47" s="2" customFormat="1" ht="11.25">
      <c r="A125" s="36"/>
      <c r="B125" s="37"/>
      <c r="C125" s="38"/>
      <c r="D125" s="195" t="s">
        <v>231</v>
      </c>
      <c r="E125" s="38"/>
      <c r="F125" s="196" t="s">
        <v>2409</v>
      </c>
      <c r="G125" s="38"/>
      <c r="H125" s="38"/>
      <c r="I125" s="197"/>
      <c r="J125" s="38"/>
      <c r="K125" s="38"/>
      <c r="L125" s="41"/>
      <c r="M125" s="198"/>
      <c r="N125" s="199"/>
      <c r="O125" s="66"/>
      <c r="P125" s="66"/>
      <c r="Q125" s="66"/>
      <c r="R125" s="66"/>
      <c r="S125" s="66"/>
      <c r="T125" s="67"/>
      <c r="U125" s="36"/>
      <c r="V125" s="36"/>
      <c r="W125" s="36"/>
      <c r="X125" s="36"/>
      <c r="Y125" s="36"/>
      <c r="Z125" s="36"/>
      <c r="AA125" s="36"/>
      <c r="AB125" s="36"/>
      <c r="AC125" s="36"/>
      <c r="AD125" s="36"/>
      <c r="AE125" s="36"/>
      <c r="AT125" s="19" t="s">
        <v>231</v>
      </c>
      <c r="AU125" s="19" t="s">
        <v>83</v>
      </c>
    </row>
    <row r="126" spans="1:65" s="2" customFormat="1" ht="16.5" customHeight="1">
      <c r="A126" s="36"/>
      <c r="B126" s="37"/>
      <c r="C126" s="182" t="s">
        <v>363</v>
      </c>
      <c r="D126" s="182" t="s">
        <v>225</v>
      </c>
      <c r="E126" s="183" t="s">
        <v>2410</v>
      </c>
      <c r="F126" s="184" t="s">
        <v>2411</v>
      </c>
      <c r="G126" s="185" t="s">
        <v>878</v>
      </c>
      <c r="H126" s="186">
        <v>2</v>
      </c>
      <c r="I126" s="187"/>
      <c r="J126" s="188">
        <f>ROUND(I126*H126,2)</f>
        <v>0</v>
      </c>
      <c r="K126" s="184" t="s">
        <v>74</v>
      </c>
      <c r="L126" s="41"/>
      <c r="M126" s="189" t="s">
        <v>74</v>
      </c>
      <c r="N126" s="190" t="s">
        <v>46</v>
      </c>
      <c r="O126" s="66"/>
      <c r="P126" s="191">
        <f>O126*H126</f>
        <v>0</v>
      </c>
      <c r="Q126" s="191">
        <v>0</v>
      </c>
      <c r="R126" s="191">
        <f>Q126*H126</f>
        <v>0</v>
      </c>
      <c r="S126" s="191">
        <v>0</v>
      </c>
      <c r="T126" s="192">
        <f>S126*H126</f>
        <v>0</v>
      </c>
      <c r="U126" s="36"/>
      <c r="V126" s="36"/>
      <c r="W126" s="36"/>
      <c r="X126" s="36"/>
      <c r="Y126" s="36"/>
      <c r="Z126" s="36"/>
      <c r="AA126" s="36"/>
      <c r="AB126" s="36"/>
      <c r="AC126" s="36"/>
      <c r="AD126" s="36"/>
      <c r="AE126" s="36"/>
      <c r="AR126" s="193" t="s">
        <v>985</v>
      </c>
      <c r="AT126" s="193" t="s">
        <v>225</v>
      </c>
      <c r="AU126" s="193" t="s">
        <v>83</v>
      </c>
      <c r="AY126" s="19" t="s">
        <v>223</v>
      </c>
      <c r="BE126" s="194">
        <f>IF(N126="základní",J126,0)</f>
        <v>0</v>
      </c>
      <c r="BF126" s="194">
        <f>IF(N126="snížená",J126,0)</f>
        <v>0</v>
      </c>
      <c r="BG126" s="194">
        <f>IF(N126="zákl. přenesená",J126,0)</f>
        <v>0</v>
      </c>
      <c r="BH126" s="194">
        <f>IF(N126="sníž. přenesená",J126,0)</f>
        <v>0</v>
      </c>
      <c r="BI126" s="194">
        <f>IF(N126="nulová",J126,0)</f>
        <v>0</v>
      </c>
      <c r="BJ126" s="19" t="s">
        <v>83</v>
      </c>
      <c r="BK126" s="194">
        <f>ROUND(I126*H126,2)</f>
        <v>0</v>
      </c>
      <c r="BL126" s="19" t="s">
        <v>985</v>
      </c>
      <c r="BM126" s="193" t="s">
        <v>509</v>
      </c>
    </row>
    <row r="127" spans="1:47" s="2" customFormat="1" ht="11.25">
      <c r="A127" s="36"/>
      <c r="B127" s="37"/>
      <c r="C127" s="38"/>
      <c r="D127" s="195" t="s">
        <v>231</v>
      </c>
      <c r="E127" s="38"/>
      <c r="F127" s="196" t="s">
        <v>2411</v>
      </c>
      <c r="G127" s="38"/>
      <c r="H127" s="38"/>
      <c r="I127" s="197"/>
      <c r="J127" s="38"/>
      <c r="K127" s="38"/>
      <c r="L127" s="41"/>
      <c r="M127" s="198"/>
      <c r="N127" s="199"/>
      <c r="O127" s="66"/>
      <c r="P127" s="66"/>
      <c r="Q127" s="66"/>
      <c r="R127" s="66"/>
      <c r="S127" s="66"/>
      <c r="T127" s="67"/>
      <c r="U127" s="36"/>
      <c r="V127" s="36"/>
      <c r="W127" s="36"/>
      <c r="X127" s="36"/>
      <c r="Y127" s="36"/>
      <c r="Z127" s="36"/>
      <c r="AA127" s="36"/>
      <c r="AB127" s="36"/>
      <c r="AC127" s="36"/>
      <c r="AD127" s="36"/>
      <c r="AE127" s="36"/>
      <c r="AT127" s="19" t="s">
        <v>231</v>
      </c>
      <c r="AU127" s="19" t="s">
        <v>83</v>
      </c>
    </row>
    <row r="128" spans="1:65" s="2" customFormat="1" ht="16.5" customHeight="1">
      <c r="A128" s="36"/>
      <c r="B128" s="37"/>
      <c r="C128" s="182" t="s">
        <v>7</v>
      </c>
      <c r="D128" s="182" t="s">
        <v>225</v>
      </c>
      <c r="E128" s="183" t="s">
        <v>2412</v>
      </c>
      <c r="F128" s="184" t="s">
        <v>2413</v>
      </c>
      <c r="G128" s="185" t="s">
        <v>878</v>
      </c>
      <c r="H128" s="186">
        <v>2</v>
      </c>
      <c r="I128" s="187"/>
      <c r="J128" s="188">
        <f>ROUND(I128*H128,2)</f>
        <v>0</v>
      </c>
      <c r="K128" s="184" t="s">
        <v>74</v>
      </c>
      <c r="L128" s="41"/>
      <c r="M128" s="189" t="s">
        <v>74</v>
      </c>
      <c r="N128" s="190" t="s">
        <v>46</v>
      </c>
      <c r="O128" s="66"/>
      <c r="P128" s="191">
        <f>O128*H128</f>
        <v>0</v>
      </c>
      <c r="Q128" s="191">
        <v>0</v>
      </c>
      <c r="R128" s="191">
        <f>Q128*H128</f>
        <v>0</v>
      </c>
      <c r="S128" s="191">
        <v>0</v>
      </c>
      <c r="T128" s="192">
        <f>S128*H128</f>
        <v>0</v>
      </c>
      <c r="U128" s="36"/>
      <c r="V128" s="36"/>
      <c r="W128" s="36"/>
      <c r="X128" s="36"/>
      <c r="Y128" s="36"/>
      <c r="Z128" s="36"/>
      <c r="AA128" s="36"/>
      <c r="AB128" s="36"/>
      <c r="AC128" s="36"/>
      <c r="AD128" s="36"/>
      <c r="AE128" s="36"/>
      <c r="AR128" s="193" t="s">
        <v>985</v>
      </c>
      <c r="AT128" s="193" t="s">
        <v>225</v>
      </c>
      <c r="AU128" s="193" t="s">
        <v>83</v>
      </c>
      <c r="AY128" s="19" t="s">
        <v>223</v>
      </c>
      <c r="BE128" s="194">
        <f>IF(N128="základní",J128,0)</f>
        <v>0</v>
      </c>
      <c r="BF128" s="194">
        <f>IF(N128="snížená",J128,0)</f>
        <v>0</v>
      </c>
      <c r="BG128" s="194">
        <f>IF(N128="zákl. přenesená",J128,0)</f>
        <v>0</v>
      </c>
      <c r="BH128" s="194">
        <f>IF(N128="sníž. přenesená",J128,0)</f>
        <v>0</v>
      </c>
      <c r="BI128" s="194">
        <f>IF(N128="nulová",J128,0)</f>
        <v>0</v>
      </c>
      <c r="BJ128" s="19" t="s">
        <v>83</v>
      </c>
      <c r="BK128" s="194">
        <f>ROUND(I128*H128,2)</f>
        <v>0</v>
      </c>
      <c r="BL128" s="19" t="s">
        <v>985</v>
      </c>
      <c r="BM128" s="193" t="s">
        <v>525</v>
      </c>
    </row>
    <row r="129" spans="1:47" s="2" customFormat="1" ht="11.25">
      <c r="A129" s="36"/>
      <c r="B129" s="37"/>
      <c r="C129" s="38"/>
      <c r="D129" s="195" t="s">
        <v>231</v>
      </c>
      <c r="E129" s="38"/>
      <c r="F129" s="196" t="s">
        <v>2413</v>
      </c>
      <c r="G129" s="38"/>
      <c r="H129" s="38"/>
      <c r="I129" s="197"/>
      <c r="J129" s="38"/>
      <c r="K129" s="38"/>
      <c r="L129" s="41"/>
      <c r="M129" s="198"/>
      <c r="N129" s="199"/>
      <c r="O129" s="66"/>
      <c r="P129" s="66"/>
      <c r="Q129" s="66"/>
      <c r="R129" s="66"/>
      <c r="S129" s="66"/>
      <c r="T129" s="67"/>
      <c r="U129" s="36"/>
      <c r="V129" s="36"/>
      <c r="W129" s="36"/>
      <c r="X129" s="36"/>
      <c r="Y129" s="36"/>
      <c r="Z129" s="36"/>
      <c r="AA129" s="36"/>
      <c r="AB129" s="36"/>
      <c r="AC129" s="36"/>
      <c r="AD129" s="36"/>
      <c r="AE129" s="36"/>
      <c r="AT129" s="19" t="s">
        <v>231</v>
      </c>
      <c r="AU129" s="19" t="s">
        <v>83</v>
      </c>
    </row>
    <row r="130" spans="1:65" s="2" customFormat="1" ht="16.5" customHeight="1">
      <c r="A130" s="36"/>
      <c r="B130" s="37"/>
      <c r="C130" s="182" t="s">
        <v>384</v>
      </c>
      <c r="D130" s="182" t="s">
        <v>225</v>
      </c>
      <c r="E130" s="183" t="s">
        <v>2414</v>
      </c>
      <c r="F130" s="184" t="s">
        <v>2415</v>
      </c>
      <c r="G130" s="185" t="s">
        <v>878</v>
      </c>
      <c r="H130" s="186">
        <v>5</v>
      </c>
      <c r="I130" s="187"/>
      <c r="J130" s="188">
        <f>ROUND(I130*H130,2)</f>
        <v>0</v>
      </c>
      <c r="K130" s="184" t="s">
        <v>74</v>
      </c>
      <c r="L130" s="41"/>
      <c r="M130" s="189" t="s">
        <v>74</v>
      </c>
      <c r="N130" s="190" t="s">
        <v>46</v>
      </c>
      <c r="O130" s="66"/>
      <c r="P130" s="191">
        <f>O130*H130</f>
        <v>0</v>
      </c>
      <c r="Q130" s="191">
        <v>0</v>
      </c>
      <c r="R130" s="191">
        <f>Q130*H130</f>
        <v>0</v>
      </c>
      <c r="S130" s="191">
        <v>0</v>
      </c>
      <c r="T130" s="192">
        <f>S130*H130</f>
        <v>0</v>
      </c>
      <c r="U130" s="36"/>
      <c r="V130" s="36"/>
      <c r="W130" s="36"/>
      <c r="X130" s="36"/>
      <c r="Y130" s="36"/>
      <c r="Z130" s="36"/>
      <c r="AA130" s="36"/>
      <c r="AB130" s="36"/>
      <c r="AC130" s="36"/>
      <c r="AD130" s="36"/>
      <c r="AE130" s="36"/>
      <c r="AR130" s="193" t="s">
        <v>985</v>
      </c>
      <c r="AT130" s="193" t="s">
        <v>225</v>
      </c>
      <c r="AU130" s="193" t="s">
        <v>83</v>
      </c>
      <c r="AY130" s="19" t="s">
        <v>223</v>
      </c>
      <c r="BE130" s="194">
        <f>IF(N130="základní",J130,0)</f>
        <v>0</v>
      </c>
      <c r="BF130" s="194">
        <f>IF(N130="snížená",J130,0)</f>
        <v>0</v>
      </c>
      <c r="BG130" s="194">
        <f>IF(N130="zákl. přenesená",J130,0)</f>
        <v>0</v>
      </c>
      <c r="BH130" s="194">
        <f>IF(N130="sníž. přenesená",J130,0)</f>
        <v>0</v>
      </c>
      <c r="BI130" s="194">
        <f>IF(N130="nulová",J130,0)</f>
        <v>0</v>
      </c>
      <c r="BJ130" s="19" t="s">
        <v>83</v>
      </c>
      <c r="BK130" s="194">
        <f>ROUND(I130*H130,2)</f>
        <v>0</v>
      </c>
      <c r="BL130" s="19" t="s">
        <v>985</v>
      </c>
      <c r="BM130" s="193" t="s">
        <v>538</v>
      </c>
    </row>
    <row r="131" spans="1:47" s="2" customFormat="1" ht="11.25">
      <c r="A131" s="36"/>
      <c r="B131" s="37"/>
      <c r="C131" s="38"/>
      <c r="D131" s="195" t="s">
        <v>231</v>
      </c>
      <c r="E131" s="38"/>
      <c r="F131" s="196" t="s">
        <v>2415</v>
      </c>
      <c r="G131" s="38"/>
      <c r="H131" s="38"/>
      <c r="I131" s="197"/>
      <c r="J131" s="38"/>
      <c r="K131" s="38"/>
      <c r="L131" s="41"/>
      <c r="M131" s="198"/>
      <c r="N131" s="199"/>
      <c r="O131" s="66"/>
      <c r="P131" s="66"/>
      <c r="Q131" s="66"/>
      <c r="R131" s="66"/>
      <c r="S131" s="66"/>
      <c r="T131" s="67"/>
      <c r="U131" s="36"/>
      <c r="V131" s="36"/>
      <c r="W131" s="36"/>
      <c r="X131" s="36"/>
      <c r="Y131" s="36"/>
      <c r="Z131" s="36"/>
      <c r="AA131" s="36"/>
      <c r="AB131" s="36"/>
      <c r="AC131" s="36"/>
      <c r="AD131" s="36"/>
      <c r="AE131" s="36"/>
      <c r="AT131" s="19" t="s">
        <v>231</v>
      </c>
      <c r="AU131" s="19" t="s">
        <v>83</v>
      </c>
    </row>
    <row r="132" spans="1:65" s="2" customFormat="1" ht="16.5" customHeight="1">
      <c r="A132" s="36"/>
      <c r="B132" s="37"/>
      <c r="C132" s="182" t="s">
        <v>390</v>
      </c>
      <c r="D132" s="182" t="s">
        <v>225</v>
      </c>
      <c r="E132" s="183" t="s">
        <v>2416</v>
      </c>
      <c r="F132" s="184" t="s">
        <v>2417</v>
      </c>
      <c r="G132" s="185" t="s">
        <v>878</v>
      </c>
      <c r="H132" s="186">
        <v>2</v>
      </c>
      <c r="I132" s="187"/>
      <c r="J132" s="188">
        <f>ROUND(I132*H132,2)</f>
        <v>0</v>
      </c>
      <c r="K132" s="184" t="s">
        <v>74</v>
      </c>
      <c r="L132" s="41"/>
      <c r="M132" s="189" t="s">
        <v>74</v>
      </c>
      <c r="N132" s="190" t="s">
        <v>46</v>
      </c>
      <c r="O132" s="66"/>
      <c r="P132" s="191">
        <f>O132*H132</f>
        <v>0</v>
      </c>
      <c r="Q132" s="191">
        <v>0</v>
      </c>
      <c r="R132" s="191">
        <f>Q132*H132</f>
        <v>0</v>
      </c>
      <c r="S132" s="191">
        <v>0</v>
      </c>
      <c r="T132" s="192">
        <f>S132*H132</f>
        <v>0</v>
      </c>
      <c r="U132" s="36"/>
      <c r="V132" s="36"/>
      <c r="W132" s="36"/>
      <c r="X132" s="36"/>
      <c r="Y132" s="36"/>
      <c r="Z132" s="36"/>
      <c r="AA132" s="36"/>
      <c r="AB132" s="36"/>
      <c r="AC132" s="36"/>
      <c r="AD132" s="36"/>
      <c r="AE132" s="36"/>
      <c r="AR132" s="193" t="s">
        <v>985</v>
      </c>
      <c r="AT132" s="193" t="s">
        <v>225</v>
      </c>
      <c r="AU132" s="193" t="s">
        <v>83</v>
      </c>
      <c r="AY132" s="19" t="s">
        <v>223</v>
      </c>
      <c r="BE132" s="194">
        <f>IF(N132="základní",J132,0)</f>
        <v>0</v>
      </c>
      <c r="BF132" s="194">
        <f>IF(N132="snížená",J132,0)</f>
        <v>0</v>
      </c>
      <c r="BG132" s="194">
        <f>IF(N132="zákl. přenesená",J132,0)</f>
        <v>0</v>
      </c>
      <c r="BH132" s="194">
        <f>IF(N132="sníž. přenesená",J132,0)</f>
        <v>0</v>
      </c>
      <c r="BI132" s="194">
        <f>IF(N132="nulová",J132,0)</f>
        <v>0</v>
      </c>
      <c r="BJ132" s="19" t="s">
        <v>83</v>
      </c>
      <c r="BK132" s="194">
        <f>ROUND(I132*H132,2)</f>
        <v>0</v>
      </c>
      <c r="BL132" s="19" t="s">
        <v>985</v>
      </c>
      <c r="BM132" s="193" t="s">
        <v>556</v>
      </c>
    </row>
    <row r="133" spans="1:47" s="2" customFormat="1" ht="11.25">
      <c r="A133" s="36"/>
      <c r="B133" s="37"/>
      <c r="C133" s="38"/>
      <c r="D133" s="195" t="s">
        <v>231</v>
      </c>
      <c r="E133" s="38"/>
      <c r="F133" s="196" t="s">
        <v>2417</v>
      </c>
      <c r="G133" s="38"/>
      <c r="H133" s="38"/>
      <c r="I133" s="197"/>
      <c r="J133" s="38"/>
      <c r="K133" s="38"/>
      <c r="L133" s="41"/>
      <c r="M133" s="198"/>
      <c r="N133" s="199"/>
      <c r="O133" s="66"/>
      <c r="P133" s="66"/>
      <c r="Q133" s="66"/>
      <c r="R133" s="66"/>
      <c r="S133" s="66"/>
      <c r="T133" s="67"/>
      <c r="U133" s="36"/>
      <c r="V133" s="36"/>
      <c r="W133" s="36"/>
      <c r="X133" s="36"/>
      <c r="Y133" s="36"/>
      <c r="Z133" s="36"/>
      <c r="AA133" s="36"/>
      <c r="AB133" s="36"/>
      <c r="AC133" s="36"/>
      <c r="AD133" s="36"/>
      <c r="AE133" s="36"/>
      <c r="AT133" s="19" t="s">
        <v>231</v>
      </c>
      <c r="AU133" s="19" t="s">
        <v>83</v>
      </c>
    </row>
    <row r="134" spans="1:65" s="2" customFormat="1" ht="16.5" customHeight="1">
      <c r="A134" s="36"/>
      <c r="B134" s="37"/>
      <c r="C134" s="182" t="s">
        <v>397</v>
      </c>
      <c r="D134" s="182" t="s">
        <v>225</v>
      </c>
      <c r="E134" s="183" t="s">
        <v>2418</v>
      </c>
      <c r="F134" s="184" t="s">
        <v>2419</v>
      </c>
      <c r="G134" s="185" t="s">
        <v>123</v>
      </c>
      <c r="H134" s="186">
        <v>95</v>
      </c>
      <c r="I134" s="187"/>
      <c r="J134" s="188">
        <f>ROUND(I134*H134,2)</f>
        <v>0</v>
      </c>
      <c r="K134" s="184" t="s">
        <v>74</v>
      </c>
      <c r="L134" s="41"/>
      <c r="M134" s="189" t="s">
        <v>74</v>
      </c>
      <c r="N134" s="190" t="s">
        <v>46</v>
      </c>
      <c r="O134" s="66"/>
      <c r="P134" s="191">
        <f>O134*H134</f>
        <v>0</v>
      </c>
      <c r="Q134" s="191">
        <v>0</v>
      </c>
      <c r="R134" s="191">
        <f>Q134*H134</f>
        <v>0</v>
      </c>
      <c r="S134" s="191">
        <v>0</v>
      </c>
      <c r="T134" s="192">
        <f>S134*H134</f>
        <v>0</v>
      </c>
      <c r="U134" s="36"/>
      <c r="V134" s="36"/>
      <c r="W134" s="36"/>
      <c r="X134" s="36"/>
      <c r="Y134" s="36"/>
      <c r="Z134" s="36"/>
      <c r="AA134" s="36"/>
      <c r="AB134" s="36"/>
      <c r="AC134" s="36"/>
      <c r="AD134" s="36"/>
      <c r="AE134" s="36"/>
      <c r="AR134" s="193" t="s">
        <v>985</v>
      </c>
      <c r="AT134" s="193" t="s">
        <v>225</v>
      </c>
      <c r="AU134" s="193" t="s">
        <v>83</v>
      </c>
      <c r="AY134" s="19" t="s">
        <v>223</v>
      </c>
      <c r="BE134" s="194">
        <f>IF(N134="základní",J134,0)</f>
        <v>0</v>
      </c>
      <c r="BF134" s="194">
        <f>IF(N134="snížená",J134,0)</f>
        <v>0</v>
      </c>
      <c r="BG134" s="194">
        <f>IF(N134="zákl. přenesená",J134,0)</f>
        <v>0</v>
      </c>
      <c r="BH134" s="194">
        <f>IF(N134="sníž. přenesená",J134,0)</f>
        <v>0</v>
      </c>
      <c r="BI134" s="194">
        <f>IF(N134="nulová",J134,0)</f>
        <v>0</v>
      </c>
      <c r="BJ134" s="19" t="s">
        <v>83</v>
      </c>
      <c r="BK134" s="194">
        <f>ROUND(I134*H134,2)</f>
        <v>0</v>
      </c>
      <c r="BL134" s="19" t="s">
        <v>985</v>
      </c>
      <c r="BM134" s="193" t="s">
        <v>568</v>
      </c>
    </row>
    <row r="135" spans="1:47" s="2" customFormat="1" ht="11.25">
      <c r="A135" s="36"/>
      <c r="B135" s="37"/>
      <c r="C135" s="38"/>
      <c r="D135" s="195" t="s">
        <v>231</v>
      </c>
      <c r="E135" s="38"/>
      <c r="F135" s="196" t="s">
        <v>2419</v>
      </c>
      <c r="G135" s="38"/>
      <c r="H135" s="38"/>
      <c r="I135" s="197"/>
      <c r="J135" s="38"/>
      <c r="K135" s="38"/>
      <c r="L135" s="41"/>
      <c r="M135" s="198"/>
      <c r="N135" s="199"/>
      <c r="O135" s="66"/>
      <c r="P135" s="66"/>
      <c r="Q135" s="66"/>
      <c r="R135" s="66"/>
      <c r="S135" s="66"/>
      <c r="T135" s="67"/>
      <c r="U135" s="36"/>
      <c r="V135" s="36"/>
      <c r="W135" s="36"/>
      <c r="X135" s="36"/>
      <c r="Y135" s="36"/>
      <c r="Z135" s="36"/>
      <c r="AA135" s="36"/>
      <c r="AB135" s="36"/>
      <c r="AC135" s="36"/>
      <c r="AD135" s="36"/>
      <c r="AE135" s="36"/>
      <c r="AT135" s="19" t="s">
        <v>231</v>
      </c>
      <c r="AU135" s="19" t="s">
        <v>83</v>
      </c>
    </row>
    <row r="136" spans="1:65" s="2" customFormat="1" ht="16.5" customHeight="1">
      <c r="A136" s="36"/>
      <c r="B136" s="37"/>
      <c r="C136" s="182" t="s">
        <v>403</v>
      </c>
      <c r="D136" s="182" t="s">
        <v>225</v>
      </c>
      <c r="E136" s="183" t="s">
        <v>2420</v>
      </c>
      <c r="F136" s="184" t="s">
        <v>2421</v>
      </c>
      <c r="G136" s="185" t="s">
        <v>878</v>
      </c>
      <c r="H136" s="186">
        <v>4</v>
      </c>
      <c r="I136" s="187"/>
      <c r="J136" s="188">
        <f>ROUND(I136*H136,2)</f>
        <v>0</v>
      </c>
      <c r="K136" s="184" t="s">
        <v>74</v>
      </c>
      <c r="L136" s="41"/>
      <c r="M136" s="189" t="s">
        <v>74</v>
      </c>
      <c r="N136" s="190" t="s">
        <v>46</v>
      </c>
      <c r="O136" s="66"/>
      <c r="P136" s="191">
        <f>O136*H136</f>
        <v>0</v>
      </c>
      <c r="Q136" s="191">
        <v>0</v>
      </c>
      <c r="R136" s="191">
        <f>Q136*H136</f>
        <v>0</v>
      </c>
      <c r="S136" s="191">
        <v>0</v>
      </c>
      <c r="T136" s="192">
        <f>S136*H136</f>
        <v>0</v>
      </c>
      <c r="U136" s="36"/>
      <c r="V136" s="36"/>
      <c r="W136" s="36"/>
      <c r="X136" s="36"/>
      <c r="Y136" s="36"/>
      <c r="Z136" s="36"/>
      <c r="AA136" s="36"/>
      <c r="AB136" s="36"/>
      <c r="AC136" s="36"/>
      <c r="AD136" s="36"/>
      <c r="AE136" s="36"/>
      <c r="AR136" s="193" t="s">
        <v>985</v>
      </c>
      <c r="AT136" s="193" t="s">
        <v>225</v>
      </c>
      <c r="AU136" s="193" t="s">
        <v>83</v>
      </c>
      <c r="AY136" s="19" t="s">
        <v>223</v>
      </c>
      <c r="BE136" s="194">
        <f>IF(N136="základní",J136,0)</f>
        <v>0</v>
      </c>
      <c r="BF136" s="194">
        <f>IF(N136="snížená",J136,0)</f>
        <v>0</v>
      </c>
      <c r="BG136" s="194">
        <f>IF(N136="zákl. přenesená",J136,0)</f>
        <v>0</v>
      </c>
      <c r="BH136" s="194">
        <f>IF(N136="sníž. přenesená",J136,0)</f>
        <v>0</v>
      </c>
      <c r="BI136" s="194">
        <f>IF(N136="nulová",J136,0)</f>
        <v>0</v>
      </c>
      <c r="BJ136" s="19" t="s">
        <v>83</v>
      </c>
      <c r="BK136" s="194">
        <f>ROUND(I136*H136,2)</f>
        <v>0</v>
      </c>
      <c r="BL136" s="19" t="s">
        <v>985</v>
      </c>
      <c r="BM136" s="193" t="s">
        <v>124</v>
      </c>
    </row>
    <row r="137" spans="1:47" s="2" customFormat="1" ht="11.25">
      <c r="A137" s="36"/>
      <c r="B137" s="37"/>
      <c r="C137" s="38"/>
      <c r="D137" s="195" t="s">
        <v>231</v>
      </c>
      <c r="E137" s="38"/>
      <c r="F137" s="196" t="s">
        <v>2421</v>
      </c>
      <c r="G137" s="38"/>
      <c r="H137" s="38"/>
      <c r="I137" s="197"/>
      <c r="J137" s="38"/>
      <c r="K137" s="38"/>
      <c r="L137" s="41"/>
      <c r="M137" s="198"/>
      <c r="N137" s="199"/>
      <c r="O137" s="66"/>
      <c r="P137" s="66"/>
      <c r="Q137" s="66"/>
      <c r="R137" s="66"/>
      <c r="S137" s="66"/>
      <c r="T137" s="67"/>
      <c r="U137" s="36"/>
      <c r="V137" s="36"/>
      <c r="W137" s="36"/>
      <c r="X137" s="36"/>
      <c r="Y137" s="36"/>
      <c r="Z137" s="36"/>
      <c r="AA137" s="36"/>
      <c r="AB137" s="36"/>
      <c r="AC137" s="36"/>
      <c r="AD137" s="36"/>
      <c r="AE137" s="36"/>
      <c r="AT137" s="19" t="s">
        <v>231</v>
      </c>
      <c r="AU137" s="19" t="s">
        <v>83</v>
      </c>
    </row>
    <row r="138" spans="1:65" s="2" customFormat="1" ht="16.5" customHeight="1">
      <c r="A138" s="36"/>
      <c r="B138" s="37"/>
      <c r="C138" s="182" t="s">
        <v>413</v>
      </c>
      <c r="D138" s="182" t="s">
        <v>225</v>
      </c>
      <c r="E138" s="183" t="s">
        <v>2422</v>
      </c>
      <c r="F138" s="184" t="s">
        <v>2423</v>
      </c>
      <c r="G138" s="185" t="s">
        <v>123</v>
      </c>
      <c r="H138" s="186">
        <v>185</v>
      </c>
      <c r="I138" s="187"/>
      <c r="J138" s="188">
        <f>ROUND(I138*H138,2)</f>
        <v>0</v>
      </c>
      <c r="K138" s="184" t="s">
        <v>74</v>
      </c>
      <c r="L138" s="41"/>
      <c r="M138" s="189" t="s">
        <v>74</v>
      </c>
      <c r="N138" s="190" t="s">
        <v>46</v>
      </c>
      <c r="O138" s="66"/>
      <c r="P138" s="191">
        <f>O138*H138</f>
        <v>0</v>
      </c>
      <c r="Q138" s="191">
        <v>0</v>
      </c>
      <c r="R138" s="191">
        <f>Q138*H138</f>
        <v>0</v>
      </c>
      <c r="S138" s="191">
        <v>0</v>
      </c>
      <c r="T138" s="192">
        <f>S138*H138</f>
        <v>0</v>
      </c>
      <c r="U138" s="36"/>
      <c r="V138" s="36"/>
      <c r="W138" s="36"/>
      <c r="X138" s="36"/>
      <c r="Y138" s="36"/>
      <c r="Z138" s="36"/>
      <c r="AA138" s="36"/>
      <c r="AB138" s="36"/>
      <c r="AC138" s="36"/>
      <c r="AD138" s="36"/>
      <c r="AE138" s="36"/>
      <c r="AR138" s="193" t="s">
        <v>985</v>
      </c>
      <c r="AT138" s="193" t="s">
        <v>225</v>
      </c>
      <c r="AU138" s="193" t="s">
        <v>83</v>
      </c>
      <c r="AY138" s="19" t="s">
        <v>223</v>
      </c>
      <c r="BE138" s="194">
        <f>IF(N138="základní",J138,0)</f>
        <v>0</v>
      </c>
      <c r="BF138" s="194">
        <f>IF(N138="snížená",J138,0)</f>
        <v>0</v>
      </c>
      <c r="BG138" s="194">
        <f>IF(N138="zákl. přenesená",J138,0)</f>
        <v>0</v>
      </c>
      <c r="BH138" s="194">
        <f>IF(N138="sníž. přenesená",J138,0)</f>
        <v>0</v>
      </c>
      <c r="BI138" s="194">
        <f>IF(N138="nulová",J138,0)</f>
        <v>0</v>
      </c>
      <c r="BJ138" s="19" t="s">
        <v>83</v>
      </c>
      <c r="BK138" s="194">
        <f>ROUND(I138*H138,2)</f>
        <v>0</v>
      </c>
      <c r="BL138" s="19" t="s">
        <v>985</v>
      </c>
      <c r="BM138" s="193" t="s">
        <v>915</v>
      </c>
    </row>
    <row r="139" spans="1:47" s="2" customFormat="1" ht="11.25">
      <c r="A139" s="36"/>
      <c r="B139" s="37"/>
      <c r="C139" s="38"/>
      <c r="D139" s="195" t="s">
        <v>231</v>
      </c>
      <c r="E139" s="38"/>
      <c r="F139" s="196" t="s">
        <v>2424</v>
      </c>
      <c r="G139" s="38"/>
      <c r="H139" s="38"/>
      <c r="I139" s="197"/>
      <c r="J139" s="38"/>
      <c r="K139" s="38"/>
      <c r="L139" s="41"/>
      <c r="M139" s="198"/>
      <c r="N139" s="199"/>
      <c r="O139" s="66"/>
      <c r="P139" s="66"/>
      <c r="Q139" s="66"/>
      <c r="R139" s="66"/>
      <c r="S139" s="66"/>
      <c r="T139" s="67"/>
      <c r="U139" s="36"/>
      <c r="V139" s="36"/>
      <c r="W139" s="36"/>
      <c r="X139" s="36"/>
      <c r="Y139" s="36"/>
      <c r="Z139" s="36"/>
      <c r="AA139" s="36"/>
      <c r="AB139" s="36"/>
      <c r="AC139" s="36"/>
      <c r="AD139" s="36"/>
      <c r="AE139" s="36"/>
      <c r="AT139" s="19" t="s">
        <v>231</v>
      </c>
      <c r="AU139" s="19" t="s">
        <v>83</v>
      </c>
    </row>
    <row r="140" spans="1:65" s="2" customFormat="1" ht="16.5" customHeight="1">
      <c r="A140" s="36"/>
      <c r="B140" s="37"/>
      <c r="C140" s="182" t="s">
        <v>420</v>
      </c>
      <c r="D140" s="182" t="s">
        <v>225</v>
      </c>
      <c r="E140" s="183" t="s">
        <v>2425</v>
      </c>
      <c r="F140" s="184" t="s">
        <v>2426</v>
      </c>
      <c r="G140" s="185" t="s">
        <v>878</v>
      </c>
      <c r="H140" s="186">
        <v>1</v>
      </c>
      <c r="I140" s="187"/>
      <c r="J140" s="188">
        <f>ROUND(I140*H140,2)</f>
        <v>0</v>
      </c>
      <c r="K140" s="184" t="s">
        <v>74</v>
      </c>
      <c r="L140" s="41"/>
      <c r="M140" s="189" t="s">
        <v>74</v>
      </c>
      <c r="N140" s="190" t="s">
        <v>46</v>
      </c>
      <c r="O140" s="66"/>
      <c r="P140" s="191">
        <f>O140*H140</f>
        <v>0</v>
      </c>
      <c r="Q140" s="191">
        <v>0</v>
      </c>
      <c r="R140" s="191">
        <f>Q140*H140</f>
        <v>0</v>
      </c>
      <c r="S140" s="191">
        <v>0</v>
      </c>
      <c r="T140" s="192">
        <f>S140*H140</f>
        <v>0</v>
      </c>
      <c r="U140" s="36"/>
      <c r="V140" s="36"/>
      <c r="W140" s="36"/>
      <c r="X140" s="36"/>
      <c r="Y140" s="36"/>
      <c r="Z140" s="36"/>
      <c r="AA140" s="36"/>
      <c r="AB140" s="36"/>
      <c r="AC140" s="36"/>
      <c r="AD140" s="36"/>
      <c r="AE140" s="36"/>
      <c r="AR140" s="193" t="s">
        <v>985</v>
      </c>
      <c r="AT140" s="193" t="s">
        <v>225</v>
      </c>
      <c r="AU140" s="193" t="s">
        <v>83</v>
      </c>
      <c r="AY140" s="19" t="s">
        <v>223</v>
      </c>
      <c r="BE140" s="194">
        <f>IF(N140="základní",J140,0)</f>
        <v>0</v>
      </c>
      <c r="BF140" s="194">
        <f>IF(N140="snížená",J140,0)</f>
        <v>0</v>
      </c>
      <c r="BG140" s="194">
        <f>IF(N140="zákl. přenesená",J140,0)</f>
        <v>0</v>
      </c>
      <c r="BH140" s="194">
        <f>IF(N140="sníž. přenesená",J140,0)</f>
        <v>0</v>
      </c>
      <c r="BI140" s="194">
        <f>IF(N140="nulová",J140,0)</f>
        <v>0</v>
      </c>
      <c r="BJ140" s="19" t="s">
        <v>83</v>
      </c>
      <c r="BK140" s="194">
        <f>ROUND(I140*H140,2)</f>
        <v>0</v>
      </c>
      <c r="BL140" s="19" t="s">
        <v>985</v>
      </c>
      <c r="BM140" s="193" t="s">
        <v>927</v>
      </c>
    </row>
    <row r="141" spans="1:47" s="2" customFormat="1" ht="11.25">
      <c r="A141" s="36"/>
      <c r="B141" s="37"/>
      <c r="C141" s="38"/>
      <c r="D141" s="195" t="s">
        <v>231</v>
      </c>
      <c r="E141" s="38"/>
      <c r="F141" s="196" t="s">
        <v>2426</v>
      </c>
      <c r="G141" s="38"/>
      <c r="H141" s="38"/>
      <c r="I141" s="197"/>
      <c r="J141" s="38"/>
      <c r="K141" s="38"/>
      <c r="L141" s="41"/>
      <c r="M141" s="198"/>
      <c r="N141" s="199"/>
      <c r="O141" s="66"/>
      <c r="P141" s="66"/>
      <c r="Q141" s="66"/>
      <c r="R141" s="66"/>
      <c r="S141" s="66"/>
      <c r="T141" s="67"/>
      <c r="U141" s="36"/>
      <c r="V141" s="36"/>
      <c r="W141" s="36"/>
      <c r="X141" s="36"/>
      <c r="Y141" s="36"/>
      <c r="Z141" s="36"/>
      <c r="AA141" s="36"/>
      <c r="AB141" s="36"/>
      <c r="AC141" s="36"/>
      <c r="AD141" s="36"/>
      <c r="AE141" s="36"/>
      <c r="AT141" s="19" t="s">
        <v>231</v>
      </c>
      <c r="AU141" s="19" t="s">
        <v>83</v>
      </c>
    </row>
    <row r="142" spans="1:65" s="2" customFormat="1" ht="16.5" customHeight="1">
      <c r="A142" s="36"/>
      <c r="B142" s="37"/>
      <c r="C142" s="182" t="s">
        <v>427</v>
      </c>
      <c r="D142" s="182" t="s">
        <v>225</v>
      </c>
      <c r="E142" s="183" t="s">
        <v>2427</v>
      </c>
      <c r="F142" s="184" t="s">
        <v>2428</v>
      </c>
      <c r="G142" s="185" t="s">
        <v>878</v>
      </c>
      <c r="H142" s="186">
        <v>7</v>
      </c>
      <c r="I142" s="187"/>
      <c r="J142" s="188">
        <f>ROUND(I142*H142,2)</f>
        <v>0</v>
      </c>
      <c r="K142" s="184" t="s">
        <v>74</v>
      </c>
      <c r="L142" s="41"/>
      <c r="M142" s="189" t="s">
        <v>74</v>
      </c>
      <c r="N142" s="190" t="s">
        <v>46</v>
      </c>
      <c r="O142" s="66"/>
      <c r="P142" s="191">
        <f>O142*H142</f>
        <v>0</v>
      </c>
      <c r="Q142" s="191">
        <v>0</v>
      </c>
      <c r="R142" s="191">
        <f>Q142*H142</f>
        <v>0</v>
      </c>
      <c r="S142" s="191">
        <v>0</v>
      </c>
      <c r="T142" s="192">
        <f>S142*H142</f>
        <v>0</v>
      </c>
      <c r="U142" s="36"/>
      <c r="V142" s="36"/>
      <c r="W142" s="36"/>
      <c r="X142" s="36"/>
      <c r="Y142" s="36"/>
      <c r="Z142" s="36"/>
      <c r="AA142" s="36"/>
      <c r="AB142" s="36"/>
      <c r="AC142" s="36"/>
      <c r="AD142" s="36"/>
      <c r="AE142" s="36"/>
      <c r="AR142" s="193" t="s">
        <v>985</v>
      </c>
      <c r="AT142" s="193" t="s">
        <v>225</v>
      </c>
      <c r="AU142" s="193" t="s">
        <v>83</v>
      </c>
      <c r="AY142" s="19" t="s">
        <v>223</v>
      </c>
      <c r="BE142" s="194">
        <f>IF(N142="základní",J142,0)</f>
        <v>0</v>
      </c>
      <c r="BF142" s="194">
        <f>IF(N142="snížená",J142,0)</f>
        <v>0</v>
      </c>
      <c r="BG142" s="194">
        <f>IF(N142="zákl. přenesená",J142,0)</f>
        <v>0</v>
      </c>
      <c r="BH142" s="194">
        <f>IF(N142="sníž. přenesená",J142,0)</f>
        <v>0</v>
      </c>
      <c r="BI142" s="194">
        <f>IF(N142="nulová",J142,0)</f>
        <v>0</v>
      </c>
      <c r="BJ142" s="19" t="s">
        <v>83</v>
      </c>
      <c r="BK142" s="194">
        <f>ROUND(I142*H142,2)</f>
        <v>0</v>
      </c>
      <c r="BL142" s="19" t="s">
        <v>985</v>
      </c>
      <c r="BM142" s="193" t="s">
        <v>939</v>
      </c>
    </row>
    <row r="143" spans="1:47" s="2" customFormat="1" ht="11.25">
      <c r="A143" s="36"/>
      <c r="B143" s="37"/>
      <c r="C143" s="38"/>
      <c r="D143" s="195" t="s">
        <v>231</v>
      </c>
      <c r="E143" s="38"/>
      <c r="F143" s="196" t="s">
        <v>2428</v>
      </c>
      <c r="G143" s="38"/>
      <c r="H143" s="38"/>
      <c r="I143" s="197"/>
      <c r="J143" s="38"/>
      <c r="K143" s="38"/>
      <c r="L143" s="41"/>
      <c r="M143" s="198"/>
      <c r="N143" s="199"/>
      <c r="O143" s="66"/>
      <c r="P143" s="66"/>
      <c r="Q143" s="66"/>
      <c r="R143" s="66"/>
      <c r="S143" s="66"/>
      <c r="T143" s="67"/>
      <c r="U143" s="36"/>
      <c r="V143" s="36"/>
      <c r="W143" s="36"/>
      <c r="X143" s="36"/>
      <c r="Y143" s="36"/>
      <c r="Z143" s="36"/>
      <c r="AA143" s="36"/>
      <c r="AB143" s="36"/>
      <c r="AC143" s="36"/>
      <c r="AD143" s="36"/>
      <c r="AE143" s="36"/>
      <c r="AT143" s="19" t="s">
        <v>231</v>
      </c>
      <c r="AU143" s="19" t="s">
        <v>83</v>
      </c>
    </row>
    <row r="144" spans="1:65" s="2" customFormat="1" ht="16.5" customHeight="1">
      <c r="A144" s="36"/>
      <c r="B144" s="37"/>
      <c r="C144" s="182" t="s">
        <v>433</v>
      </c>
      <c r="D144" s="182" t="s">
        <v>225</v>
      </c>
      <c r="E144" s="183" t="s">
        <v>2429</v>
      </c>
      <c r="F144" s="184" t="s">
        <v>2430</v>
      </c>
      <c r="G144" s="185" t="s">
        <v>878</v>
      </c>
      <c r="H144" s="186">
        <v>2</v>
      </c>
      <c r="I144" s="187"/>
      <c r="J144" s="188">
        <f>ROUND(I144*H144,2)</f>
        <v>0</v>
      </c>
      <c r="K144" s="184" t="s">
        <v>74</v>
      </c>
      <c r="L144" s="41"/>
      <c r="M144" s="189" t="s">
        <v>74</v>
      </c>
      <c r="N144" s="190" t="s">
        <v>46</v>
      </c>
      <c r="O144" s="66"/>
      <c r="P144" s="191">
        <f>O144*H144</f>
        <v>0</v>
      </c>
      <c r="Q144" s="191">
        <v>0</v>
      </c>
      <c r="R144" s="191">
        <f>Q144*H144</f>
        <v>0</v>
      </c>
      <c r="S144" s="191">
        <v>0</v>
      </c>
      <c r="T144" s="192">
        <f>S144*H144</f>
        <v>0</v>
      </c>
      <c r="U144" s="36"/>
      <c r="V144" s="36"/>
      <c r="W144" s="36"/>
      <c r="X144" s="36"/>
      <c r="Y144" s="36"/>
      <c r="Z144" s="36"/>
      <c r="AA144" s="36"/>
      <c r="AB144" s="36"/>
      <c r="AC144" s="36"/>
      <c r="AD144" s="36"/>
      <c r="AE144" s="36"/>
      <c r="AR144" s="193" t="s">
        <v>985</v>
      </c>
      <c r="AT144" s="193" t="s">
        <v>225</v>
      </c>
      <c r="AU144" s="193" t="s">
        <v>83</v>
      </c>
      <c r="AY144" s="19" t="s">
        <v>223</v>
      </c>
      <c r="BE144" s="194">
        <f>IF(N144="základní",J144,0)</f>
        <v>0</v>
      </c>
      <c r="BF144" s="194">
        <f>IF(N144="snížená",J144,0)</f>
        <v>0</v>
      </c>
      <c r="BG144" s="194">
        <f>IF(N144="zákl. přenesená",J144,0)</f>
        <v>0</v>
      </c>
      <c r="BH144" s="194">
        <f>IF(N144="sníž. přenesená",J144,0)</f>
        <v>0</v>
      </c>
      <c r="BI144" s="194">
        <f>IF(N144="nulová",J144,0)</f>
        <v>0</v>
      </c>
      <c r="BJ144" s="19" t="s">
        <v>83</v>
      </c>
      <c r="BK144" s="194">
        <f>ROUND(I144*H144,2)</f>
        <v>0</v>
      </c>
      <c r="BL144" s="19" t="s">
        <v>985</v>
      </c>
      <c r="BM144" s="193" t="s">
        <v>950</v>
      </c>
    </row>
    <row r="145" spans="1:47" s="2" customFormat="1" ht="11.25">
      <c r="A145" s="36"/>
      <c r="B145" s="37"/>
      <c r="C145" s="38"/>
      <c r="D145" s="195" t="s">
        <v>231</v>
      </c>
      <c r="E145" s="38"/>
      <c r="F145" s="196" t="s">
        <v>2430</v>
      </c>
      <c r="G145" s="38"/>
      <c r="H145" s="38"/>
      <c r="I145" s="197"/>
      <c r="J145" s="38"/>
      <c r="K145" s="38"/>
      <c r="L145" s="41"/>
      <c r="M145" s="198"/>
      <c r="N145" s="199"/>
      <c r="O145" s="66"/>
      <c r="P145" s="66"/>
      <c r="Q145" s="66"/>
      <c r="R145" s="66"/>
      <c r="S145" s="66"/>
      <c r="T145" s="67"/>
      <c r="U145" s="36"/>
      <c r="V145" s="36"/>
      <c r="W145" s="36"/>
      <c r="X145" s="36"/>
      <c r="Y145" s="36"/>
      <c r="Z145" s="36"/>
      <c r="AA145" s="36"/>
      <c r="AB145" s="36"/>
      <c r="AC145" s="36"/>
      <c r="AD145" s="36"/>
      <c r="AE145" s="36"/>
      <c r="AT145" s="19" t="s">
        <v>231</v>
      </c>
      <c r="AU145" s="19" t="s">
        <v>83</v>
      </c>
    </row>
    <row r="146" spans="1:65" s="2" customFormat="1" ht="16.5" customHeight="1">
      <c r="A146" s="36"/>
      <c r="B146" s="37"/>
      <c r="C146" s="182" t="s">
        <v>438</v>
      </c>
      <c r="D146" s="182" t="s">
        <v>225</v>
      </c>
      <c r="E146" s="183" t="s">
        <v>2431</v>
      </c>
      <c r="F146" s="184" t="s">
        <v>2432</v>
      </c>
      <c r="G146" s="185" t="s">
        <v>2231</v>
      </c>
      <c r="H146" s="186">
        <v>350</v>
      </c>
      <c r="I146" s="187"/>
      <c r="J146" s="188">
        <f>ROUND(I146*H146,2)</f>
        <v>0</v>
      </c>
      <c r="K146" s="184" t="s">
        <v>74</v>
      </c>
      <c r="L146" s="41"/>
      <c r="M146" s="189" t="s">
        <v>74</v>
      </c>
      <c r="N146" s="190" t="s">
        <v>46</v>
      </c>
      <c r="O146" s="66"/>
      <c r="P146" s="191">
        <f>O146*H146</f>
        <v>0</v>
      </c>
      <c r="Q146" s="191">
        <v>0</v>
      </c>
      <c r="R146" s="191">
        <f>Q146*H146</f>
        <v>0</v>
      </c>
      <c r="S146" s="191">
        <v>0</v>
      </c>
      <c r="T146" s="192">
        <f>S146*H146</f>
        <v>0</v>
      </c>
      <c r="U146" s="36"/>
      <c r="V146" s="36"/>
      <c r="W146" s="36"/>
      <c r="X146" s="36"/>
      <c r="Y146" s="36"/>
      <c r="Z146" s="36"/>
      <c r="AA146" s="36"/>
      <c r="AB146" s="36"/>
      <c r="AC146" s="36"/>
      <c r="AD146" s="36"/>
      <c r="AE146" s="36"/>
      <c r="AR146" s="193" t="s">
        <v>985</v>
      </c>
      <c r="AT146" s="193" t="s">
        <v>225</v>
      </c>
      <c r="AU146" s="193" t="s">
        <v>83</v>
      </c>
      <c r="AY146" s="19" t="s">
        <v>223</v>
      </c>
      <c r="BE146" s="194">
        <f>IF(N146="základní",J146,0)</f>
        <v>0</v>
      </c>
      <c r="BF146" s="194">
        <f>IF(N146="snížená",J146,0)</f>
        <v>0</v>
      </c>
      <c r="BG146" s="194">
        <f>IF(N146="zákl. přenesená",J146,0)</f>
        <v>0</v>
      </c>
      <c r="BH146" s="194">
        <f>IF(N146="sníž. přenesená",J146,0)</f>
        <v>0</v>
      </c>
      <c r="BI146" s="194">
        <f>IF(N146="nulová",J146,0)</f>
        <v>0</v>
      </c>
      <c r="BJ146" s="19" t="s">
        <v>83</v>
      </c>
      <c r="BK146" s="194">
        <f>ROUND(I146*H146,2)</f>
        <v>0</v>
      </c>
      <c r="BL146" s="19" t="s">
        <v>985</v>
      </c>
      <c r="BM146" s="193" t="s">
        <v>604</v>
      </c>
    </row>
    <row r="147" spans="1:47" s="2" customFormat="1" ht="11.25">
      <c r="A147" s="36"/>
      <c r="B147" s="37"/>
      <c r="C147" s="38"/>
      <c r="D147" s="195" t="s">
        <v>231</v>
      </c>
      <c r="E147" s="38"/>
      <c r="F147" s="196" t="s">
        <v>2432</v>
      </c>
      <c r="G147" s="38"/>
      <c r="H147" s="38"/>
      <c r="I147" s="197"/>
      <c r="J147" s="38"/>
      <c r="K147" s="38"/>
      <c r="L147" s="41"/>
      <c r="M147" s="198"/>
      <c r="N147" s="199"/>
      <c r="O147" s="66"/>
      <c r="P147" s="66"/>
      <c r="Q147" s="66"/>
      <c r="R147" s="66"/>
      <c r="S147" s="66"/>
      <c r="T147" s="67"/>
      <c r="U147" s="36"/>
      <c r="V147" s="36"/>
      <c r="W147" s="36"/>
      <c r="X147" s="36"/>
      <c r="Y147" s="36"/>
      <c r="Z147" s="36"/>
      <c r="AA147" s="36"/>
      <c r="AB147" s="36"/>
      <c r="AC147" s="36"/>
      <c r="AD147" s="36"/>
      <c r="AE147" s="36"/>
      <c r="AT147" s="19" t="s">
        <v>231</v>
      </c>
      <c r="AU147" s="19" t="s">
        <v>83</v>
      </c>
    </row>
    <row r="148" spans="1:65" s="2" customFormat="1" ht="16.5" customHeight="1">
      <c r="A148" s="36"/>
      <c r="B148" s="37"/>
      <c r="C148" s="182" t="s">
        <v>445</v>
      </c>
      <c r="D148" s="182" t="s">
        <v>225</v>
      </c>
      <c r="E148" s="183" t="s">
        <v>2433</v>
      </c>
      <c r="F148" s="184" t="s">
        <v>2434</v>
      </c>
      <c r="G148" s="185" t="s">
        <v>1891</v>
      </c>
      <c r="H148" s="186">
        <v>1</v>
      </c>
      <c r="I148" s="187"/>
      <c r="J148" s="188">
        <f>ROUND(I148*H148,2)</f>
        <v>0</v>
      </c>
      <c r="K148" s="184" t="s">
        <v>74</v>
      </c>
      <c r="L148" s="41"/>
      <c r="M148" s="189" t="s">
        <v>74</v>
      </c>
      <c r="N148" s="190" t="s">
        <v>46</v>
      </c>
      <c r="O148" s="66"/>
      <c r="P148" s="191">
        <f>O148*H148</f>
        <v>0</v>
      </c>
      <c r="Q148" s="191">
        <v>0</v>
      </c>
      <c r="R148" s="191">
        <f>Q148*H148</f>
        <v>0</v>
      </c>
      <c r="S148" s="191">
        <v>0</v>
      </c>
      <c r="T148" s="192">
        <f>S148*H148</f>
        <v>0</v>
      </c>
      <c r="U148" s="36"/>
      <c r="V148" s="36"/>
      <c r="W148" s="36"/>
      <c r="X148" s="36"/>
      <c r="Y148" s="36"/>
      <c r="Z148" s="36"/>
      <c r="AA148" s="36"/>
      <c r="AB148" s="36"/>
      <c r="AC148" s="36"/>
      <c r="AD148" s="36"/>
      <c r="AE148" s="36"/>
      <c r="AR148" s="193" t="s">
        <v>985</v>
      </c>
      <c r="AT148" s="193" t="s">
        <v>225</v>
      </c>
      <c r="AU148" s="193" t="s">
        <v>83</v>
      </c>
      <c r="AY148" s="19" t="s">
        <v>223</v>
      </c>
      <c r="BE148" s="194">
        <f>IF(N148="základní",J148,0)</f>
        <v>0</v>
      </c>
      <c r="BF148" s="194">
        <f>IF(N148="snížená",J148,0)</f>
        <v>0</v>
      </c>
      <c r="BG148" s="194">
        <f>IF(N148="zákl. přenesená",J148,0)</f>
        <v>0</v>
      </c>
      <c r="BH148" s="194">
        <f>IF(N148="sníž. přenesená",J148,0)</f>
        <v>0</v>
      </c>
      <c r="BI148" s="194">
        <f>IF(N148="nulová",J148,0)</f>
        <v>0</v>
      </c>
      <c r="BJ148" s="19" t="s">
        <v>83</v>
      </c>
      <c r="BK148" s="194">
        <f>ROUND(I148*H148,2)</f>
        <v>0</v>
      </c>
      <c r="BL148" s="19" t="s">
        <v>985</v>
      </c>
      <c r="BM148" s="193" t="s">
        <v>973</v>
      </c>
    </row>
    <row r="149" spans="1:47" s="2" customFormat="1" ht="11.25">
      <c r="A149" s="36"/>
      <c r="B149" s="37"/>
      <c r="C149" s="38"/>
      <c r="D149" s="195" t="s">
        <v>231</v>
      </c>
      <c r="E149" s="38"/>
      <c r="F149" s="196" t="s">
        <v>2434</v>
      </c>
      <c r="G149" s="38"/>
      <c r="H149" s="38"/>
      <c r="I149" s="197"/>
      <c r="J149" s="38"/>
      <c r="K149" s="38"/>
      <c r="L149" s="41"/>
      <c r="M149" s="198"/>
      <c r="N149" s="199"/>
      <c r="O149" s="66"/>
      <c r="P149" s="66"/>
      <c r="Q149" s="66"/>
      <c r="R149" s="66"/>
      <c r="S149" s="66"/>
      <c r="T149" s="67"/>
      <c r="U149" s="36"/>
      <c r="V149" s="36"/>
      <c r="W149" s="36"/>
      <c r="X149" s="36"/>
      <c r="Y149" s="36"/>
      <c r="Z149" s="36"/>
      <c r="AA149" s="36"/>
      <c r="AB149" s="36"/>
      <c r="AC149" s="36"/>
      <c r="AD149" s="36"/>
      <c r="AE149" s="36"/>
      <c r="AT149" s="19" t="s">
        <v>231</v>
      </c>
      <c r="AU149" s="19" t="s">
        <v>83</v>
      </c>
    </row>
    <row r="150" spans="1:65" s="2" customFormat="1" ht="16.5" customHeight="1">
      <c r="A150" s="36"/>
      <c r="B150" s="37"/>
      <c r="C150" s="182" t="s">
        <v>450</v>
      </c>
      <c r="D150" s="182" t="s">
        <v>225</v>
      </c>
      <c r="E150" s="183" t="s">
        <v>2435</v>
      </c>
      <c r="F150" s="184" t="s">
        <v>2436</v>
      </c>
      <c r="G150" s="185" t="s">
        <v>1891</v>
      </c>
      <c r="H150" s="186">
        <v>1</v>
      </c>
      <c r="I150" s="187"/>
      <c r="J150" s="188">
        <f>ROUND(I150*H150,2)</f>
        <v>0</v>
      </c>
      <c r="K150" s="184" t="s">
        <v>74</v>
      </c>
      <c r="L150" s="41"/>
      <c r="M150" s="189" t="s">
        <v>74</v>
      </c>
      <c r="N150" s="190" t="s">
        <v>46</v>
      </c>
      <c r="O150" s="66"/>
      <c r="P150" s="191">
        <f>O150*H150</f>
        <v>0</v>
      </c>
      <c r="Q150" s="191">
        <v>0</v>
      </c>
      <c r="R150" s="191">
        <f>Q150*H150</f>
        <v>0</v>
      </c>
      <c r="S150" s="191">
        <v>0</v>
      </c>
      <c r="T150" s="192">
        <f>S150*H150</f>
        <v>0</v>
      </c>
      <c r="U150" s="36"/>
      <c r="V150" s="36"/>
      <c r="W150" s="36"/>
      <c r="X150" s="36"/>
      <c r="Y150" s="36"/>
      <c r="Z150" s="36"/>
      <c r="AA150" s="36"/>
      <c r="AB150" s="36"/>
      <c r="AC150" s="36"/>
      <c r="AD150" s="36"/>
      <c r="AE150" s="36"/>
      <c r="AR150" s="193" t="s">
        <v>985</v>
      </c>
      <c r="AT150" s="193" t="s">
        <v>225</v>
      </c>
      <c r="AU150" s="193" t="s">
        <v>83</v>
      </c>
      <c r="AY150" s="19" t="s">
        <v>223</v>
      </c>
      <c r="BE150" s="194">
        <f>IF(N150="základní",J150,0)</f>
        <v>0</v>
      </c>
      <c r="BF150" s="194">
        <f>IF(N150="snížená",J150,0)</f>
        <v>0</v>
      </c>
      <c r="BG150" s="194">
        <f>IF(N150="zákl. přenesená",J150,0)</f>
        <v>0</v>
      </c>
      <c r="BH150" s="194">
        <f>IF(N150="sníž. přenesená",J150,0)</f>
        <v>0</v>
      </c>
      <c r="BI150" s="194">
        <f>IF(N150="nulová",J150,0)</f>
        <v>0</v>
      </c>
      <c r="BJ150" s="19" t="s">
        <v>83</v>
      </c>
      <c r="BK150" s="194">
        <f>ROUND(I150*H150,2)</f>
        <v>0</v>
      </c>
      <c r="BL150" s="19" t="s">
        <v>985</v>
      </c>
      <c r="BM150" s="193" t="s">
        <v>985</v>
      </c>
    </row>
    <row r="151" spans="1:47" s="2" customFormat="1" ht="11.25">
      <c r="A151" s="36"/>
      <c r="B151" s="37"/>
      <c r="C151" s="38"/>
      <c r="D151" s="195" t="s">
        <v>231</v>
      </c>
      <c r="E151" s="38"/>
      <c r="F151" s="196" t="s">
        <v>2436</v>
      </c>
      <c r="G151" s="38"/>
      <c r="H151" s="38"/>
      <c r="I151" s="197"/>
      <c r="J151" s="38"/>
      <c r="K151" s="38"/>
      <c r="L151" s="41"/>
      <c r="M151" s="198"/>
      <c r="N151" s="199"/>
      <c r="O151" s="66"/>
      <c r="P151" s="66"/>
      <c r="Q151" s="66"/>
      <c r="R151" s="66"/>
      <c r="S151" s="66"/>
      <c r="T151" s="67"/>
      <c r="U151" s="36"/>
      <c r="V151" s="36"/>
      <c r="W151" s="36"/>
      <c r="X151" s="36"/>
      <c r="Y151" s="36"/>
      <c r="Z151" s="36"/>
      <c r="AA151" s="36"/>
      <c r="AB151" s="36"/>
      <c r="AC151" s="36"/>
      <c r="AD151" s="36"/>
      <c r="AE151" s="36"/>
      <c r="AT151" s="19" t="s">
        <v>231</v>
      </c>
      <c r="AU151" s="19" t="s">
        <v>83</v>
      </c>
    </row>
    <row r="152" spans="1:65" s="2" customFormat="1" ht="16.5" customHeight="1">
      <c r="A152" s="36"/>
      <c r="B152" s="37"/>
      <c r="C152" s="182" t="s">
        <v>457</v>
      </c>
      <c r="D152" s="182" t="s">
        <v>225</v>
      </c>
      <c r="E152" s="183" t="s">
        <v>2437</v>
      </c>
      <c r="F152" s="184" t="s">
        <v>2438</v>
      </c>
      <c r="G152" s="185" t="s">
        <v>123</v>
      </c>
      <c r="H152" s="186">
        <v>560</v>
      </c>
      <c r="I152" s="187"/>
      <c r="J152" s="188">
        <f>ROUND(I152*H152,2)</f>
        <v>0</v>
      </c>
      <c r="K152" s="184" t="s">
        <v>74</v>
      </c>
      <c r="L152" s="41"/>
      <c r="M152" s="189" t="s">
        <v>74</v>
      </c>
      <c r="N152" s="190" t="s">
        <v>46</v>
      </c>
      <c r="O152" s="66"/>
      <c r="P152" s="191">
        <f>O152*H152</f>
        <v>0</v>
      </c>
      <c r="Q152" s="191">
        <v>0</v>
      </c>
      <c r="R152" s="191">
        <f>Q152*H152</f>
        <v>0</v>
      </c>
      <c r="S152" s="191">
        <v>0</v>
      </c>
      <c r="T152" s="192">
        <f>S152*H152</f>
        <v>0</v>
      </c>
      <c r="U152" s="36"/>
      <c r="V152" s="36"/>
      <c r="W152" s="36"/>
      <c r="X152" s="36"/>
      <c r="Y152" s="36"/>
      <c r="Z152" s="36"/>
      <c r="AA152" s="36"/>
      <c r="AB152" s="36"/>
      <c r="AC152" s="36"/>
      <c r="AD152" s="36"/>
      <c r="AE152" s="36"/>
      <c r="AR152" s="193" t="s">
        <v>985</v>
      </c>
      <c r="AT152" s="193" t="s">
        <v>225</v>
      </c>
      <c r="AU152" s="193" t="s">
        <v>83</v>
      </c>
      <c r="AY152" s="19" t="s">
        <v>223</v>
      </c>
      <c r="BE152" s="194">
        <f>IF(N152="základní",J152,0)</f>
        <v>0</v>
      </c>
      <c r="BF152" s="194">
        <f>IF(N152="snížená",J152,0)</f>
        <v>0</v>
      </c>
      <c r="BG152" s="194">
        <f>IF(N152="zákl. přenesená",J152,0)</f>
        <v>0</v>
      </c>
      <c r="BH152" s="194">
        <f>IF(N152="sníž. přenesená",J152,0)</f>
        <v>0</v>
      </c>
      <c r="BI152" s="194">
        <f>IF(N152="nulová",J152,0)</f>
        <v>0</v>
      </c>
      <c r="BJ152" s="19" t="s">
        <v>83</v>
      </c>
      <c r="BK152" s="194">
        <f>ROUND(I152*H152,2)</f>
        <v>0</v>
      </c>
      <c r="BL152" s="19" t="s">
        <v>985</v>
      </c>
      <c r="BM152" s="193" t="s">
        <v>997</v>
      </c>
    </row>
    <row r="153" spans="1:47" s="2" customFormat="1" ht="11.25">
      <c r="A153" s="36"/>
      <c r="B153" s="37"/>
      <c r="C153" s="38"/>
      <c r="D153" s="195" t="s">
        <v>231</v>
      </c>
      <c r="E153" s="38"/>
      <c r="F153" s="196" t="s">
        <v>2438</v>
      </c>
      <c r="G153" s="38"/>
      <c r="H153" s="38"/>
      <c r="I153" s="197"/>
      <c r="J153" s="38"/>
      <c r="K153" s="38"/>
      <c r="L153" s="41"/>
      <c r="M153" s="198"/>
      <c r="N153" s="199"/>
      <c r="O153" s="66"/>
      <c r="P153" s="66"/>
      <c r="Q153" s="66"/>
      <c r="R153" s="66"/>
      <c r="S153" s="66"/>
      <c r="T153" s="67"/>
      <c r="U153" s="36"/>
      <c r="V153" s="36"/>
      <c r="W153" s="36"/>
      <c r="X153" s="36"/>
      <c r="Y153" s="36"/>
      <c r="Z153" s="36"/>
      <c r="AA153" s="36"/>
      <c r="AB153" s="36"/>
      <c r="AC153" s="36"/>
      <c r="AD153" s="36"/>
      <c r="AE153" s="36"/>
      <c r="AT153" s="19" t="s">
        <v>231</v>
      </c>
      <c r="AU153" s="19" t="s">
        <v>83</v>
      </c>
    </row>
    <row r="154" spans="1:65" s="2" customFormat="1" ht="16.5" customHeight="1">
      <c r="A154" s="36"/>
      <c r="B154" s="37"/>
      <c r="C154" s="182" t="s">
        <v>463</v>
      </c>
      <c r="D154" s="182" t="s">
        <v>225</v>
      </c>
      <c r="E154" s="183" t="s">
        <v>2439</v>
      </c>
      <c r="F154" s="184" t="s">
        <v>2440</v>
      </c>
      <c r="G154" s="185" t="s">
        <v>2349</v>
      </c>
      <c r="H154" s="186">
        <v>250</v>
      </c>
      <c r="I154" s="187"/>
      <c r="J154" s="188">
        <f>ROUND(I154*H154,2)</f>
        <v>0</v>
      </c>
      <c r="K154" s="184" t="s">
        <v>74</v>
      </c>
      <c r="L154" s="41"/>
      <c r="M154" s="189" t="s">
        <v>74</v>
      </c>
      <c r="N154" s="190" t="s">
        <v>46</v>
      </c>
      <c r="O154" s="66"/>
      <c r="P154" s="191">
        <f>O154*H154</f>
        <v>0</v>
      </c>
      <c r="Q154" s="191">
        <v>0</v>
      </c>
      <c r="R154" s="191">
        <f>Q154*H154</f>
        <v>0</v>
      </c>
      <c r="S154" s="191">
        <v>0</v>
      </c>
      <c r="T154" s="192">
        <f>S154*H154</f>
        <v>0</v>
      </c>
      <c r="U154" s="36"/>
      <c r="V154" s="36"/>
      <c r="W154" s="36"/>
      <c r="X154" s="36"/>
      <c r="Y154" s="36"/>
      <c r="Z154" s="36"/>
      <c r="AA154" s="36"/>
      <c r="AB154" s="36"/>
      <c r="AC154" s="36"/>
      <c r="AD154" s="36"/>
      <c r="AE154" s="36"/>
      <c r="AR154" s="193" t="s">
        <v>985</v>
      </c>
      <c r="AT154" s="193" t="s">
        <v>225</v>
      </c>
      <c r="AU154" s="193" t="s">
        <v>83</v>
      </c>
      <c r="AY154" s="19" t="s">
        <v>223</v>
      </c>
      <c r="BE154" s="194">
        <f>IF(N154="základní",J154,0)</f>
        <v>0</v>
      </c>
      <c r="BF154" s="194">
        <f>IF(N154="snížená",J154,0)</f>
        <v>0</v>
      </c>
      <c r="BG154" s="194">
        <f>IF(N154="zákl. přenesená",J154,0)</f>
        <v>0</v>
      </c>
      <c r="BH154" s="194">
        <f>IF(N154="sníž. přenesená",J154,0)</f>
        <v>0</v>
      </c>
      <c r="BI154" s="194">
        <f>IF(N154="nulová",J154,0)</f>
        <v>0</v>
      </c>
      <c r="BJ154" s="19" t="s">
        <v>83</v>
      </c>
      <c r="BK154" s="194">
        <f>ROUND(I154*H154,2)</f>
        <v>0</v>
      </c>
      <c r="BL154" s="19" t="s">
        <v>985</v>
      </c>
      <c r="BM154" s="193" t="s">
        <v>1009</v>
      </c>
    </row>
    <row r="155" spans="1:47" s="2" customFormat="1" ht="11.25">
      <c r="A155" s="36"/>
      <c r="B155" s="37"/>
      <c r="C155" s="38"/>
      <c r="D155" s="195" t="s">
        <v>231</v>
      </c>
      <c r="E155" s="38"/>
      <c r="F155" s="196" t="s">
        <v>2440</v>
      </c>
      <c r="G155" s="38"/>
      <c r="H155" s="38"/>
      <c r="I155" s="197"/>
      <c r="J155" s="38"/>
      <c r="K155" s="38"/>
      <c r="L155" s="41"/>
      <c r="M155" s="198"/>
      <c r="N155" s="199"/>
      <c r="O155" s="66"/>
      <c r="P155" s="66"/>
      <c r="Q155" s="66"/>
      <c r="R155" s="66"/>
      <c r="S155" s="66"/>
      <c r="T155" s="67"/>
      <c r="U155" s="36"/>
      <c r="V155" s="36"/>
      <c r="W155" s="36"/>
      <c r="X155" s="36"/>
      <c r="Y155" s="36"/>
      <c r="Z155" s="36"/>
      <c r="AA155" s="36"/>
      <c r="AB155" s="36"/>
      <c r="AC155" s="36"/>
      <c r="AD155" s="36"/>
      <c r="AE155" s="36"/>
      <c r="AT155" s="19" t="s">
        <v>231</v>
      </c>
      <c r="AU155" s="19" t="s">
        <v>83</v>
      </c>
    </row>
    <row r="156" spans="1:65" s="2" customFormat="1" ht="16.5" customHeight="1">
      <c r="A156" s="36"/>
      <c r="B156" s="37"/>
      <c r="C156" s="182" t="s">
        <v>470</v>
      </c>
      <c r="D156" s="182" t="s">
        <v>225</v>
      </c>
      <c r="E156" s="183" t="s">
        <v>2441</v>
      </c>
      <c r="F156" s="184" t="s">
        <v>2355</v>
      </c>
      <c r="G156" s="185" t="s">
        <v>1891</v>
      </c>
      <c r="H156" s="186">
        <v>1</v>
      </c>
      <c r="I156" s="187"/>
      <c r="J156" s="188">
        <f>ROUND(I156*H156,2)</f>
        <v>0</v>
      </c>
      <c r="K156" s="184" t="s">
        <v>74</v>
      </c>
      <c r="L156" s="41"/>
      <c r="M156" s="189" t="s">
        <v>74</v>
      </c>
      <c r="N156" s="190" t="s">
        <v>46</v>
      </c>
      <c r="O156" s="66"/>
      <c r="P156" s="191">
        <f>O156*H156</f>
        <v>0</v>
      </c>
      <c r="Q156" s="191">
        <v>0</v>
      </c>
      <c r="R156" s="191">
        <f>Q156*H156</f>
        <v>0</v>
      </c>
      <c r="S156" s="191">
        <v>0</v>
      </c>
      <c r="T156" s="192">
        <f>S156*H156</f>
        <v>0</v>
      </c>
      <c r="U156" s="36"/>
      <c r="V156" s="36"/>
      <c r="W156" s="36"/>
      <c r="X156" s="36"/>
      <c r="Y156" s="36"/>
      <c r="Z156" s="36"/>
      <c r="AA156" s="36"/>
      <c r="AB156" s="36"/>
      <c r="AC156" s="36"/>
      <c r="AD156" s="36"/>
      <c r="AE156" s="36"/>
      <c r="AR156" s="193" t="s">
        <v>985</v>
      </c>
      <c r="AT156" s="193" t="s">
        <v>225</v>
      </c>
      <c r="AU156" s="193" t="s">
        <v>83</v>
      </c>
      <c r="AY156" s="19" t="s">
        <v>223</v>
      </c>
      <c r="BE156" s="194">
        <f>IF(N156="základní",J156,0)</f>
        <v>0</v>
      </c>
      <c r="BF156" s="194">
        <f>IF(N156="snížená",J156,0)</f>
        <v>0</v>
      </c>
      <c r="BG156" s="194">
        <f>IF(N156="zákl. přenesená",J156,0)</f>
        <v>0</v>
      </c>
      <c r="BH156" s="194">
        <f>IF(N156="sníž. přenesená",J156,0)</f>
        <v>0</v>
      </c>
      <c r="BI156" s="194">
        <f>IF(N156="nulová",J156,0)</f>
        <v>0</v>
      </c>
      <c r="BJ156" s="19" t="s">
        <v>83</v>
      </c>
      <c r="BK156" s="194">
        <f>ROUND(I156*H156,2)</f>
        <v>0</v>
      </c>
      <c r="BL156" s="19" t="s">
        <v>985</v>
      </c>
      <c r="BM156" s="193" t="s">
        <v>621</v>
      </c>
    </row>
    <row r="157" spans="1:47" s="2" customFormat="1" ht="11.25">
      <c r="A157" s="36"/>
      <c r="B157" s="37"/>
      <c r="C157" s="38"/>
      <c r="D157" s="195" t="s">
        <v>231</v>
      </c>
      <c r="E157" s="38"/>
      <c r="F157" s="196" t="s">
        <v>2355</v>
      </c>
      <c r="G157" s="38"/>
      <c r="H157" s="38"/>
      <c r="I157" s="197"/>
      <c r="J157" s="38"/>
      <c r="K157" s="38"/>
      <c r="L157" s="41"/>
      <c r="M157" s="198"/>
      <c r="N157" s="199"/>
      <c r="O157" s="66"/>
      <c r="P157" s="66"/>
      <c r="Q157" s="66"/>
      <c r="R157" s="66"/>
      <c r="S157" s="66"/>
      <c r="T157" s="67"/>
      <c r="U157" s="36"/>
      <c r="V157" s="36"/>
      <c r="W157" s="36"/>
      <c r="X157" s="36"/>
      <c r="Y157" s="36"/>
      <c r="Z157" s="36"/>
      <c r="AA157" s="36"/>
      <c r="AB157" s="36"/>
      <c r="AC157" s="36"/>
      <c r="AD157" s="36"/>
      <c r="AE157" s="36"/>
      <c r="AT157" s="19" t="s">
        <v>231</v>
      </c>
      <c r="AU157" s="19" t="s">
        <v>83</v>
      </c>
    </row>
    <row r="158" spans="1:65" s="2" customFormat="1" ht="16.5" customHeight="1">
      <c r="A158" s="36"/>
      <c r="B158" s="37"/>
      <c r="C158" s="182" t="s">
        <v>478</v>
      </c>
      <c r="D158" s="182" t="s">
        <v>225</v>
      </c>
      <c r="E158" s="183" t="s">
        <v>2442</v>
      </c>
      <c r="F158" s="184" t="s">
        <v>2358</v>
      </c>
      <c r="G158" s="185" t="s">
        <v>1891</v>
      </c>
      <c r="H158" s="186">
        <v>1</v>
      </c>
      <c r="I158" s="187"/>
      <c r="J158" s="188">
        <f>ROUND(I158*H158,2)</f>
        <v>0</v>
      </c>
      <c r="K158" s="184" t="s">
        <v>74</v>
      </c>
      <c r="L158" s="41"/>
      <c r="M158" s="189" t="s">
        <v>74</v>
      </c>
      <c r="N158" s="190" t="s">
        <v>46</v>
      </c>
      <c r="O158" s="66"/>
      <c r="P158" s="191">
        <f>O158*H158</f>
        <v>0</v>
      </c>
      <c r="Q158" s="191">
        <v>0</v>
      </c>
      <c r="R158" s="191">
        <f>Q158*H158</f>
        <v>0</v>
      </c>
      <c r="S158" s="191">
        <v>0</v>
      </c>
      <c r="T158" s="192">
        <f>S158*H158</f>
        <v>0</v>
      </c>
      <c r="U158" s="36"/>
      <c r="V158" s="36"/>
      <c r="W158" s="36"/>
      <c r="X158" s="36"/>
      <c r="Y158" s="36"/>
      <c r="Z158" s="36"/>
      <c r="AA158" s="36"/>
      <c r="AB158" s="36"/>
      <c r="AC158" s="36"/>
      <c r="AD158" s="36"/>
      <c r="AE158" s="36"/>
      <c r="AR158" s="193" t="s">
        <v>985</v>
      </c>
      <c r="AT158" s="193" t="s">
        <v>225</v>
      </c>
      <c r="AU158" s="193" t="s">
        <v>83</v>
      </c>
      <c r="AY158" s="19" t="s">
        <v>223</v>
      </c>
      <c r="BE158" s="194">
        <f>IF(N158="základní",J158,0)</f>
        <v>0</v>
      </c>
      <c r="BF158" s="194">
        <f>IF(N158="snížená",J158,0)</f>
        <v>0</v>
      </c>
      <c r="BG158" s="194">
        <f>IF(N158="zákl. přenesená",J158,0)</f>
        <v>0</v>
      </c>
      <c r="BH158" s="194">
        <f>IF(N158="sníž. přenesená",J158,0)</f>
        <v>0</v>
      </c>
      <c r="BI158" s="194">
        <f>IF(N158="nulová",J158,0)</f>
        <v>0</v>
      </c>
      <c r="BJ158" s="19" t="s">
        <v>83</v>
      </c>
      <c r="BK158" s="194">
        <f>ROUND(I158*H158,2)</f>
        <v>0</v>
      </c>
      <c r="BL158" s="19" t="s">
        <v>985</v>
      </c>
      <c r="BM158" s="193" t="s">
        <v>1033</v>
      </c>
    </row>
    <row r="159" spans="1:47" s="2" customFormat="1" ht="11.25">
      <c r="A159" s="36"/>
      <c r="B159" s="37"/>
      <c r="C159" s="38"/>
      <c r="D159" s="195" t="s">
        <v>231</v>
      </c>
      <c r="E159" s="38"/>
      <c r="F159" s="196" t="s">
        <v>2358</v>
      </c>
      <c r="G159" s="38"/>
      <c r="H159" s="38"/>
      <c r="I159" s="197"/>
      <c r="J159" s="38"/>
      <c r="K159" s="38"/>
      <c r="L159" s="41"/>
      <c r="M159" s="198"/>
      <c r="N159" s="199"/>
      <c r="O159" s="66"/>
      <c r="P159" s="66"/>
      <c r="Q159" s="66"/>
      <c r="R159" s="66"/>
      <c r="S159" s="66"/>
      <c r="T159" s="67"/>
      <c r="U159" s="36"/>
      <c r="V159" s="36"/>
      <c r="W159" s="36"/>
      <c r="X159" s="36"/>
      <c r="Y159" s="36"/>
      <c r="Z159" s="36"/>
      <c r="AA159" s="36"/>
      <c r="AB159" s="36"/>
      <c r="AC159" s="36"/>
      <c r="AD159" s="36"/>
      <c r="AE159" s="36"/>
      <c r="AT159" s="19" t="s">
        <v>231</v>
      </c>
      <c r="AU159" s="19" t="s">
        <v>83</v>
      </c>
    </row>
    <row r="160" spans="1:65" s="2" customFormat="1" ht="16.5" customHeight="1">
      <c r="A160" s="36"/>
      <c r="B160" s="37"/>
      <c r="C160" s="182" t="s">
        <v>488</v>
      </c>
      <c r="D160" s="182" t="s">
        <v>225</v>
      </c>
      <c r="E160" s="183" t="s">
        <v>2443</v>
      </c>
      <c r="F160" s="184" t="s">
        <v>2361</v>
      </c>
      <c r="G160" s="185" t="s">
        <v>1891</v>
      </c>
      <c r="H160" s="186">
        <v>1</v>
      </c>
      <c r="I160" s="187"/>
      <c r="J160" s="188">
        <f>ROUND(I160*H160,2)</f>
        <v>0</v>
      </c>
      <c r="K160" s="184" t="s">
        <v>74</v>
      </c>
      <c r="L160" s="41"/>
      <c r="M160" s="189" t="s">
        <v>74</v>
      </c>
      <c r="N160" s="190" t="s">
        <v>46</v>
      </c>
      <c r="O160" s="66"/>
      <c r="P160" s="191">
        <f>O160*H160</f>
        <v>0</v>
      </c>
      <c r="Q160" s="191">
        <v>0</v>
      </c>
      <c r="R160" s="191">
        <f>Q160*H160</f>
        <v>0</v>
      </c>
      <c r="S160" s="191">
        <v>0</v>
      </c>
      <c r="T160" s="192">
        <f>S160*H160</f>
        <v>0</v>
      </c>
      <c r="U160" s="36"/>
      <c r="V160" s="36"/>
      <c r="W160" s="36"/>
      <c r="X160" s="36"/>
      <c r="Y160" s="36"/>
      <c r="Z160" s="36"/>
      <c r="AA160" s="36"/>
      <c r="AB160" s="36"/>
      <c r="AC160" s="36"/>
      <c r="AD160" s="36"/>
      <c r="AE160" s="36"/>
      <c r="AR160" s="193" t="s">
        <v>985</v>
      </c>
      <c r="AT160" s="193" t="s">
        <v>225</v>
      </c>
      <c r="AU160" s="193" t="s">
        <v>83</v>
      </c>
      <c r="AY160" s="19" t="s">
        <v>223</v>
      </c>
      <c r="BE160" s="194">
        <f>IF(N160="základní",J160,0)</f>
        <v>0</v>
      </c>
      <c r="BF160" s="194">
        <f>IF(N160="snížená",J160,0)</f>
        <v>0</v>
      </c>
      <c r="BG160" s="194">
        <f>IF(N160="zákl. přenesená",J160,0)</f>
        <v>0</v>
      </c>
      <c r="BH160" s="194">
        <f>IF(N160="sníž. přenesená",J160,0)</f>
        <v>0</v>
      </c>
      <c r="BI160" s="194">
        <f>IF(N160="nulová",J160,0)</f>
        <v>0</v>
      </c>
      <c r="BJ160" s="19" t="s">
        <v>83</v>
      </c>
      <c r="BK160" s="194">
        <f>ROUND(I160*H160,2)</f>
        <v>0</v>
      </c>
      <c r="BL160" s="19" t="s">
        <v>985</v>
      </c>
      <c r="BM160" s="193" t="s">
        <v>1044</v>
      </c>
    </row>
    <row r="161" spans="1:47" s="2" customFormat="1" ht="11.25">
      <c r="A161" s="36"/>
      <c r="B161" s="37"/>
      <c r="C161" s="38"/>
      <c r="D161" s="195" t="s">
        <v>231</v>
      </c>
      <c r="E161" s="38"/>
      <c r="F161" s="196" t="s">
        <v>2361</v>
      </c>
      <c r="G161" s="38"/>
      <c r="H161" s="38"/>
      <c r="I161" s="197"/>
      <c r="J161" s="38"/>
      <c r="K161" s="38"/>
      <c r="L161" s="41"/>
      <c r="M161" s="257"/>
      <c r="N161" s="258"/>
      <c r="O161" s="259"/>
      <c r="P161" s="259"/>
      <c r="Q161" s="259"/>
      <c r="R161" s="259"/>
      <c r="S161" s="259"/>
      <c r="T161" s="260"/>
      <c r="U161" s="36"/>
      <c r="V161" s="36"/>
      <c r="W161" s="36"/>
      <c r="X161" s="36"/>
      <c r="Y161" s="36"/>
      <c r="Z161" s="36"/>
      <c r="AA161" s="36"/>
      <c r="AB161" s="36"/>
      <c r="AC161" s="36"/>
      <c r="AD161" s="36"/>
      <c r="AE161" s="36"/>
      <c r="AT161" s="19" t="s">
        <v>231</v>
      </c>
      <c r="AU161" s="19" t="s">
        <v>83</v>
      </c>
    </row>
    <row r="162" spans="1:31" s="2" customFormat="1" ht="6.95" customHeight="1">
      <c r="A162" s="36"/>
      <c r="B162" s="49"/>
      <c r="C162" s="50"/>
      <c r="D162" s="50"/>
      <c r="E162" s="50"/>
      <c r="F162" s="50"/>
      <c r="G162" s="50"/>
      <c r="H162" s="50"/>
      <c r="I162" s="50"/>
      <c r="J162" s="50"/>
      <c r="K162" s="50"/>
      <c r="L162" s="41"/>
      <c r="M162" s="36"/>
      <c r="O162" s="36"/>
      <c r="P162" s="36"/>
      <c r="Q162" s="36"/>
      <c r="R162" s="36"/>
      <c r="S162" s="36"/>
      <c r="T162" s="36"/>
      <c r="U162" s="36"/>
      <c r="V162" s="36"/>
      <c r="W162" s="36"/>
      <c r="X162" s="36"/>
      <c r="Y162" s="36"/>
      <c r="Z162" s="36"/>
      <c r="AA162" s="36"/>
      <c r="AB162" s="36"/>
      <c r="AC162" s="36"/>
      <c r="AD162" s="36"/>
      <c r="AE162" s="36"/>
    </row>
  </sheetData>
  <sheetProtection algorithmName="SHA-512" hashValue="JxrL12HPH8SvMc3LIMuWc0Eh3T2p3AW0v+EvwosdiJHmc9FbJ2g06FzGpNfgCeDRIy0D7sQBhNNRLSb2f68NNQ==" saltValue="4poVfWnf+V/xENNfTm6ZqWf84lmSMrxA+F2suFVgrz+A93ZJyy36z4Ie7oP5j4Qk89kDGvJzIyOSS9uBAzXPDw==" spinCount="100000" sheet="1" objects="1" scenarios="1" formatColumns="0" formatRows="0" autoFilter="0"/>
  <autoFilter ref="C85:K161"/>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Vénos</dc:creator>
  <cp:keywords/>
  <dc:description/>
  <cp:lastModifiedBy>Vokoun Pavel, Bc.</cp:lastModifiedBy>
  <dcterms:created xsi:type="dcterms:W3CDTF">2021-05-26T10:21:26Z</dcterms:created>
  <dcterms:modified xsi:type="dcterms:W3CDTF">2021-05-26T14:15:29Z</dcterms:modified>
  <cp:category/>
  <cp:version/>
  <cp:contentType/>
  <cp:contentStatus/>
</cp:coreProperties>
</file>