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96" activeTab="0"/>
  </bookViews>
  <sheets>
    <sheet name="SO01.1 - SO 01 - Malá těl..." sheetId="1" r:id="rId1"/>
  </sheets>
  <externalReferences>
    <externalReference r:id="rId4"/>
  </externalReferences>
  <definedNames>
    <definedName name="_xlnm._FilterDatabase" localSheetId="0" hidden="1">'SO01.1 - SO 01 - Malá těl...'!$C$140:$K$525</definedName>
    <definedName name="_xlnm.Print_Area" localSheetId="0">'SO01.1 - SO 01 - Malá těl...'!$C$4:$J$41,'SO01.1 - SO 01 - Malá těl...'!$C$50:$J$76,'SO01.1 - SO 01 - Malá těl...'!$C$82:$J$122,'SO01.1 - SO 01 - Malá těl...'!$C$128:$K$525</definedName>
    <definedName name="_xlnm.Print_Titles" localSheetId="0">'SO01.1 - SO 01 - Malá těl...'!$140:$140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<sst xmlns="http://schemas.openxmlformats.org/spreadsheetml/2006/main" count="4443" uniqueCount="861">
  <si>
    <t>{ee14ee3e-1b2d-4d60-a602-0da929708a71}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</si>
  <si>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</si>
  <si>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</si>
  <si>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</si>
  <si>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</si>
  <si>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</si>
  <si>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</si>
  <si>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SO01.1 - SO 01 - Malá tělocvična</t>
  </si>
  <si>
    <t>KSO:</t>
  </si>
  <si>
    <t/>
  </si>
  <si>
    <t>CC-CZ:</t>
  </si>
  <si>
    <t>Místo:</t>
  </si>
  <si>
    <t>Weberova 1/1090, Praha 5 - Košíře</t>
  </si>
  <si>
    <t>Datum:</t>
  </si>
  <si>
    <t>Zadavatel:</t>
  </si>
  <si>
    <t>IČ:</t>
  </si>
  <si>
    <t>Městská část Praha 5, Nám.14.října 1381/4, Praha 5</t>
  </si>
  <si>
    <t>DIČ:</t>
  </si>
  <si>
    <t>Uchazeč:</t>
  </si>
  <si>
    <t>Projektant:</t>
  </si>
  <si>
    <t>Zpracovatel:</t>
  </si>
  <si>
    <t>Poznámka:</t>
  </si>
  <si>
    <t>Náklady z rozpočtu</t>
  </si>
  <si>
    <t>Ostatní náklady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</si>
  <si>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</si>
  <si>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</si>
  <si>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</si>
  <si>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</si>
  <si>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</si>
  <si>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</si>
  <si>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</si>
  <si>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</si>
  <si>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</si>
  <si>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</si>
  <si>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</si>
  <si>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</si>
  <si>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</si>
  <si>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</si>
  <si>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</si>
  <si>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</si>
  <si>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</si>
  <si>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</si>
  <si>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</si>
  <si>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</si>
  <si>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</si>
  <si>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</si>
  <si>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</si>
  <si>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</si>
  <si>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</si>
  <si>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</si>
  <si>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</si>
  <si>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</si>
  <si>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</si>
  <si>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</si>
  <si>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</si>
  <si>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</si>
  <si>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</si>
  <si>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</si>
  <si>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</si>
  <si>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</si>
  <si>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</si>
  <si>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</si>
  <si>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</si>
  <si>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</si>
  <si>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</si>
  <si>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</si>
  <si>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1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</si>
  <si>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</si>
  <si>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</si>
  <si>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</si>
  <si>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</si>
  <si>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</si>
  <si>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</si>
  <si>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</si>
  <si>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</si>
  <si>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</si>
  <si>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</si>
  <si>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</si>
  <si>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</si>
  <si>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</si>
  <si>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</si>
  <si>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</si>
  <si>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</si>
  <si>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</si>
  <si>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</si>
  <si>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</si>
  <si>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</si>
  <si>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</si>
  <si>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</si>
  <si>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</si>
  <si>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</si>
  <si>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</si>
  <si>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</si>
  <si>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0</t>
  </si>
  <si>
    <t>ROZPOCET</t>
  </si>
  <si>
    <t>6</t>
  </si>
  <si>
    <t>Úpravy povrchů, podlahy a osazování výplní</t>
  </si>
  <si>
    <t>K</t>
  </si>
  <si>
    <t>612325422</t>
  </si>
  <si>
    <t>Oprava vnitřní vápenocementové štukové omítky stěn v rozsahu plochy přes 10 do 30 %</t>
  </si>
  <si>
    <t>m2</t>
  </si>
  <si>
    <t>CS ÚRS 2022 01</t>
  </si>
  <si>
    <t>4</t>
  </si>
  <si>
    <t>776141677</t>
  </si>
  <si>
    <t>VV</t>
  </si>
  <si>
    <t>malá tělocvična</t>
  </si>
  <si>
    <t>True</t>
  </si>
  <si>
    <t>18,3*4,5*2+0,4*3,3*2*2+0,9*1*2*2-3*0,1+(0,1+3+0,1)*0,3+0,06</t>
  </si>
  <si>
    <t>11,65*4,5*2-5,525*3,5+(3,5+5,525+3,5)*0,2-5,55*3,5+(3,5+5,55+3,5)*0,2-1,5*0,9*4+(0,9+1,5)*2*0,2*4+0,057</t>
  </si>
  <si>
    <t>Mezisoučet</t>
  </si>
  <si>
    <t>3</t>
  </si>
  <si>
    <t>nářaďovna</t>
  </si>
  <si>
    <t>8,8*2,8*2-3*2,8+0,02</t>
  </si>
  <si>
    <t>3,8*2,8*2+0,02</t>
  </si>
  <si>
    <t>Součet</t>
  </si>
  <si>
    <t>619991011</t>
  </si>
  <si>
    <t>Obalení konstrukcí a prvků fólií přilepenou lepící páskou</t>
  </si>
  <si>
    <t>1280724456</t>
  </si>
  <si>
    <t>5,525*3,5*1,1+5,55*3,5*1,1+1,5*0,9*1,1*4+0,021</t>
  </si>
  <si>
    <t>619995001</t>
  </si>
  <si>
    <t>Začištění omítek kolem oken, dveří, podlah nebo obkladů</t>
  </si>
  <si>
    <t>m</t>
  </si>
  <si>
    <t>1082763147</t>
  </si>
  <si>
    <t>"začištění kabelové trasy" 30</t>
  </si>
  <si>
    <t>632451211</t>
  </si>
  <si>
    <t>Potěr cementový samonivelační litý C20 tl přes 30 do 35 mm</t>
  </si>
  <si>
    <t>1294051732</t>
  </si>
  <si>
    <t>11,65*18,3+1,8*0,2+1,7*0,1+0,075</t>
  </si>
  <si>
    <t>3,8*8,8+3*0,3+0,06</t>
  </si>
  <si>
    <t>9</t>
  </si>
  <si>
    <t>Ostatní konstrukce a práce, bourání</t>
  </si>
  <si>
    <t>5</t>
  </si>
  <si>
    <t>943311112</t>
  </si>
  <si>
    <t>Montáž lešení prostorového modulového lehkého bez podlah zatížení do 200 kg/m2 v přes 10 do 25 m</t>
  </si>
  <si>
    <t>m3</t>
  </si>
  <si>
    <t>-1807434725</t>
  </si>
  <si>
    <t>11,65*18,3*6,5+0,032</t>
  </si>
  <si>
    <t>943311212</t>
  </si>
  <si>
    <t>Příplatek k lešení prostorovému modulovému lehkému bez podlah v přes 10 do 25 m za první a ZKD den použití</t>
  </si>
  <si>
    <t>346069027</t>
  </si>
  <si>
    <t>1385,8*15 'Přepočtené koeficientem množství</t>
  </si>
  <si>
    <t>7</t>
  </si>
  <si>
    <t>943311812</t>
  </si>
  <si>
    <t>Demontáž lešení prostorového modulového lehkého bez podlah zatížení do 200 kg/m2 v přes 10 do 25 m</t>
  </si>
  <si>
    <t>1691167731</t>
  </si>
  <si>
    <t>8</t>
  </si>
  <si>
    <t>949111113</t>
  </si>
  <si>
    <t>Montáž lešení lehkého kozového trubkového v přes 1,9 do 2,5 m</t>
  </si>
  <si>
    <t>sada</t>
  </si>
  <si>
    <t>-743485071</t>
  </si>
  <si>
    <t>949111213</t>
  </si>
  <si>
    <t>Příplatek k lešení lehkému kozovému trubkovému v do 2,5 m za první a ZKD den použití</t>
  </si>
  <si>
    <t>1556280684</t>
  </si>
  <si>
    <t>4*5 'Přepočtené koeficientem množství</t>
  </si>
  <si>
    <t>10</t>
  </si>
  <si>
    <t>949111813</t>
  </si>
  <si>
    <t>Demontáž lešení lehkého kozového trubkového v přes 1,9 do 2,5 m</t>
  </si>
  <si>
    <t>-1938781689</t>
  </si>
  <si>
    <t>11</t>
  </si>
  <si>
    <t>952901111</t>
  </si>
  <si>
    <t>Vyčištění budov bytové a občanské výstavby při výšce podlaží do 4 m</t>
  </si>
  <si>
    <t>337285544</t>
  </si>
  <si>
    <t>12</t>
  </si>
  <si>
    <t>952901114</t>
  </si>
  <si>
    <t>Vyčištění budov bytové a občanské výstavby při výšce podlaží přes 4 m</t>
  </si>
  <si>
    <t>1534964037</t>
  </si>
  <si>
    <t>13</t>
  </si>
  <si>
    <t>953961114</t>
  </si>
  <si>
    <t>Kotvy chemickým tmelem M 16 hl 125 mm do betonu, ŽB nebo kamene s vyvrtáním otvoru</t>
  </si>
  <si>
    <t>kus</t>
  </si>
  <si>
    <t>-2050953611</t>
  </si>
  <si>
    <t>17*2+5*2+2*8+2+2</t>
  </si>
  <si>
    <t>3*4</t>
  </si>
  <si>
    <t>14</t>
  </si>
  <si>
    <t>953962111</t>
  </si>
  <si>
    <t>Kotvy chemickým tmelem M 8 hl 80 mm do zdiva z plných cihel vyvrtáním otvoru</t>
  </si>
  <si>
    <t>12366386</t>
  </si>
  <si>
    <t>4*5*2</t>
  </si>
  <si>
    <t>15</t>
  </si>
  <si>
    <t>953962113</t>
  </si>
  <si>
    <t>Kotvy chemickým tmelem M 12 hl 80 mm do zdiva z plných cihel s vyvrtáním otvoru</t>
  </si>
  <si>
    <t>560572932</t>
  </si>
  <si>
    <t>6*2</t>
  </si>
  <si>
    <t>3*3</t>
  </si>
  <si>
    <t>16</t>
  </si>
  <si>
    <t>953965111</t>
  </si>
  <si>
    <t>Kotevní šroub pro chemické kotvy M 8 dl 110 mm</t>
  </si>
  <si>
    <t>-2107753248</t>
  </si>
  <si>
    <t>17</t>
  </si>
  <si>
    <t>953965121</t>
  </si>
  <si>
    <t>Kotevní šroub pro chemické kotvy M 12 dl 160 mm</t>
  </si>
  <si>
    <t>-406258962</t>
  </si>
  <si>
    <t>18</t>
  </si>
  <si>
    <t>953965131</t>
  </si>
  <si>
    <t>Kotevní šroub pro chemické kotvy M 16 dl 190 mm</t>
  </si>
  <si>
    <t>268480287</t>
  </si>
  <si>
    <t>19</t>
  </si>
  <si>
    <t>974031153</t>
  </si>
  <si>
    <t>Vysekání rýh ve zdivu cihelném hl do 100 mm š do 100 mm</t>
  </si>
  <si>
    <t>-952959820</t>
  </si>
  <si>
    <t>"elektro" 30</t>
  </si>
  <si>
    <t>20</t>
  </si>
  <si>
    <t>977151111</t>
  </si>
  <si>
    <t>Jádrové vrty diamantovými korunkami do stavebních materiálů D do 35 mm</t>
  </si>
  <si>
    <t>1429934248</t>
  </si>
  <si>
    <t>21</t>
  </si>
  <si>
    <t>978013141</t>
  </si>
  <si>
    <t>Otlučení (osekání) vnitřní vápenné nebo vápenocementové omítky stěn v rozsahu přes 10 do 30 %</t>
  </si>
  <si>
    <t>333302350</t>
  </si>
  <si>
    <t>22</t>
  </si>
  <si>
    <t>HZS1292</t>
  </si>
  <si>
    <t>Hodinová zúčtovací sazba stavební dělník</t>
  </si>
  <si>
    <t>hod</t>
  </si>
  <si>
    <t>1307259739</t>
  </si>
  <si>
    <t>P</t>
  </si>
  <si>
    <t>Poznámka k položce:
Vystěhování a zpětné nastěhování laviček a volného tělocvičného nářadí a vybavení</t>
  </si>
  <si>
    <t>2*8*2</t>
  </si>
  <si>
    <t>997</t>
  </si>
  <si>
    <t>Přesun sutě</t>
  </si>
  <si>
    <t>23</t>
  </si>
  <si>
    <t>997002611</t>
  </si>
  <si>
    <t>Nakládání suti a vybouraných hmot</t>
  </si>
  <si>
    <t>t</t>
  </si>
  <si>
    <t>-1087819585</t>
  </si>
  <si>
    <t>24</t>
  </si>
  <si>
    <t>997013213</t>
  </si>
  <si>
    <t>Vnitrostaveništní doprava suti a vybouraných hmot pro budovy v přes 9 do 12 m ručně</t>
  </si>
  <si>
    <t>-1327039336</t>
  </si>
  <si>
    <t>25</t>
  </si>
  <si>
    <t>997013219</t>
  </si>
  <si>
    <t>Příplatek k vnitrostaveništní dopravě suti a vybouraných hmot za zvětšenou dopravu suti ZKD 10 m</t>
  </si>
  <si>
    <t>-2014918475</t>
  </si>
  <si>
    <t>16,371*20 'Přepočtené koeficientem množství</t>
  </si>
  <si>
    <t>26</t>
  </si>
  <si>
    <t>997013501</t>
  </si>
  <si>
    <t>Odvoz suti a vybouraných hmot na skládku nebo meziskládku do 1 km se složením</t>
  </si>
  <si>
    <t>-680171829</t>
  </si>
  <si>
    <t>27</t>
  </si>
  <si>
    <t>997013509</t>
  </si>
  <si>
    <t>Příplatek k odvozu suti a vybouraných hmot na skládku ZKD 1 km přes 1 km</t>
  </si>
  <si>
    <t>1488198509</t>
  </si>
  <si>
    <t>16,371*21 'Přepočtené koeficientem množství</t>
  </si>
  <si>
    <t>28</t>
  </si>
  <si>
    <t>997013631</t>
  </si>
  <si>
    <t>Poplatek za uložení na skládce (skládkovné) stavebního odpadu směsného kód odpadu 17 09 04</t>
  </si>
  <si>
    <t>-739295017</t>
  </si>
  <si>
    <t>998</t>
  </si>
  <si>
    <t>Přesun hmot</t>
  </si>
  <si>
    <t>29</t>
  </si>
  <si>
    <t>998018002</t>
  </si>
  <si>
    <t>Přesun hmot ruční pro budovy v přes 6 do 12 m</t>
  </si>
  <si>
    <t>1867710838</t>
  </si>
  <si>
    <t>30</t>
  </si>
  <si>
    <t>998018011</t>
  </si>
  <si>
    <t>Příplatek k ručnímu přesunu hmot pro budovy za zvětšený přesun ZKD 100 m</t>
  </si>
  <si>
    <t>771941961</t>
  </si>
  <si>
    <t>PSV</t>
  </si>
  <si>
    <t>Práce a dodávky PSV</t>
  </si>
  <si>
    <t>741</t>
  </si>
  <si>
    <t>Elektroinstalace - silnoproud</t>
  </si>
  <si>
    <t>31</t>
  </si>
  <si>
    <t>741112061</t>
  </si>
  <si>
    <t>Montáž krabice přístrojová zapuštěná plastová kruhová</t>
  </si>
  <si>
    <t>-1799496147</t>
  </si>
  <si>
    <t>32</t>
  </si>
  <si>
    <t>M</t>
  </si>
  <si>
    <t>34571450</t>
  </si>
  <si>
    <t>krabice pod omítku PVC přístrojová kruhová D 70mm</t>
  </si>
  <si>
    <t>1684206144</t>
  </si>
  <si>
    <t>33</t>
  </si>
  <si>
    <t>741122211</t>
  </si>
  <si>
    <t>Montáž kabel Cu plný kulatý žíla 3x1,5 až 6 mm2 uložený volně (např. CYKY)</t>
  </si>
  <si>
    <t>77549664</t>
  </si>
  <si>
    <t>250+100+110</t>
  </si>
  <si>
    <t>34</t>
  </si>
  <si>
    <t>34111030</t>
  </si>
  <si>
    <t>kabel instalační jádro Cu plné izolace PVC plášť PVC 450/750V (CYKY) 3x1,5mm2</t>
  </si>
  <si>
    <t>-1193726067</t>
  </si>
  <si>
    <t>Poznámka k položce:
CYKY</t>
  </si>
  <si>
    <t>250*1,15 'Přepočtené koeficientem množství</t>
  </si>
  <si>
    <t>35</t>
  </si>
  <si>
    <t>34111036</t>
  </si>
  <si>
    <t>kabel instalační jádro Cu plné izolace PVC plášť PVC 450/750V (CYKY) 3x2,5mm2</t>
  </si>
  <si>
    <t>-1173864348</t>
  </si>
  <si>
    <t>110*1,15 'Přepočtené koeficientem množství</t>
  </si>
  <si>
    <t>36</t>
  </si>
  <si>
    <t>2000000370</t>
  </si>
  <si>
    <t xml:space="preserve">CYKY-O  3x1,5 </t>
  </si>
  <si>
    <t>1774492363</t>
  </si>
  <si>
    <t>37</t>
  </si>
  <si>
    <t>741210105</t>
  </si>
  <si>
    <t>Montáž rozváděčů litinových, hliníkových nebo plastových sestava do 700 kg</t>
  </si>
  <si>
    <t>111756302</t>
  </si>
  <si>
    <t>38</t>
  </si>
  <si>
    <t>741990003.R</t>
  </si>
  <si>
    <t>nové vystrojení rozvaděče RJ42 dle schéma zapojení</t>
  </si>
  <si>
    <t>kpl</t>
  </si>
  <si>
    <t>-1069197952</t>
  </si>
  <si>
    <t>39</t>
  </si>
  <si>
    <t>741310201</t>
  </si>
  <si>
    <t>Montáž spínač (polo)zapuštěný šroubové připojení 1-jednopólový se zapojením vodičů</t>
  </si>
  <si>
    <t>59935611</t>
  </si>
  <si>
    <t>40</t>
  </si>
  <si>
    <t>34539000</t>
  </si>
  <si>
    <t>přístroj spínače jednopólového, řazení 1, 1So šroubové svorky</t>
  </si>
  <si>
    <t>-1406222231</t>
  </si>
  <si>
    <t>41</t>
  </si>
  <si>
    <t>34539049</t>
  </si>
  <si>
    <t>kryt spínače jednoduchý</t>
  </si>
  <si>
    <t>1366561452</t>
  </si>
  <si>
    <t>42</t>
  </si>
  <si>
    <t>34539059</t>
  </si>
  <si>
    <t>rámeček jednonásobný</t>
  </si>
  <si>
    <t>1344451642</t>
  </si>
  <si>
    <t>43</t>
  </si>
  <si>
    <t>741310212</t>
  </si>
  <si>
    <t>Montáž ovladač (polo)zapuštěný šroubové připojení 1/0-tlačítkový zapínací se zapojením vodičů</t>
  </si>
  <si>
    <t>-905157847</t>
  </si>
  <si>
    <t>44</t>
  </si>
  <si>
    <t>34539009</t>
  </si>
  <si>
    <t>přístroj ovládače zapínacího, řazení 1/0, 1/0S, 1/0So šroubové svorky</t>
  </si>
  <si>
    <t>-1035330284</t>
  </si>
  <si>
    <t>45</t>
  </si>
  <si>
    <t>185782212</t>
  </si>
  <si>
    <t>46</t>
  </si>
  <si>
    <t>1178741741</t>
  </si>
  <si>
    <t>47</t>
  </si>
  <si>
    <t>741313044</t>
  </si>
  <si>
    <t>Montáž zásuvka (polo)zapuštěná šroubové připojení 2x(2P + PE) dvojnásobná šikmá se zapojením vodičů</t>
  </si>
  <si>
    <t>-587634527</t>
  </si>
  <si>
    <t>48</t>
  </si>
  <si>
    <t>34555243</t>
  </si>
  <si>
    <t>zásuvka zápustná dvojnásobná, šikmá, s clonkami, šroubové svorky</t>
  </si>
  <si>
    <t>-808979796</t>
  </si>
  <si>
    <t>49</t>
  </si>
  <si>
    <t>741371022</t>
  </si>
  <si>
    <t>Montáž svítidlo zářivkové bytové stropní vestavné 2 zdroje</t>
  </si>
  <si>
    <t>474802766</t>
  </si>
  <si>
    <t>50</t>
  </si>
  <si>
    <t>741990001.R</t>
  </si>
  <si>
    <t>vestavné zářivkobé LED svítidlo, 68W, 7561lm, 4000K, IP43, pro sportoviště a tělocvičny, PC kryt</t>
  </si>
  <si>
    <t>245323916</t>
  </si>
  <si>
    <t>51</t>
  </si>
  <si>
    <t>741371845</t>
  </si>
  <si>
    <t>Demontáž svítidla interiérového se standardní paticí nebo int. zdrojem LED přisazeného nástěnného přes 0,09 do 0,36 m2 bez zachování funkčnosti</t>
  </si>
  <si>
    <t>904213999</t>
  </si>
  <si>
    <t>52</t>
  </si>
  <si>
    <t>741372022</t>
  </si>
  <si>
    <t>Montáž svítidlo LED interiérové přisazené nástěnné hranaté nebo kruhové přes 0,09 do 0,36 m2 se zapojením vodičů</t>
  </si>
  <si>
    <t>1915255278</t>
  </si>
  <si>
    <t>53</t>
  </si>
  <si>
    <t>34825001</t>
  </si>
  <si>
    <t>svítidlo interiérové stropní přisazené kruhové D 200-300mm 1300-2000lm</t>
  </si>
  <si>
    <t>-1534908485</t>
  </si>
  <si>
    <t>54</t>
  </si>
  <si>
    <t>HZS2231</t>
  </si>
  <si>
    <t>Hodinová zúčtovací sazba elektrikář</t>
  </si>
  <si>
    <t>-650387906</t>
  </si>
  <si>
    <t>"přepojení stávajících vývodů v rozvaděči" 8</t>
  </si>
  <si>
    <t>"neočekávané vícepráce v rozvaděči" 8</t>
  </si>
  <si>
    <t>"demontáž a opětovná montáž digitálních hodin vč.nastavení" 6</t>
  </si>
  <si>
    <t>"demontáž stávající elektroinstalace vč.ekologické likvidace"  6*8</t>
  </si>
  <si>
    <t>"drobné elektroinstalační práce" 8*2</t>
  </si>
  <si>
    <t>"kabelová příchytka do zdi s páskem-montáž" 5*2</t>
  </si>
  <si>
    <t>55</t>
  </si>
  <si>
    <t>741990002.R</t>
  </si>
  <si>
    <t>drobný elektroinstalační a montážní materiál</t>
  </si>
  <si>
    <t>-373016937</t>
  </si>
  <si>
    <t>56</t>
  </si>
  <si>
    <t>741990004.R</t>
  </si>
  <si>
    <t>kabelová přýchytka do zdi s páskem</t>
  </si>
  <si>
    <t>1212582381</t>
  </si>
  <si>
    <t>57</t>
  </si>
  <si>
    <t>998741102</t>
  </si>
  <si>
    <t>Přesun hmot tonážní pro silnoproud v objektech v přes 6 do 12 m</t>
  </si>
  <si>
    <t>-973687017</t>
  </si>
  <si>
    <t>58</t>
  </si>
  <si>
    <t>998741181</t>
  </si>
  <si>
    <t>Příplatek k přesunu hmot tonážní 741 prováděný bez použití mechanizace</t>
  </si>
  <si>
    <t>1947543183</t>
  </si>
  <si>
    <t>59</t>
  </si>
  <si>
    <t>998741192</t>
  </si>
  <si>
    <t>Příplatek k přesunu hmot tonážní 741 za zvětšený přesun do 100 m</t>
  </si>
  <si>
    <t>1725216604</t>
  </si>
  <si>
    <t>742</t>
  </si>
  <si>
    <t>Elektroinstalace - slaboproud</t>
  </si>
  <si>
    <t>60</t>
  </si>
  <si>
    <t>742110102</t>
  </si>
  <si>
    <t>Montáž kabelového žlabu pro slaboproud drátěného 150/100 mm</t>
  </si>
  <si>
    <t>-1905388323</t>
  </si>
  <si>
    <t>61</t>
  </si>
  <si>
    <t>34575492</t>
  </si>
  <si>
    <t>žlab kabelový pozinkovaný 2m/ks 50X125</t>
  </si>
  <si>
    <t>1502402219</t>
  </si>
  <si>
    <t>62</t>
  </si>
  <si>
    <t>998742102</t>
  </si>
  <si>
    <t>Přesun hmot tonážní pro slaboproud v objektech v do 12 m</t>
  </si>
  <si>
    <t>779572843</t>
  </si>
  <si>
    <t>63</t>
  </si>
  <si>
    <t>998742181</t>
  </si>
  <si>
    <t>Příplatek k přesunu hmot tonážní 742 prováděný bez použití mechanizace</t>
  </si>
  <si>
    <t>1083480598</t>
  </si>
  <si>
    <t>64</t>
  </si>
  <si>
    <t>998742192</t>
  </si>
  <si>
    <t>Příplatek k přesunu hmot tonážní 742 za zvětšený přesun do 100 m</t>
  </si>
  <si>
    <t>-842425312</t>
  </si>
  <si>
    <t>762</t>
  </si>
  <si>
    <t>Konstrukce tesařské</t>
  </si>
  <si>
    <t>65</t>
  </si>
  <si>
    <t>762522812</t>
  </si>
  <si>
    <t>Demontáž podlah s polštáři z prken nebo fošen tloušťky přes 32 mm</t>
  </si>
  <si>
    <t>-1278161460</t>
  </si>
  <si>
    <t>66</t>
  </si>
  <si>
    <t>762526110</t>
  </si>
  <si>
    <t>Položení polštáře pod podlahy při osové vzdálenosti 65 cm</t>
  </si>
  <si>
    <t>-327058723</t>
  </si>
  <si>
    <t>248,2*2 'Přepočtené koeficientem množství</t>
  </si>
  <si>
    <t>67</t>
  </si>
  <si>
    <t>60516100</t>
  </si>
  <si>
    <t>řezivo smrkové sušené tl 30mm</t>
  </si>
  <si>
    <t>-270753301</t>
  </si>
  <si>
    <t>248,2*5*0,02*0,1</t>
  </si>
  <si>
    <t>2,482*1,05 'Přepočtené koeficientem množství</t>
  </si>
  <si>
    <t>68</t>
  </si>
  <si>
    <t>60516192.R</t>
  </si>
  <si>
    <t>dřevěný dvojnosník 60x54mm</t>
  </si>
  <si>
    <t>1650365197</t>
  </si>
  <si>
    <t>248,2/0,75</t>
  </si>
  <si>
    <t>330,933*1,05 'Přepočtené koeficientem množství</t>
  </si>
  <si>
    <t>69</t>
  </si>
  <si>
    <t>762595001</t>
  </si>
  <si>
    <t>Spojovací prostředky pro položení dřevěných podlah a zakrytí kanálů</t>
  </si>
  <si>
    <t>636181346</t>
  </si>
  <si>
    <t>70</t>
  </si>
  <si>
    <t>998762102</t>
  </si>
  <si>
    <t>Přesun hmot tonážní pro kce tesařské v objektech v přes 6 do 12 m</t>
  </si>
  <si>
    <t>1496471046</t>
  </si>
  <si>
    <t>71</t>
  </si>
  <si>
    <t>998762181</t>
  </si>
  <si>
    <t>Příplatek k přesunu hmot tonážní 762 prováděný bez použití mechanizace</t>
  </si>
  <si>
    <t>258819237</t>
  </si>
  <si>
    <t>72</t>
  </si>
  <si>
    <t>998762194</t>
  </si>
  <si>
    <t>Příplatek k přesunu hmot tonážní 762 za zvětšený přesun do 1000 m</t>
  </si>
  <si>
    <t>-1582513900</t>
  </si>
  <si>
    <t>763</t>
  </si>
  <si>
    <t>Konstrukce suché výstavby</t>
  </si>
  <si>
    <t>73</t>
  </si>
  <si>
    <t>763431002</t>
  </si>
  <si>
    <t>Montáž minerálního podhledu s vyjímatelnými panely vel. přes 0,36 do 0,72 m2 na zavěšený viditelný rošt</t>
  </si>
  <si>
    <t>-1841164877</t>
  </si>
  <si>
    <t>11,65*18,3+0,005</t>
  </si>
  <si>
    <t>3,8*8,8+0,06</t>
  </si>
  <si>
    <t>74</t>
  </si>
  <si>
    <t>763431001.R</t>
  </si>
  <si>
    <t>panel akustický sportovních hal, bílá, 600x1200x35mm</t>
  </si>
  <si>
    <t>1886894523</t>
  </si>
  <si>
    <t>246,7*1,05 'Přepočtené koeficientem množství</t>
  </si>
  <si>
    <t>75</t>
  </si>
  <si>
    <t>998763302</t>
  </si>
  <si>
    <t>Přesun hmot tonážní pro sádrokartonové konstrukce v objektech v přes 6 do 12 m</t>
  </si>
  <si>
    <t>1481121622</t>
  </si>
  <si>
    <t>76</t>
  </si>
  <si>
    <t>998763381</t>
  </si>
  <si>
    <t>Příplatek k přesunu hmot tonážní 763 SDK prováděný bez použití mechanizace</t>
  </si>
  <si>
    <t>2029875154</t>
  </si>
  <si>
    <t>77</t>
  </si>
  <si>
    <t>998763391</t>
  </si>
  <si>
    <t>Příplatek k přesunu hmot tonážní 763 SDK za zvětšený přesun do 100 m</t>
  </si>
  <si>
    <t>-1861942489</t>
  </si>
  <si>
    <t>766</t>
  </si>
  <si>
    <t>Konstrukce truhlářské</t>
  </si>
  <si>
    <t>78</t>
  </si>
  <si>
    <t>766411812</t>
  </si>
  <si>
    <t>Demontáž truhlářského obložení stěn z panelů plochy přes 1,5 m2</t>
  </si>
  <si>
    <t>-1484041080</t>
  </si>
  <si>
    <t>obložení stěn</t>
  </si>
  <si>
    <t>2,8*2+4,3*2+3,35*2+1,4*2+1*2+0,4*2+0,7*2+0,6*2+0,3*2</t>
  </si>
  <si>
    <t>obložení otevíravé stěny do nářaďovny</t>
  </si>
  <si>
    <t>3*2</t>
  </si>
  <si>
    <t>79</t>
  </si>
  <si>
    <t>766411821</t>
  </si>
  <si>
    <t>Demontáž truhlářského obložení stěn z palubek</t>
  </si>
  <si>
    <t>-943158266</t>
  </si>
  <si>
    <t>obložení radiátorů</t>
  </si>
  <si>
    <t>3,75*1,45+0,39*1,45*2+3,75*0,39+0,069</t>
  </si>
  <si>
    <t>3,7*1,45+0,39*1,45*2+3,7*0,39+0,061</t>
  </si>
  <si>
    <t>11,65*1,6+0,72*5,525+0,72*5,55+0,086</t>
  </si>
  <si>
    <t>80</t>
  </si>
  <si>
    <t>766411822</t>
  </si>
  <si>
    <t>Demontáž truhlářského obložení stěn podkladových roštů</t>
  </si>
  <si>
    <t>-1910868521</t>
  </si>
  <si>
    <t>81</t>
  </si>
  <si>
    <t>766416232</t>
  </si>
  <si>
    <t>Montáž obložení stěn pl přes 5 m2 panely dýhovanými přes 0,60 do 1,50 m2</t>
  </si>
  <si>
    <t>271282981</t>
  </si>
  <si>
    <t>obklad stěn</t>
  </si>
  <si>
    <t>18,3*2,9*2+11,65*2,9-3*0,9+0,4*2,9*2+0,055</t>
  </si>
  <si>
    <t>3,75*2,9+0,35*2,9*2+3,75*0,35+0,082</t>
  </si>
  <si>
    <t>82</t>
  </si>
  <si>
    <t>62432067.R</t>
  </si>
  <si>
    <t xml:space="preserve">deska kompaktní obkladová HARO Protect Classic </t>
  </si>
  <si>
    <t>1964826303</t>
  </si>
  <si>
    <t>194,9*1,05 'Přepočtené koeficientem množství</t>
  </si>
  <si>
    <t>83</t>
  </si>
  <si>
    <t>766417211</t>
  </si>
  <si>
    <t>Montáž obložení stěn podkladového roštu</t>
  </si>
  <si>
    <t>-1099676258</t>
  </si>
  <si>
    <t>(18,3/0,75+1,6)*2,9*2-5*2,9</t>
  </si>
  <si>
    <t>18,3*9*2-3*9</t>
  </si>
  <si>
    <t>(11,65/0,75+1,467)*2,9-3*2,9+2*2,9+0,099</t>
  </si>
  <si>
    <t>11,65*9-1,6*9+0,4*9*2+0,05</t>
  </si>
  <si>
    <t>84</t>
  </si>
  <si>
    <t>60516101</t>
  </si>
  <si>
    <t>řezivo smrkové sušené tl 50mm</t>
  </si>
  <si>
    <t>98698806</t>
  </si>
  <si>
    <t>194,9*0,036*0,1-0,002</t>
  </si>
  <si>
    <t>0,7*1,1 'Přepočtené koeficientem množství</t>
  </si>
  <si>
    <t>85</t>
  </si>
  <si>
    <t>60516191.R</t>
  </si>
  <si>
    <t>dřevěný dvojnosník 60x39 mm</t>
  </si>
  <si>
    <t>-1568269470</t>
  </si>
  <si>
    <t>400,1*1,05 'Přepočtené koeficientem množství</t>
  </si>
  <si>
    <t>86</t>
  </si>
  <si>
    <t>766496110.R</t>
  </si>
  <si>
    <t>Ukončení obložení u vstupních otvorů a ukončení obkladu stěn</t>
  </si>
  <si>
    <t>1105965049</t>
  </si>
  <si>
    <t>18,3+11,65+18,3-3-1,6+0,4+0,4+0,05</t>
  </si>
  <si>
    <t>2,1+1,8+2,1</t>
  </si>
  <si>
    <t>2,9+2,9</t>
  </si>
  <si>
    <t>87</t>
  </si>
  <si>
    <t>62432068.R</t>
  </si>
  <si>
    <t>-1374422211</t>
  </si>
  <si>
    <t>56,3*0,15+0,055</t>
  </si>
  <si>
    <t>8,5*1,05 'Přepočtené koeficientem množství</t>
  </si>
  <si>
    <t>88</t>
  </si>
  <si>
    <t>766999001.R</t>
  </si>
  <si>
    <t>Spojovací prostředky pro obložení stěn</t>
  </si>
  <si>
    <t>531422826</t>
  </si>
  <si>
    <t>194,9+686,4*0,08+56,3*0,15+0,043</t>
  </si>
  <si>
    <t>89</t>
  </si>
  <si>
    <t>766990001.R</t>
  </si>
  <si>
    <t>Řezání obkladových panelů (u topení na šířku 35cm)</t>
  </si>
  <si>
    <t>-272060609</t>
  </si>
  <si>
    <t>11,65*4</t>
  </si>
  <si>
    <t>3,75*7*2</t>
  </si>
  <si>
    <t>90</t>
  </si>
  <si>
    <t>766664958</t>
  </si>
  <si>
    <t>Výměna klik se štítky interiérových dveří</t>
  </si>
  <si>
    <t>-1046058355</t>
  </si>
  <si>
    <t>Poznámka k položce:
dveře do tělocvičny</t>
  </si>
  <si>
    <t>91</t>
  </si>
  <si>
    <t>M.54914630.R</t>
  </si>
  <si>
    <t>kování dveřní skryté klika-klika</t>
  </si>
  <si>
    <t>-1869975253</t>
  </si>
  <si>
    <t>92</t>
  </si>
  <si>
    <t>766691914</t>
  </si>
  <si>
    <t>Vyvěšení nebo zavěšení dřevěných křídel dveří pl do 2 m2</t>
  </si>
  <si>
    <t>227053391</t>
  </si>
  <si>
    <t>2+2</t>
  </si>
  <si>
    <t>93</t>
  </si>
  <si>
    <t>HZS2121</t>
  </si>
  <si>
    <t>Hodinová zúčtovací sazba truhlář</t>
  </si>
  <si>
    <t>276896213</t>
  </si>
  <si>
    <t>Poznámka k položce:
demontáž a zpětná montáž těl.nářadí (ribstole, žebříky, kruhy, basket.koše, polohrazdy, kce pro box.pytle)
montáž nových desek basketbalových košů
montáž otevíravých dvířek s tlačným zámkem</t>
  </si>
  <si>
    <t>6*8+4+4</t>
  </si>
  <si>
    <t>94</t>
  </si>
  <si>
    <t>766998001.R</t>
  </si>
  <si>
    <t>basketbalová deska 180x105cm vnitřní, tl.21mm</t>
  </si>
  <si>
    <t>-2086598599</t>
  </si>
  <si>
    <t>95</t>
  </si>
  <si>
    <t>766998002.R</t>
  </si>
  <si>
    <t>otevíravá dvířka 200x200mm s tlačným zámkem s výplní v dekoru obkložení</t>
  </si>
  <si>
    <t>-221968769</t>
  </si>
  <si>
    <t>4+4</t>
  </si>
  <si>
    <t>96</t>
  </si>
  <si>
    <t>998766102</t>
  </si>
  <si>
    <t>Přesun hmot tonážní pro kce truhlářské v objektech v přes 6 do 12 m</t>
  </si>
  <si>
    <t>-217209753</t>
  </si>
  <si>
    <t>97</t>
  </si>
  <si>
    <t>998766181</t>
  </si>
  <si>
    <t>Příplatek k přesunu hmot tonážní 766 prováděný bez použití mechanizace</t>
  </si>
  <si>
    <t>-1175241258</t>
  </si>
  <si>
    <t>98</t>
  </si>
  <si>
    <t>998766192</t>
  </si>
  <si>
    <t>Příplatek k přesunu hmot tonážní 766 za zvětšený přesun do 100 m</t>
  </si>
  <si>
    <t>-2067855756</t>
  </si>
  <si>
    <t>767</t>
  </si>
  <si>
    <t>Konstrukce zámečnické</t>
  </si>
  <si>
    <t>99</t>
  </si>
  <si>
    <t>767581802</t>
  </si>
  <si>
    <t>Demontáž podhledu lamel</t>
  </si>
  <si>
    <t>670135177</t>
  </si>
  <si>
    <t>100</t>
  </si>
  <si>
    <t>767582800</t>
  </si>
  <si>
    <t>Demontáž roštu podhledu</t>
  </si>
  <si>
    <t>-1357411290</t>
  </si>
  <si>
    <t>101</t>
  </si>
  <si>
    <t>767584801</t>
  </si>
  <si>
    <t>Demontáž podhledu těles zářivkových</t>
  </si>
  <si>
    <t>-1374061468</t>
  </si>
  <si>
    <t>102</t>
  </si>
  <si>
    <t>767995111</t>
  </si>
  <si>
    <t>Montáž atypických zámečnických konstrukcí hm do 5 kg</t>
  </si>
  <si>
    <t>kg</t>
  </si>
  <si>
    <t>414680757</t>
  </si>
  <si>
    <t>103</t>
  </si>
  <si>
    <t>767990000.R</t>
  </si>
  <si>
    <t>větrací mřížka hliníková 1000x200mm vč.rámečku</t>
  </si>
  <si>
    <t>-1313690583</t>
  </si>
  <si>
    <t>104</t>
  </si>
  <si>
    <t>767995113</t>
  </si>
  <si>
    <t>Montáž atypických zámečnických konstrukcí hm přes 10 do 20 kg</t>
  </si>
  <si>
    <t>-1093111269</t>
  </si>
  <si>
    <t>ocelová kce pro obklad topení - zpětná montáž</t>
  </si>
  <si>
    <t>(0,72+1,6)*5,26*10</t>
  </si>
  <si>
    <t>(1,35+1,5)*2*5,26*8</t>
  </si>
  <si>
    <t>(0,4+1,5)*5,26*10</t>
  </si>
  <si>
    <t>ocel.kce pro obklad topení - nová</t>
  </si>
  <si>
    <t>2,9*5*2*5,26</t>
  </si>
  <si>
    <t>3,8*2*2*5,26</t>
  </si>
  <si>
    <t>0,35*2*5*2*5,26</t>
  </si>
  <si>
    <t>1,202*2*2*9,61</t>
  </si>
  <si>
    <t>1,46*2*2*9,61</t>
  </si>
  <si>
    <t>přídavná kce pro nastavení výšky basketbalové desky</t>
  </si>
  <si>
    <t>30*2</t>
  </si>
  <si>
    <t>105</t>
  </si>
  <si>
    <t>14550240</t>
  </si>
  <si>
    <t>profil ocelový svařovaný jakost S235 průřez čtvercový 40x40x5mm</t>
  </si>
  <si>
    <t>1989645093</t>
  </si>
  <si>
    <t>Poznámka k položce:
Hmotnost: 5,26 kg/m</t>
  </si>
  <si>
    <t>nová kce pod obklad topení (kromě topení pod okny - tam zůstane stávající)</t>
  </si>
  <si>
    <t>2,9*5*2*5,26/1000</t>
  </si>
  <si>
    <t>3,8*2*2*5,26/1000</t>
  </si>
  <si>
    <t>0,35*2*5*2*5,26/1000</t>
  </si>
  <si>
    <t>106</t>
  </si>
  <si>
    <t>13431002</t>
  </si>
  <si>
    <t>úhelník ocelový rovnostranný jakost S235JR (11 375) 90x90x7mm</t>
  </si>
  <si>
    <t>1178560881</t>
  </si>
  <si>
    <t>Poznámka k položce:
Hmotnost: 9,61 kg/m</t>
  </si>
  <si>
    <t>1,202*2*2*9,61/1000</t>
  </si>
  <si>
    <t>1,46*2*2*9,61/1000</t>
  </si>
  <si>
    <t>107</t>
  </si>
  <si>
    <t>767999001.R</t>
  </si>
  <si>
    <t>přídavná kce pro nastavení výšky basketbalové desky 260-305cm (pro desku 180x105cm)</t>
  </si>
  <si>
    <t>-1851673614</t>
  </si>
  <si>
    <t>108</t>
  </si>
  <si>
    <t>767995115</t>
  </si>
  <si>
    <t>Montáž atypických zámečnických konstrukcí hm přes 50 do 100 kg</t>
  </si>
  <si>
    <t>-40443564</t>
  </si>
  <si>
    <t>Poznámka k položce:
zpětná montáž</t>
  </si>
  <si>
    <t>109</t>
  </si>
  <si>
    <t>767996801</t>
  </si>
  <si>
    <t>Demontáž atypických zámečnických konstrukcí rozebráním hm jednotlivých dílů do 50 kg</t>
  </si>
  <si>
    <t>1614178584</t>
  </si>
  <si>
    <t>ocelová kce pro obklad topení</t>
  </si>
  <si>
    <t>(0,39+3,75+0,39)*5,26*2</t>
  </si>
  <si>
    <t>(0,39+3,7+0,39)*5,26*2</t>
  </si>
  <si>
    <t>110</t>
  </si>
  <si>
    <t>767996802</t>
  </si>
  <si>
    <t>Demontáž atypických zámečnických konstrukcí rozebráním hm jednotlivých dílů přes 50 do 100 kg</t>
  </si>
  <si>
    <t>-555514698</t>
  </si>
  <si>
    <t>ocel.kce v nářaďovně</t>
  </si>
  <si>
    <t>(3*6+0,6*4+2*4+1*9*2+2*9+2*4*2)*5,26</t>
  </si>
  <si>
    <t>(1,5*3+2,8*2+0,7*2+2*2+0,8*12+2*7+2*4)*5,26</t>
  </si>
  <si>
    <t>(2,5*3+2,8*2+0,7*2+2*2+0,8*11+2*6+2*4)*5,26</t>
  </si>
  <si>
    <t>(2,3*2+2,8*2+2,8*11)*5,26*2</t>
  </si>
  <si>
    <t>111</t>
  </si>
  <si>
    <t>HZS2131</t>
  </si>
  <si>
    <t>Hodinová zúčtovací sazba zámečník</t>
  </si>
  <si>
    <t>2079851928</t>
  </si>
  <si>
    <t>Poznámka k položce:
prodloužení kotev tělocvič.nářadí</t>
  </si>
  <si>
    <t>3*8</t>
  </si>
  <si>
    <t>112</t>
  </si>
  <si>
    <t>767990001.R</t>
  </si>
  <si>
    <t>Prodloužení kotevních úchytů na ribstole, žebříky a polohrazdu</t>
  </si>
  <si>
    <t>385721640</t>
  </si>
  <si>
    <t>2*3</t>
  </si>
  <si>
    <t>113</t>
  </si>
  <si>
    <t>7679900002.R</t>
  </si>
  <si>
    <t>Drobný a pomocný materiál</t>
  </si>
  <si>
    <t>-398521331</t>
  </si>
  <si>
    <t>114</t>
  </si>
  <si>
    <t>998767102</t>
  </si>
  <si>
    <t>Přesun hmot tonážní pro zámečnické konstrukce v objektech v přes 6 do 12 m</t>
  </si>
  <si>
    <t>-239936871</t>
  </si>
  <si>
    <t>115</t>
  </si>
  <si>
    <t>998767181</t>
  </si>
  <si>
    <t>Příplatek k přesunu hmot tonážní 767 prováděný bez použití mechanizace</t>
  </si>
  <si>
    <t>577756952</t>
  </si>
  <si>
    <t>116</t>
  </si>
  <si>
    <t>998767192</t>
  </si>
  <si>
    <t>Příplatek k přesunu hmot tonážní 767 za zvětšený přesun do 100 m</t>
  </si>
  <si>
    <t>-2028893780</t>
  </si>
  <si>
    <t>775</t>
  </si>
  <si>
    <t>Podlahy skládané</t>
  </si>
  <si>
    <t>117</t>
  </si>
  <si>
    <t>775111311</t>
  </si>
  <si>
    <t>Vysátí podkladu skládaných podlah</t>
  </si>
  <si>
    <t>-736639316</t>
  </si>
  <si>
    <t>118</t>
  </si>
  <si>
    <t>775541111</t>
  </si>
  <si>
    <t>Montáž podlah plovoucích z lamel dýhovaných a laminovaných lepených v drážce š dílce do 150 mm</t>
  </si>
  <si>
    <t>381821509</t>
  </si>
  <si>
    <t>119</t>
  </si>
  <si>
    <t>61151245</t>
  </si>
  <si>
    <t>parkety třívrstvé 3-lamela tl 14mm javor kanadský</t>
  </si>
  <si>
    <t>121415232</t>
  </si>
  <si>
    <t>248,2*1,08 'Přepočtené koeficientem množství</t>
  </si>
  <si>
    <t>120</t>
  </si>
  <si>
    <t>775591197</t>
  </si>
  <si>
    <t>Montáž parozábrany se samolepícím proužkem pro plovoucí podlahy</t>
  </si>
  <si>
    <t>682497439</t>
  </si>
  <si>
    <t>121</t>
  </si>
  <si>
    <t>28343111</t>
  </si>
  <si>
    <t>fólie PE nevyztužená pro parotěsnou vrstvu podlah, stěn, stropů a střech nad 200g/m2</t>
  </si>
  <si>
    <t>-1915086443</t>
  </si>
  <si>
    <t>122</t>
  </si>
  <si>
    <t>998775102</t>
  </si>
  <si>
    <t>Přesun hmot tonážní pro podlahy dřevěné v objektech v přes 6 do 12 m</t>
  </si>
  <si>
    <t>511896650</t>
  </si>
  <si>
    <t>123</t>
  </si>
  <si>
    <t>998775181</t>
  </si>
  <si>
    <t>Příplatek k přesunu hmot tonážní 775 prováděný bez použití mechanizace</t>
  </si>
  <si>
    <t>-328448389</t>
  </si>
  <si>
    <t>124</t>
  </si>
  <si>
    <t>998775192</t>
  </si>
  <si>
    <t>Příplatek k přesunu hmot tonážní 775 za zvětšený přesun do 100 m</t>
  </si>
  <si>
    <t>526381823</t>
  </si>
  <si>
    <t>783</t>
  </si>
  <si>
    <t>Dokončovací práce - nátěry</t>
  </si>
  <si>
    <t>125</t>
  </si>
  <si>
    <t>783101203</t>
  </si>
  <si>
    <t>Jemné obroušení podkladu truhlářských konstrukcí před provedením nátěru</t>
  </si>
  <si>
    <t>961285367</t>
  </si>
  <si>
    <t>126</t>
  </si>
  <si>
    <t>783101403</t>
  </si>
  <si>
    <t>Oprášení podkladu truhlářských konstrukcí před provedením nátěru</t>
  </si>
  <si>
    <t>907864917</t>
  </si>
  <si>
    <t>127</t>
  </si>
  <si>
    <t>783106805</t>
  </si>
  <si>
    <t>Odstranění nátěrů z truhlářských konstrukcí opálením</t>
  </si>
  <si>
    <t>-1124341975</t>
  </si>
  <si>
    <t>ribstole</t>
  </si>
  <si>
    <t>1*2*17*2</t>
  </si>
  <si>
    <t>žebřík</t>
  </si>
  <si>
    <t>0,4*5*2*2</t>
  </si>
  <si>
    <t>128</t>
  </si>
  <si>
    <t>783113101</t>
  </si>
  <si>
    <t>Jednonásobný napouštěcí syntetický nátěr truhlářských konstrukcí</t>
  </si>
  <si>
    <t>1322499178</t>
  </si>
  <si>
    <t>129</t>
  </si>
  <si>
    <t>783114101</t>
  </si>
  <si>
    <t>Základní jednonásobný syntetický nátěr truhlářských konstrukcí</t>
  </si>
  <si>
    <t>1603772337</t>
  </si>
  <si>
    <t>130</t>
  </si>
  <si>
    <t>783117101</t>
  </si>
  <si>
    <t>Krycí jednonásobný syntetický nátěr truhlářských konstrukcí</t>
  </si>
  <si>
    <t>-208479203</t>
  </si>
  <si>
    <t>131</t>
  </si>
  <si>
    <t>783122121</t>
  </si>
  <si>
    <t>Lokální tmelení truhlářských konstrukcí včetně přebroušení disperzním tmelem plochy do 50%</t>
  </si>
  <si>
    <t>246797889</t>
  </si>
  <si>
    <t>132</t>
  </si>
  <si>
    <t>783301303</t>
  </si>
  <si>
    <t>Bezoplachové odrezivění zámečnických konstrukcí</t>
  </si>
  <si>
    <t>-167707436</t>
  </si>
  <si>
    <t>"stávající ocelové kce" 109,2</t>
  </si>
  <si>
    <t>"nové ocel.kce" (2+0,39)*0,16*5*2+0,076</t>
  </si>
  <si>
    <t>133</t>
  </si>
  <si>
    <t>783301311</t>
  </si>
  <si>
    <t>Odmaštění zámečnických konstrukcí vodou ředitelným odmašťovačem</t>
  </si>
  <si>
    <t>-1663706349</t>
  </si>
  <si>
    <t>134</t>
  </si>
  <si>
    <t>783301401</t>
  </si>
  <si>
    <t>Ometení zámečnických konstrukcí</t>
  </si>
  <si>
    <t>1106186976</t>
  </si>
  <si>
    <t>135</t>
  </si>
  <si>
    <t>783306805</t>
  </si>
  <si>
    <t>Odstranění nátěru ze zámečnických konstrukcí opálením</t>
  </si>
  <si>
    <t>-171727863</t>
  </si>
  <si>
    <t>kce pro šplh</t>
  </si>
  <si>
    <t>5*0,4+5,3*0,4+0,08</t>
  </si>
  <si>
    <t>(2*PI*0,04*0,04+2*PI*0,04*5,2)*4+0,032</t>
  </si>
  <si>
    <t>posuvný žebřík</t>
  </si>
  <si>
    <t>(2*PI*0,05*0,05+2*PI*0,05*5,2)*2+0,001</t>
  </si>
  <si>
    <t>3*3*2+1,5*2,8*2+2,5*2,8*2+2,3*2,8*2*2+0,04</t>
  </si>
  <si>
    <t>(0,72+1,6)*0,16*10</t>
  </si>
  <si>
    <t>(1,35+1,5)*2*0,16*8</t>
  </si>
  <si>
    <t>(0,4+1,5)*0,16*10</t>
  </si>
  <si>
    <t>0,052</t>
  </si>
  <si>
    <t>polohrazdy</t>
  </si>
  <si>
    <t>(2*PI*0,05*0,05+2*PI*0,05*2,5)*4+0,096</t>
  </si>
  <si>
    <t>basket.koše</t>
  </si>
  <si>
    <t>((4*0,045+2*0,8)*2*1+0,3*2,1*2+2*1,7*(0,02+0,04)*2)*2+0,044</t>
  </si>
  <si>
    <t>kruhy</t>
  </si>
  <si>
    <t>(2*PI*0,05*0,05+2*PI*0,05*7)+0,085</t>
  </si>
  <si>
    <t>136</t>
  </si>
  <si>
    <t>783314101</t>
  </si>
  <si>
    <t>Základní jednonásobný syntetický nátěr zámečnických konstrukcí</t>
  </si>
  <si>
    <t>-1281595367</t>
  </si>
  <si>
    <t>137</t>
  </si>
  <si>
    <t>783315101</t>
  </si>
  <si>
    <t>Mezinátěr jednonásobný syntetický standardní zámečnických konstrukcí</t>
  </si>
  <si>
    <t>1155202113</t>
  </si>
  <si>
    <t>138</t>
  </si>
  <si>
    <t>783317101</t>
  </si>
  <si>
    <t>Krycí jednonásobný syntetický standardní nátěr zámečnických konstrukcí</t>
  </si>
  <si>
    <t>-2025645064</t>
  </si>
  <si>
    <t>139</t>
  </si>
  <si>
    <t>783322101</t>
  </si>
  <si>
    <t>Tmelení včetně přebroušení zámečnických konstrukcí disperzním tmelem</t>
  </si>
  <si>
    <t>-2145251803</t>
  </si>
  <si>
    <t>140</t>
  </si>
  <si>
    <t>783901201</t>
  </si>
  <si>
    <t>Hrubé broušení dřevěných podlah před provedením nátěru</t>
  </si>
  <si>
    <t>-2128038422</t>
  </si>
  <si>
    <t>208*0,05</t>
  </si>
  <si>
    <t>141</t>
  </si>
  <si>
    <t>783901203</t>
  </si>
  <si>
    <t>Jemné broušení dřevěných podlah před provedením nátěru</t>
  </si>
  <si>
    <t>-668920759</t>
  </si>
  <si>
    <t>142</t>
  </si>
  <si>
    <t>783901403</t>
  </si>
  <si>
    <t>Vysátí dřevěných podlah před provedením nátěru</t>
  </si>
  <si>
    <t>1863864227</t>
  </si>
  <si>
    <t>143</t>
  </si>
  <si>
    <t>783913101</t>
  </si>
  <si>
    <t>Napouštěcí jednonásobný syntetický nátěr dřevěných podlah</t>
  </si>
  <si>
    <t>-639379337</t>
  </si>
  <si>
    <t>144</t>
  </si>
  <si>
    <t>783928211</t>
  </si>
  <si>
    <t>Lakovací dvojnásobný akrylátový transparentní nátěr dřevěné podlahy</t>
  </si>
  <si>
    <t>963795455</t>
  </si>
  <si>
    <t>145</t>
  </si>
  <si>
    <t>783947111</t>
  </si>
  <si>
    <t>Krycí dvojnásobný polyuretanový vodou ředitelný nátěr dřevěné podlahy</t>
  </si>
  <si>
    <t>-1672932185</t>
  </si>
  <si>
    <t>146</t>
  </si>
  <si>
    <t>783998211</t>
  </si>
  <si>
    <t>Příplatek k cenám lakovacího nátěru dřevěné podlahy za vodorovné značení š do 50 mm</t>
  </si>
  <si>
    <t>-1108103632</t>
  </si>
  <si>
    <t>39+13,3*2+2*4,7+4*6+94,8+14,2</t>
  </si>
  <si>
    <t>784</t>
  </si>
  <si>
    <t>Dokončovací práce - malby a tapety</t>
  </si>
  <si>
    <t>147</t>
  </si>
  <si>
    <t>784121005</t>
  </si>
  <si>
    <t>Oškrabání malby v mísnostech v přes 5,00 m</t>
  </si>
  <si>
    <t>-1468223755</t>
  </si>
  <si>
    <t>148</t>
  </si>
  <si>
    <t>784121015</t>
  </si>
  <si>
    <t>Rozmývání podkladu po oškrabání malby v místnostech v přes 5,00 m</t>
  </si>
  <si>
    <t>1077882271</t>
  </si>
  <si>
    <t>149</t>
  </si>
  <si>
    <t>784181115</t>
  </si>
  <si>
    <t>Základní silikátová jednonásobná bezbarvá penetrace podkladu v místnostech v přes 5,00 m</t>
  </si>
  <si>
    <t>1573484906</t>
  </si>
  <si>
    <t>150</t>
  </si>
  <si>
    <t>784211105</t>
  </si>
  <si>
    <t>Dvojnásobné bílé malby ze směsí za mokra výborně oděruvzdorných v místnostech v přes 5,00 m</t>
  </si>
  <si>
    <t>2083256566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</si>
</sst>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%"/>
    <numFmt numFmtId="166" formatCode="#,##0.00000"/>
    <numFmt numFmtId="167" formatCode="#,##0.000"/>
  </numFmts>
  <fonts count="29">
    <font>
      <sz val="8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3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3" fillId="3" borderId="0" xfId="0" applyFont="1" applyFill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5" fillId="0" borderId="3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vertical="center"/>
      <protection/>
    </xf>
    <xf numFmtId="4" fontId="15" fillId="0" borderId="12" xfId="0" applyNumberFormat="1" applyFont="1" applyBorder="1" applyAlignment="1" applyProtection="1">
      <alignment vertical="center"/>
      <protection/>
    </xf>
    <xf numFmtId="0" fontId="15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16" fillId="0" borderId="3" xfId="0" applyFont="1" applyBorder="1" applyAlignment="1">
      <alignment vertical="center"/>
    </xf>
    <xf numFmtId="4" fontId="1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4" fontId="16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9" fillId="3" borderId="0" xfId="0" applyFont="1" applyFill="1" applyAlignment="1" applyProtection="1">
      <alignment horizontal="left" vertical="center"/>
      <protection/>
    </xf>
    <xf numFmtId="4" fontId="9" fillId="3" borderId="0" xfId="0" applyNumberFormat="1" applyFont="1" applyFill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3" fillId="3" borderId="13" xfId="0" applyFont="1" applyFill="1" applyBorder="1" applyAlignment="1" applyProtection="1">
      <alignment horizontal="center" vertical="center" wrapText="1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166" fontId="18" fillId="0" borderId="4" xfId="0" applyNumberFormat="1" applyFont="1" applyBorder="1" applyAlignment="1" applyProtection="1">
      <alignment/>
      <protection/>
    </xf>
    <xf numFmtId="166" fontId="18" fillId="0" borderId="17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20" fillId="0" borderId="3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 locked="0"/>
    </xf>
    <xf numFmtId="4" fontId="15" fillId="0" borderId="0" xfId="0" applyNumberFormat="1" applyFont="1" applyAlignment="1" applyProtection="1">
      <alignment/>
      <protection/>
    </xf>
    <xf numFmtId="0" fontId="20" fillId="0" borderId="3" xfId="0" applyFont="1" applyBorder="1" applyAlignment="1">
      <alignment/>
    </xf>
    <xf numFmtId="0" fontId="20" fillId="0" borderId="1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66" fontId="20" fillId="0" borderId="0" xfId="0" applyNumberFormat="1" applyFont="1" applyBorder="1" applyAlignment="1" applyProtection="1">
      <alignment/>
      <protection/>
    </xf>
    <xf numFmtId="166" fontId="20" fillId="0" borderId="19" xfId="0" applyNumberFormat="1" applyFont="1" applyBorder="1" applyAlignment="1" applyProtection="1">
      <alignment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vertical="center"/>
    </xf>
    <xf numFmtId="0" fontId="16" fillId="0" borderId="0" xfId="0" applyFont="1" applyAlignment="1" applyProtection="1">
      <alignment horizontal="left"/>
      <protection/>
    </xf>
    <xf numFmtId="4" fontId="16" fillId="0" borderId="0" xfId="0" applyNumberFormat="1" applyFont="1" applyAlignment="1" applyProtection="1">
      <alignment/>
      <protection/>
    </xf>
    <xf numFmtId="0" fontId="13" fillId="0" borderId="20" xfId="0" applyFont="1" applyBorder="1" applyAlignment="1" applyProtection="1">
      <alignment horizontal="center" vertical="center"/>
      <protection/>
    </xf>
    <xf numFmtId="49" fontId="13" fillId="0" borderId="20" xfId="0" applyNumberFormat="1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167" fontId="13" fillId="0" borderId="20" xfId="0" applyNumberFormat="1" applyFont="1" applyBorder="1" applyAlignment="1" applyProtection="1">
      <alignment vertical="center"/>
      <protection/>
    </xf>
    <xf numFmtId="4" fontId="13" fillId="2" borderId="20" xfId="0" applyNumberFormat="1" applyFont="1" applyFill="1" applyBorder="1" applyAlignment="1" applyProtection="1">
      <alignment vertical="center"/>
      <protection locked="0"/>
    </xf>
    <xf numFmtId="4" fontId="13" fillId="0" borderId="20" xfId="0" applyNumberFormat="1" applyFont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166" fontId="17" fillId="0" borderId="19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vertical="center"/>
      <protection locked="0"/>
    </xf>
    <xf numFmtId="0" fontId="21" fillId="0" borderId="3" xfId="0" applyFont="1" applyBorder="1" applyAlignment="1">
      <alignment vertical="center"/>
    </xf>
    <xf numFmtId="0" fontId="21" fillId="0" borderId="18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7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3" fillId="0" borderId="18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167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4" fillId="0" borderId="18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19" xfId="0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167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 locked="0"/>
    </xf>
    <xf numFmtId="0" fontId="25" fillId="0" borderId="3" xfId="0" applyFont="1" applyBorder="1" applyAlignment="1">
      <alignment vertical="center"/>
    </xf>
    <xf numFmtId="0" fontId="25" fillId="0" borderId="18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19" xfId="0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26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49" fontId="27" fillId="0" borderId="20" xfId="0" applyNumberFormat="1" applyFont="1" applyBorder="1" applyAlignment="1" applyProtection="1">
      <alignment horizontal="left" vertical="center" wrapText="1"/>
      <protection/>
    </xf>
    <xf numFmtId="0" fontId="27" fillId="0" borderId="20" xfId="0" applyFont="1" applyBorder="1" applyAlignment="1" applyProtection="1">
      <alignment horizontal="left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167" fontId="27" fillId="0" borderId="20" xfId="0" applyNumberFormat="1" applyFont="1" applyBorder="1" applyAlignment="1" applyProtection="1">
      <alignment vertical="center"/>
      <protection/>
    </xf>
    <xf numFmtId="4" fontId="27" fillId="2" borderId="20" xfId="0" applyNumberFormat="1" applyFont="1" applyFill="1" applyBorder="1" applyAlignment="1" applyProtection="1">
      <alignment vertical="center"/>
      <protection locked="0"/>
    </xf>
    <xf numFmtId="4" fontId="27" fillId="0" borderId="20" xfId="0" applyNumberFormat="1" applyFont="1" applyBorder="1" applyAlignment="1" applyProtection="1">
      <alignment vertical="center"/>
      <protection/>
    </xf>
    <xf numFmtId="0" fontId="28" fillId="0" borderId="3" xfId="0" applyFont="1" applyBorder="1" applyAlignment="1">
      <alignment vertical="center"/>
    </xf>
    <xf numFmtId="0" fontId="27" fillId="2" borderId="18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/>
    </xf>
    <xf numFmtId="0" fontId="17" fillId="2" borderId="21" xfId="0" applyFont="1" applyFill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166" fontId="17" fillId="0" borderId="12" xfId="0" applyNumberFormat="1" applyFont="1" applyBorder="1" applyAlignment="1" applyProtection="1">
      <alignment vertical="center"/>
      <protection/>
    </xf>
    <xf numFmtId="166" fontId="17" fillId="0" borderId="22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352;%20Weberova%20Praha%205_VV_202202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01.1 - SO 01 - Malá těl..."/>
      <sheetName val="SO02.1 - SO 02 - Velká tě..."/>
    </sheetNames>
    <sheetDataSet>
      <sheetData sheetId="0">
        <row r="6">
          <cell r="K6" t="str">
            <v>Oprava sportovních povrchů a vybavení tělocvičen</v>
          </cell>
        </row>
        <row r="8">
          <cell r="AN8">
            <v>44609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6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2" spans="12:46" ht="36.9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" t="s">
        <v>0</v>
      </c>
    </row>
    <row r="3" spans="2:4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1</v>
      </c>
    </row>
    <row r="4" spans="2:46" ht="24.9" customHeight="1">
      <c r="B4" s="5"/>
      <c r="D4" s="6" t="s">
        <v>2</v>
      </c>
      <c r="L4" s="5"/>
      <c r="M4" s="7" t="s">
        <v>3</v>
      </c>
      <c r="AT4" s="2" t="s">
        <v>4</v>
      </c>
    </row>
    <row r="5" spans="2:12" ht="6.9" customHeight="1">
      <c r="B5" s="5"/>
      <c r="L5" s="5"/>
    </row>
    <row r="6" spans="2:12" ht="12" customHeight="1">
      <c r="B6" s="5"/>
      <c r="D6" s="8" t="s">
        <v>5</v>
      </c>
      <c r="L6" s="5"/>
    </row>
    <row r="7" spans="2:12" ht="16.5" customHeight="1">
      <c r="B7" s="5"/>
      <c r="E7" s="9" t="str">
        <f>'[1]Rekapitulace stavby'!K6</f>
        <v>Oprava sportovních povrchů a vybavení tělocvičen</v>
      </c>
      <c r="F7" s="10"/>
      <c r="G7" s="10"/>
      <c r="H7" s="10"/>
      <c r="L7" s="5"/>
    </row>
    <row r="8" spans="1:31" s="14" customFormat="1" ht="12" customHeight="1">
      <c r="A8" s="11"/>
      <c r="B8" s="12"/>
      <c r="C8" s="11"/>
      <c r="D8" s="8" t="s">
        <v>6</v>
      </c>
      <c r="E8" s="11"/>
      <c r="F8" s="11"/>
      <c r="G8" s="11"/>
      <c r="H8" s="11"/>
      <c r="I8" s="11"/>
      <c r="J8" s="11"/>
      <c r="K8" s="11"/>
      <c r="L8" s="13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14" customFormat="1" ht="16.5" customHeight="1">
      <c r="A9" s="11"/>
      <c r="B9" s="12"/>
      <c r="C9" s="11"/>
      <c r="D9" s="11"/>
      <c r="E9" s="15" t="s">
        <v>7</v>
      </c>
      <c r="F9" s="16"/>
      <c r="G9" s="16"/>
      <c r="H9" s="16"/>
      <c r="I9" s="11"/>
      <c r="J9" s="11"/>
      <c r="K9" s="11"/>
      <c r="L9" s="13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4" customFormat="1" ht="12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3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4" customFormat="1" ht="12" customHeight="1">
      <c r="A11" s="11"/>
      <c r="B11" s="12"/>
      <c r="C11" s="11"/>
      <c r="D11" s="8" t="s">
        <v>8</v>
      </c>
      <c r="E11" s="11"/>
      <c r="F11" s="17" t="s">
        <v>9</v>
      </c>
      <c r="G11" s="11"/>
      <c r="H11" s="11"/>
      <c r="I11" s="8" t="s">
        <v>10</v>
      </c>
      <c r="J11" s="17" t="s">
        <v>9</v>
      </c>
      <c r="K11" s="11"/>
      <c r="L11" s="1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4" customFormat="1" ht="12" customHeight="1">
      <c r="A12" s="11"/>
      <c r="B12" s="12"/>
      <c r="C12" s="11"/>
      <c r="D12" s="8" t="s">
        <v>11</v>
      </c>
      <c r="E12" s="11"/>
      <c r="F12" s="17" t="s">
        <v>12</v>
      </c>
      <c r="G12" s="11"/>
      <c r="H12" s="11"/>
      <c r="I12" s="8" t="s">
        <v>13</v>
      </c>
      <c r="J12" s="18">
        <f>'[1]Rekapitulace stavby'!AN8</f>
        <v>44609</v>
      </c>
      <c r="K12" s="11"/>
      <c r="L12" s="1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4" customFormat="1" ht="10.95" customHeight="1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14" customFormat="1" ht="12" customHeight="1">
      <c r="A14" s="11"/>
      <c r="B14" s="12"/>
      <c r="C14" s="11"/>
      <c r="D14" s="8" t="s">
        <v>14</v>
      </c>
      <c r="E14" s="11"/>
      <c r="F14" s="11"/>
      <c r="G14" s="11"/>
      <c r="H14" s="11"/>
      <c r="I14" s="8" t="s">
        <v>15</v>
      </c>
      <c r="J14" s="17" t="s">
        <v>9</v>
      </c>
      <c r="K14" s="11"/>
      <c r="L14" s="1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s="14" customFormat="1" ht="18" customHeight="1">
      <c r="A15" s="11"/>
      <c r="B15" s="12"/>
      <c r="C15" s="11"/>
      <c r="D15" s="11"/>
      <c r="E15" s="17" t="s">
        <v>16</v>
      </c>
      <c r="F15" s="11"/>
      <c r="G15" s="11"/>
      <c r="H15" s="11"/>
      <c r="I15" s="8" t="s">
        <v>17</v>
      </c>
      <c r="J15" s="17" t="s">
        <v>9</v>
      </c>
      <c r="K15" s="11"/>
      <c r="L15" s="13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14" customFormat="1" ht="6.9" customHeight="1">
      <c r="A16" s="11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3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14" customFormat="1" ht="12" customHeight="1">
      <c r="A17" s="11"/>
      <c r="B17" s="12"/>
      <c r="C17" s="11"/>
      <c r="D17" s="8" t="s">
        <v>18</v>
      </c>
      <c r="E17" s="11"/>
      <c r="F17" s="11"/>
      <c r="G17" s="11"/>
      <c r="H17" s="11"/>
      <c r="I17" s="8" t="s">
        <v>15</v>
      </c>
      <c r="J17" s="19" t="str">
        <f>'[1]Rekapitulace stavby'!AN13</f>
        <v>Vyplň údaj</v>
      </c>
      <c r="K17" s="11"/>
      <c r="L17" s="13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4" customFormat="1" ht="18" customHeight="1">
      <c r="A18" s="11"/>
      <c r="B18" s="12"/>
      <c r="C18" s="11"/>
      <c r="D18" s="11"/>
      <c r="E18" s="20" t="str">
        <f>'[1]Rekapitulace stavby'!E14</f>
        <v>Vyplň údaj</v>
      </c>
      <c r="F18" s="21"/>
      <c r="G18" s="21"/>
      <c r="H18" s="21"/>
      <c r="I18" s="8" t="s">
        <v>17</v>
      </c>
      <c r="J18" s="19" t="str">
        <f>'[1]Rekapitulace stavby'!AN14</f>
        <v>Vyplň údaj</v>
      </c>
      <c r="K18" s="11"/>
      <c r="L18" s="13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4" customFormat="1" ht="6.9" customHeight="1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3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4" customFormat="1" ht="12" customHeight="1">
      <c r="A20" s="11"/>
      <c r="B20" s="12"/>
      <c r="C20" s="11"/>
      <c r="D20" s="8" t="s">
        <v>19</v>
      </c>
      <c r="E20" s="11"/>
      <c r="F20" s="11"/>
      <c r="G20" s="11"/>
      <c r="H20" s="11"/>
      <c r="I20" s="8" t="s">
        <v>15</v>
      </c>
      <c r="J20" s="17" t="str">
        <f>IF('[1]Rekapitulace stavby'!AN16="","",'[1]Rekapitulace stavby'!AN16)</f>
        <v/>
      </c>
      <c r="K20" s="11"/>
      <c r="L20" s="13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4" customFormat="1" ht="18" customHeight="1">
      <c r="A21" s="11"/>
      <c r="B21" s="12"/>
      <c r="C21" s="11"/>
      <c r="D21" s="11"/>
      <c r="E21" s="17" t="str">
        <f>IF('[1]Rekapitulace stavby'!E17="","",'[1]Rekapitulace stavby'!E17)</f>
        <v xml:space="preserve"> </v>
      </c>
      <c r="F21" s="11"/>
      <c r="G21" s="11"/>
      <c r="H21" s="11"/>
      <c r="I21" s="8" t="s">
        <v>17</v>
      </c>
      <c r="J21" s="17" t="str">
        <f>IF('[1]Rekapitulace stavby'!AN17="","",'[1]Rekapitulace stavby'!AN17)</f>
        <v/>
      </c>
      <c r="K21" s="11"/>
      <c r="L21" s="13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14" customFormat="1" ht="6.9" customHeight="1">
      <c r="A22" s="11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3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4" customFormat="1" ht="12" customHeight="1">
      <c r="A23" s="11"/>
      <c r="B23" s="12"/>
      <c r="C23" s="11"/>
      <c r="D23" s="8" t="s">
        <v>20</v>
      </c>
      <c r="E23" s="11"/>
      <c r="F23" s="11"/>
      <c r="G23" s="11"/>
      <c r="H23" s="11"/>
      <c r="I23" s="8" t="s">
        <v>15</v>
      </c>
      <c r="J23" s="17" t="str">
        <f>IF('[1]Rekapitulace stavby'!AN19="","",'[1]Rekapitulace stavby'!AN19)</f>
        <v/>
      </c>
      <c r="K23" s="11"/>
      <c r="L23" s="13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14" customFormat="1" ht="18" customHeight="1">
      <c r="A24" s="11"/>
      <c r="B24" s="12"/>
      <c r="C24" s="11"/>
      <c r="D24" s="11"/>
      <c r="E24" s="17" t="str">
        <f>IF('[1]Rekapitulace stavby'!E20="","",'[1]Rekapitulace stavby'!E20)</f>
        <v xml:space="preserve"> </v>
      </c>
      <c r="F24" s="11"/>
      <c r="G24" s="11"/>
      <c r="H24" s="11"/>
      <c r="I24" s="8" t="s">
        <v>17</v>
      </c>
      <c r="J24" s="17" t="str">
        <f>IF('[1]Rekapitulace stavby'!AN20="","",'[1]Rekapitulace stavby'!AN20)</f>
        <v/>
      </c>
      <c r="K24" s="11"/>
      <c r="L24" s="13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14" customFormat="1" ht="6.9" customHeight="1">
      <c r="A25" s="11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3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s="14" customFormat="1" ht="12" customHeight="1">
      <c r="A26" s="11"/>
      <c r="B26" s="12"/>
      <c r="C26" s="11"/>
      <c r="D26" s="8" t="s">
        <v>21</v>
      </c>
      <c r="E26" s="11"/>
      <c r="F26" s="11"/>
      <c r="G26" s="11"/>
      <c r="H26" s="11"/>
      <c r="I26" s="11"/>
      <c r="J26" s="11"/>
      <c r="K26" s="11"/>
      <c r="L26" s="13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s="26" customFormat="1" ht="16.5" customHeight="1">
      <c r="A27" s="22"/>
      <c r="B27" s="23"/>
      <c r="C27" s="22"/>
      <c r="D27" s="22"/>
      <c r="E27" s="24" t="s">
        <v>9</v>
      </c>
      <c r="F27" s="24"/>
      <c r="G27" s="24"/>
      <c r="H27" s="24"/>
      <c r="I27" s="22"/>
      <c r="J27" s="22"/>
      <c r="K27" s="22"/>
      <c r="L27" s="25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14" customFormat="1" ht="6.9" customHeight="1">
      <c r="A28" s="11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3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14" customFormat="1" ht="6.9" customHeight="1">
      <c r="A29" s="11"/>
      <c r="B29" s="12"/>
      <c r="C29" s="11"/>
      <c r="D29" s="27"/>
      <c r="E29" s="27"/>
      <c r="F29" s="27"/>
      <c r="G29" s="27"/>
      <c r="H29" s="27"/>
      <c r="I29" s="27"/>
      <c r="J29" s="27"/>
      <c r="K29" s="27"/>
      <c r="L29" s="13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s="14" customFormat="1" ht="14.4" customHeight="1">
      <c r="A30" s="11"/>
      <c r="B30" s="12"/>
      <c r="C30" s="11"/>
      <c r="D30" s="17" t="s">
        <v>22</v>
      </c>
      <c r="E30" s="11"/>
      <c r="F30" s="11"/>
      <c r="G30" s="11"/>
      <c r="H30" s="11"/>
      <c r="I30" s="11"/>
      <c r="J30" s="28">
        <f>J96</f>
        <v>0</v>
      </c>
      <c r="K30" s="11"/>
      <c r="L30" s="13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s="14" customFormat="1" ht="14.4" customHeight="1">
      <c r="A31" s="11"/>
      <c r="B31" s="12"/>
      <c r="C31" s="11"/>
      <c r="D31" s="29" t="s">
        <v>23</v>
      </c>
      <c r="E31" s="11"/>
      <c r="F31" s="11"/>
      <c r="G31" s="11"/>
      <c r="H31" s="11"/>
      <c r="I31" s="11"/>
      <c r="J31" s="28">
        <f>J114</f>
        <v>0</v>
      </c>
      <c r="K31" s="11"/>
      <c r="L31" s="13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14" customFormat="1" ht="25.35" customHeight="1">
      <c r="A32" s="11"/>
      <c r="B32" s="12"/>
      <c r="C32" s="11"/>
      <c r="D32" s="30" t="s">
        <v>24</v>
      </c>
      <c r="E32" s="11"/>
      <c r="F32" s="11"/>
      <c r="G32" s="11"/>
      <c r="H32" s="11"/>
      <c r="I32" s="11"/>
      <c r="J32" s="31">
        <f>ROUND(J30+J31,1)</f>
        <v>0</v>
      </c>
      <c r="K32" s="11"/>
      <c r="L32" s="13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s="14" customFormat="1" ht="6.9" customHeight="1">
      <c r="A33" s="11"/>
      <c r="B33" s="12"/>
      <c r="C33" s="11"/>
      <c r="D33" s="27"/>
      <c r="E33" s="27"/>
      <c r="F33" s="27"/>
      <c r="G33" s="27"/>
      <c r="H33" s="27"/>
      <c r="I33" s="27"/>
      <c r="J33" s="27"/>
      <c r="K33" s="27"/>
      <c r="L33" s="13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s="14" customFormat="1" ht="14.4" customHeight="1">
      <c r="A34" s="11"/>
      <c r="B34" s="12"/>
      <c r="C34" s="11"/>
      <c r="D34" s="11"/>
      <c r="E34" s="11"/>
      <c r="F34" s="32" t="s">
        <v>25</v>
      </c>
      <c r="G34" s="11"/>
      <c r="H34" s="11"/>
      <c r="I34" s="32" t="s">
        <v>26</v>
      </c>
      <c r="J34" s="32" t="s">
        <v>27</v>
      </c>
      <c r="K34" s="11"/>
      <c r="L34" s="1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s="14" customFormat="1" ht="14.4" customHeight="1">
      <c r="A35" s="11"/>
      <c r="B35" s="12"/>
      <c r="C35" s="11"/>
      <c r="D35" s="33" t="s">
        <v>28</v>
      </c>
      <c r="E35" s="8" t="s">
        <v>29</v>
      </c>
      <c r="F35" s="34">
        <f>ROUND((SUM(BE114:BE121)+SUM(BE141:BE525)),1)</f>
        <v>0</v>
      </c>
      <c r="G35" s="11"/>
      <c r="H35" s="11"/>
      <c r="I35" s="35">
        <v>0.21</v>
      </c>
      <c r="J35" s="34">
        <f>ROUND(((SUM(BE114:BE121)+SUM(BE141:BE525))*I35),1)</f>
        <v>0</v>
      </c>
      <c r="K35" s="11"/>
      <c r="L35" s="13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14" customFormat="1" ht="14.4" customHeight="1">
      <c r="A36" s="11"/>
      <c r="B36" s="12"/>
      <c r="C36" s="11"/>
      <c r="D36" s="11"/>
      <c r="E36" s="8" t="s">
        <v>30</v>
      </c>
      <c r="F36" s="34">
        <f>ROUND((SUM(BF114:BF121)+SUM(BF141:BF525)),1)</f>
        <v>0</v>
      </c>
      <c r="G36" s="11"/>
      <c r="H36" s="11"/>
      <c r="I36" s="35">
        <v>0.15</v>
      </c>
      <c r="J36" s="34">
        <f>ROUND(((SUM(BF114:BF121)+SUM(BF141:BF525))*I36),1)</f>
        <v>0</v>
      </c>
      <c r="K36" s="11"/>
      <c r="L36" s="13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14" customFormat="1" ht="14.4" customHeight="1" hidden="1">
      <c r="A37" s="11"/>
      <c r="B37" s="12"/>
      <c r="C37" s="11"/>
      <c r="D37" s="11"/>
      <c r="E37" s="8" t="s">
        <v>31</v>
      </c>
      <c r="F37" s="34">
        <f>ROUND((SUM(BG114:BG121)+SUM(BG141:BG525)),1)</f>
        <v>0</v>
      </c>
      <c r="G37" s="11"/>
      <c r="H37" s="11"/>
      <c r="I37" s="35">
        <v>0.21</v>
      </c>
      <c r="J37" s="34">
        <f>0</f>
        <v>0</v>
      </c>
      <c r="K37" s="11"/>
      <c r="L37" s="13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14" customFormat="1" ht="14.4" customHeight="1" hidden="1">
      <c r="A38" s="11"/>
      <c r="B38" s="12"/>
      <c r="C38" s="11"/>
      <c r="D38" s="11"/>
      <c r="E38" s="8" t="s">
        <v>32</v>
      </c>
      <c r="F38" s="34">
        <f>ROUND((SUM(BH114:BH121)+SUM(BH141:BH525)),1)</f>
        <v>0</v>
      </c>
      <c r="G38" s="11"/>
      <c r="H38" s="11"/>
      <c r="I38" s="35">
        <v>0.15</v>
      </c>
      <c r="J38" s="34">
        <f>0</f>
        <v>0</v>
      </c>
      <c r="K38" s="11"/>
      <c r="L38" s="13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s="14" customFormat="1" ht="14.4" customHeight="1" hidden="1">
      <c r="A39" s="11"/>
      <c r="B39" s="12"/>
      <c r="C39" s="11"/>
      <c r="D39" s="11"/>
      <c r="E39" s="8" t="s">
        <v>33</v>
      </c>
      <c r="F39" s="34">
        <f>ROUND((SUM(BI114:BI121)+SUM(BI141:BI525)),1)</f>
        <v>0</v>
      </c>
      <c r="G39" s="11"/>
      <c r="H39" s="11"/>
      <c r="I39" s="35">
        <v>0</v>
      </c>
      <c r="J39" s="34">
        <f>0</f>
        <v>0</v>
      </c>
      <c r="K39" s="11"/>
      <c r="L39" s="13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14" customFormat="1" ht="6.9" customHeight="1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3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s="14" customFormat="1" ht="25.35" customHeight="1">
      <c r="A41" s="11"/>
      <c r="B41" s="12"/>
      <c r="C41" s="36"/>
      <c r="D41" s="37" t="s">
        <v>34</v>
      </c>
      <c r="E41" s="38"/>
      <c r="F41" s="38"/>
      <c r="G41" s="39" t="s">
        <v>35</v>
      </c>
      <c r="H41" s="40" t="s">
        <v>36</v>
      </c>
      <c r="I41" s="38"/>
      <c r="J41" s="41">
        <f>SUM(J32:J39)</f>
        <v>0</v>
      </c>
      <c r="K41" s="42"/>
      <c r="L41" s="13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14" customFormat="1" ht="14.4" customHeight="1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3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2:12" ht="14.4" customHeight="1">
      <c r="B43" s="5"/>
      <c r="L43" s="5"/>
    </row>
    <row r="44" spans="2:12" ht="14.4" customHeight="1">
      <c r="B44" s="5"/>
      <c r="L44" s="5"/>
    </row>
    <row r="45" spans="2:12" ht="14.4" customHeight="1">
      <c r="B45" s="5"/>
      <c r="L45" s="5"/>
    </row>
    <row r="46" spans="2:12" ht="14.4" customHeight="1">
      <c r="B46" s="5"/>
      <c r="L46" s="5"/>
    </row>
    <row r="47" spans="2:12" ht="14.4" customHeight="1">
      <c r="B47" s="5"/>
      <c r="L47" s="5"/>
    </row>
    <row r="48" spans="2:12" ht="14.4" customHeight="1">
      <c r="B48" s="5"/>
      <c r="L48" s="5"/>
    </row>
    <row r="49" spans="2:12" ht="14.4" customHeight="1">
      <c r="B49" s="5"/>
      <c r="L49" s="5"/>
    </row>
    <row r="50" spans="2:12" s="14" customFormat="1" ht="14.4" customHeight="1">
      <c r="B50" s="13"/>
      <c r="D50" s="43" t="s">
        <v>37</v>
      </c>
      <c r="E50" s="44"/>
      <c r="F50" s="44"/>
      <c r="G50" s="43" t="s">
        <v>38</v>
      </c>
      <c r="H50" s="44"/>
      <c r="I50" s="44"/>
      <c r="J50" s="44"/>
      <c r="K50" s="44"/>
      <c r="L50" s="13"/>
    </row>
    <row r="51" spans="2:12" ht="12">
      <c r="B51" s="5"/>
      <c r="L51" s="5"/>
    </row>
    <row r="52" spans="2:12" ht="12">
      <c r="B52" s="5"/>
      <c r="L52" s="5"/>
    </row>
    <row r="53" spans="2:12" ht="12">
      <c r="B53" s="5"/>
      <c r="L53" s="5"/>
    </row>
    <row r="54" spans="2:12" ht="12">
      <c r="B54" s="5"/>
      <c r="L54" s="5"/>
    </row>
    <row r="55" spans="2:12" ht="12">
      <c r="B55" s="5"/>
      <c r="L55" s="5"/>
    </row>
    <row r="56" spans="2:12" ht="12">
      <c r="B56" s="5"/>
      <c r="L56" s="5"/>
    </row>
    <row r="57" spans="2:12" ht="12">
      <c r="B57" s="5"/>
      <c r="L57" s="5"/>
    </row>
    <row r="58" spans="2:12" ht="12">
      <c r="B58" s="5"/>
      <c r="L58" s="5"/>
    </row>
    <row r="59" spans="2:12" ht="12">
      <c r="B59" s="5"/>
      <c r="L59" s="5"/>
    </row>
    <row r="60" spans="2:12" ht="12">
      <c r="B60" s="5"/>
      <c r="L60" s="5"/>
    </row>
    <row r="61" spans="1:31" s="14" customFormat="1" ht="13.2">
      <c r="A61" s="11"/>
      <c r="B61" s="12"/>
      <c r="C61" s="11"/>
      <c r="D61" s="45" t="s">
        <v>39</v>
      </c>
      <c r="E61" s="46"/>
      <c r="F61" s="47" t="s">
        <v>40</v>
      </c>
      <c r="G61" s="45" t="s">
        <v>39</v>
      </c>
      <c r="H61" s="46"/>
      <c r="I61" s="46"/>
      <c r="J61" s="48" t="s">
        <v>40</v>
      </c>
      <c r="K61" s="46"/>
      <c r="L61" s="13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2:12" ht="12">
      <c r="B62" s="5"/>
      <c r="L62" s="5"/>
    </row>
    <row r="63" spans="2:12" ht="12">
      <c r="B63" s="5"/>
      <c r="L63" s="5"/>
    </row>
    <row r="64" spans="2:12" ht="12">
      <c r="B64" s="5"/>
      <c r="L64" s="5"/>
    </row>
    <row r="65" spans="1:31" s="14" customFormat="1" ht="13.2">
      <c r="A65" s="11"/>
      <c r="B65" s="12"/>
      <c r="C65" s="11"/>
      <c r="D65" s="43" t="s">
        <v>41</v>
      </c>
      <c r="E65" s="49"/>
      <c r="F65" s="49"/>
      <c r="G65" s="43" t="s">
        <v>42</v>
      </c>
      <c r="H65" s="49"/>
      <c r="I65" s="49"/>
      <c r="J65" s="49"/>
      <c r="K65" s="49"/>
      <c r="L65" s="13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2:12" ht="12">
      <c r="B66" s="5"/>
      <c r="L66" s="5"/>
    </row>
    <row r="67" spans="2:12" ht="12">
      <c r="B67" s="5"/>
      <c r="L67" s="5"/>
    </row>
    <row r="68" spans="2:12" ht="12">
      <c r="B68" s="5"/>
      <c r="L68" s="5"/>
    </row>
    <row r="69" spans="2:12" ht="12">
      <c r="B69" s="5"/>
      <c r="L69" s="5"/>
    </row>
    <row r="70" spans="2:12" ht="12">
      <c r="B70" s="5"/>
      <c r="L70" s="5"/>
    </row>
    <row r="71" spans="2:12" ht="12">
      <c r="B71" s="5"/>
      <c r="L71" s="5"/>
    </row>
    <row r="72" spans="2:12" ht="12">
      <c r="B72" s="5"/>
      <c r="L72" s="5"/>
    </row>
    <row r="73" spans="2:12" ht="12">
      <c r="B73" s="5"/>
      <c r="L73" s="5"/>
    </row>
    <row r="74" spans="2:12" ht="12">
      <c r="B74" s="5"/>
      <c r="L74" s="5"/>
    </row>
    <row r="75" spans="2:12" ht="12">
      <c r="B75" s="5"/>
      <c r="L75" s="5"/>
    </row>
    <row r="76" spans="1:31" s="14" customFormat="1" ht="13.2">
      <c r="A76" s="11"/>
      <c r="B76" s="12"/>
      <c r="C76" s="11"/>
      <c r="D76" s="45" t="s">
        <v>39</v>
      </c>
      <c r="E76" s="46"/>
      <c r="F76" s="47" t="s">
        <v>40</v>
      </c>
      <c r="G76" s="45" t="s">
        <v>39</v>
      </c>
      <c r="H76" s="46"/>
      <c r="I76" s="46"/>
      <c r="J76" s="48" t="s">
        <v>40</v>
      </c>
      <c r="K76" s="46"/>
      <c r="L76" s="13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s="14" customFormat="1" ht="14.4" customHeight="1">
      <c r="A77" s="11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3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81" spans="1:31" s="14" customFormat="1" ht="6.9" customHeight="1">
      <c r="A81" s="11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13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s="14" customFormat="1" ht="24.9" customHeight="1">
      <c r="A82" s="11"/>
      <c r="B82" s="54"/>
      <c r="C82" s="55" t="s">
        <v>43</v>
      </c>
      <c r="D82" s="56"/>
      <c r="E82" s="56"/>
      <c r="F82" s="56"/>
      <c r="G82" s="56"/>
      <c r="H82" s="56"/>
      <c r="I82" s="56"/>
      <c r="J82" s="56"/>
      <c r="K82" s="56"/>
      <c r="L82" s="13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s="14" customFormat="1" ht="6.9" customHeight="1">
      <c r="A83" s="11"/>
      <c r="B83" s="54"/>
      <c r="C83" s="56"/>
      <c r="D83" s="56"/>
      <c r="E83" s="56"/>
      <c r="F83" s="56"/>
      <c r="G83" s="56"/>
      <c r="H83" s="56"/>
      <c r="I83" s="56"/>
      <c r="J83" s="56"/>
      <c r="K83" s="56"/>
      <c r="L83" s="13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s="14" customFormat="1" ht="12" customHeight="1">
      <c r="A84" s="11"/>
      <c r="B84" s="54"/>
      <c r="C84" s="57" t="s">
        <v>5</v>
      </c>
      <c r="D84" s="56"/>
      <c r="E84" s="56"/>
      <c r="F84" s="56"/>
      <c r="G84" s="56"/>
      <c r="H84" s="56"/>
      <c r="I84" s="56"/>
      <c r="J84" s="56"/>
      <c r="K84" s="56"/>
      <c r="L84" s="13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s="14" customFormat="1" ht="16.5" customHeight="1">
      <c r="A85" s="11"/>
      <c r="B85" s="54"/>
      <c r="C85" s="56"/>
      <c r="D85" s="56"/>
      <c r="E85" s="58" t="str">
        <f>E7</f>
        <v>Oprava sportovních povrchů a vybavení tělocvičen</v>
      </c>
      <c r="F85" s="59"/>
      <c r="G85" s="59"/>
      <c r="H85" s="59"/>
      <c r="I85" s="56"/>
      <c r="J85" s="56"/>
      <c r="K85" s="56"/>
      <c r="L85" s="13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s="14" customFormat="1" ht="12" customHeight="1">
      <c r="A86" s="11"/>
      <c r="B86" s="54"/>
      <c r="C86" s="57" t="s">
        <v>6</v>
      </c>
      <c r="D86" s="56"/>
      <c r="E86" s="56"/>
      <c r="F86" s="56"/>
      <c r="G86" s="56"/>
      <c r="H86" s="56"/>
      <c r="I86" s="56"/>
      <c r="J86" s="56"/>
      <c r="K86" s="56"/>
      <c r="L86" s="13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 s="14" customFormat="1" ht="16.5" customHeight="1">
      <c r="A87" s="11"/>
      <c r="B87" s="54"/>
      <c r="C87" s="56"/>
      <c r="D87" s="56"/>
      <c r="E87" s="60" t="str">
        <f>E9</f>
        <v>SO01.1 - SO 01 - Malá tělocvična</v>
      </c>
      <c r="F87" s="61"/>
      <c r="G87" s="61"/>
      <c r="H87" s="61"/>
      <c r="I87" s="56"/>
      <c r="J87" s="56"/>
      <c r="K87" s="56"/>
      <c r="L87" s="13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s="14" customFormat="1" ht="6.9" customHeight="1">
      <c r="A88" s="11"/>
      <c r="B88" s="54"/>
      <c r="C88" s="56"/>
      <c r="D88" s="56"/>
      <c r="E88" s="56"/>
      <c r="F88" s="56"/>
      <c r="G88" s="56"/>
      <c r="H88" s="56"/>
      <c r="I88" s="56"/>
      <c r="J88" s="56"/>
      <c r="K88" s="56"/>
      <c r="L88" s="13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 s="14" customFormat="1" ht="12" customHeight="1">
      <c r="A89" s="11"/>
      <c r="B89" s="54"/>
      <c r="C89" s="57" t="s">
        <v>11</v>
      </c>
      <c r="D89" s="56"/>
      <c r="E89" s="56"/>
      <c r="F89" s="62" t="str">
        <f>F12</f>
        <v>Weberova 1/1090, Praha 5 - Košíře</v>
      </c>
      <c r="G89" s="56"/>
      <c r="H89" s="56"/>
      <c r="I89" s="57" t="s">
        <v>13</v>
      </c>
      <c r="J89" s="63">
        <f>IF(J12="","",J12)</f>
        <v>44609</v>
      </c>
      <c r="K89" s="56"/>
      <c r="L89" s="13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 s="14" customFormat="1" ht="6.9" customHeight="1">
      <c r="A90" s="11"/>
      <c r="B90" s="54"/>
      <c r="C90" s="56"/>
      <c r="D90" s="56"/>
      <c r="E90" s="56"/>
      <c r="F90" s="56"/>
      <c r="G90" s="56"/>
      <c r="H90" s="56"/>
      <c r="I90" s="56"/>
      <c r="J90" s="56"/>
      <c r="K90" s="56"/>
      <c r="L90" s="13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 s="14" customFormat="1" ht="15.15" customHeight="1">
      <c r="A91" s="11"/>
      <c r="B91" s="54"/>
      <c r="C91" s="57" t="s">
        <v>14</v>
      </c>
      <c r="D91" s="56"/>
      <c r="E91" s="56"/>
      <c r="F91" s="62" t="str">
        <f>E15</f>
        <v>Městská část Praha 5, Nám.14.října 1381/4, Praha 5</v>
      </c>
      <c r="G91" s="56"/>
      <c r="H91" s="56"/>
      <c r="I91" s="57" t="s">
        <v>19</v>
      </c>
      <c r="J91" s="64" t="str">
        <f>E21</f>
        <v xml:space="preserve"> </v>
      </c>
      <c r="K91" s="56"/>
      <c r="L91" s="13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 s="14" customFormat="1" ht="15.15" customHeight="1">
      <c r="A92" s="11"/>
      <c r="B92" s="54"/>
      <c r="C92" s="57" t="s">
        <v>18</v>
      </c>
      <c r="D92" s="56"/>
      <c r="E92" s="56"/>
      <c r="F92" s="62" t="str">
        <f>IF(E18="","",E18)</f>
        <v>Vyplň údaj</v>
      </c>
      <c r="G92" s="56"/>
      <c r="H92" s="56"/>
      <c r="I92" s="57" t="s">
        <v>20</v>
      </c>
      <c r="J92" s="64" t="str">
        <f>E24</f>
        <v xml:space="preserve"> </v>
      </c>
      <c r="K92" s="56"/>
      <c r="L92" s="13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 s="14" customFormat="1" ht="10.35" customHeight="1">
      <c r="A93" s="11"/>
      <c r="B93" s="54"/>
      <c r="C93" s="56"/>
      <c r="D93" s="56"/>
      <c r="E93" s="56"/>
      <c r="F93" s="56"/>
      <c r="G93" s="56"/>
      <c r="H93" s="56"/>
      <c r="I93" s="56"/>
      <c r="J93" s="56"/>
      <c r="K93" s="56"/>
      <c r="L93" s="13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 s="14" customFormat="1" ht="29.25" customHeight="1">
      <c r="A94" s="11"/>
      <c r="B94" s="54"/>
      <c r="C94" s="65" t="s">
        <v>44</v>
      </c>
      <c r="D94" s="66"/>
      <c r="E94" s="66"/>
      <c r="F94" s="66"/>
      <c r="G94" s="66"/>
      <c r="H94" s="66"/>
      <c r="I94" s="66"/>
      <c r="J94" s="67" t="s">
        <v>45</v>
      </c>
      <c r="K94" s="66"/>
      <c r="L94" s="13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s="14" customFormat="1" ht="10.35" customHeight="1">
      <c r="A95" s="11"/>
      <c r="B95" s="54"/>
      <c r="C95" s="56"/>
      <c r="D95" s="56"/>
      <c r="E95" s="56"/>
      <c r="F95" s="56"/>
      <c r="G95" s="56"/>
      <c r="H95" s="56"/>
      <c r="I95" s="56"/>
      <c r="J95" s="56"/>
      <c r="K95" s="56"/>
      <c r="L95" s="13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47" s="14" customFormat="1" ht="22.95" customHeight="1">
      <c r="A96" s="11"/>
      <c r="B96" s="54"/>
      <c r="C96" s="68" t="s">
        <v>46</v>
      </c>
      <c r="D96" s="56"/>
      <c r="E96" s="56"/>
      <c r="F96" s="56"/>
      <c r="G96" s="56"/>
      <c r="H96" s="56"/>
      <c r="I96" s="56"/>
      <c r="J96" s="69">
        <f>J141</f>
        <v>0</v>
      </c>
      <c r="K96" s="56"/>
      <c r="L96" s="13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U96" s="2" t="s">
        <v>47</v>
      </c>
    </row>
    <row r="97" spans="2:12" s="70" customFormat="1" ht="24.9" customHeight="1">
      <c r="B97" s="71"/>
      <c r="C97" s="72"/>
      <c r="D97" s="73" t="s">
        <v>48</v>
      </c>
      <c r="E97" s="74"/>
      <c r="F97" s="74"/>
      <c r="G97" s="74"/>
      <c r="H97" s="74"/>
      <c r="I97" s="74"/>
      <c r="J97" s="75">
        <f>J142</f>
        <v>0</v>
      </c>
      <c r="K97" s="72"/>
      <c r="L97" s="76"/>
    </row>
    <row r="98" spans="2:12" s="77" customFormat="1" ht="19.95" customHeight="1">
      <c r="B98" s="78"/>
      <c r="C98" s="79"/>
      <c r="D98" s="80" t="s">
        <v>49</v>
      </c>
      <c r="E98" s="81"/>
      <c r="F98" s="81"/>
      <c r="G98" s="81"/>
      <c r="H98" s="81"/>
      <c r="I98" s="81"/>
      <c r="J98" s="82">
        <f>J143</f>
        <v>0</v>
      </c>
      <c r="K98" s="79"/>
      <c r="L98" s="83"/>
    </row>
    <row r="99" spans="2:12" s="77" customFormat="1" ht="19.95" customHeight="1">
      <c r="B99" s="78"/>
      <c r="C99" s="79"/>
      <c r="D99" s="80" t="s">
        <v>50</v>
      </c>
      <c r="E99" s="81"/>
      <c r="F99" s="81"/>
      <c r="G99" s="81"/>
      <c r="H99" s="81"/>
      <c r="I99" s="81"/>
      <c r="J99" s="82">
        <f>J164</f>
        <v>0</v>
      </c>
      <c r="K99" s="79"/>
      <c r="L99" s="83"/>
    </row>
    <row r="100" spans="2:12" s="77" customFormat="1" ht="19.95" customHeight="1">
      <c r="B100" s="78"/>
      <c r="C100" s="79"/>
      <c r="D100" s="80" t="s">
        <v>51</v>
      </c>
      <c r="E100" s="81"/>
      <c r="F100" s="81"/>
      <c r="G100" s="81"/>
      <c r="H100" s="81"/>
      <c r="I100" s="81"/>
      <c r="J100" s="82">
        <f>J200</f>
        <v>0</v>
      </c>
      <c r="K100" s="79"/>
      <c r="L100" s="83"/>
    </row>
    <row r="101" spans="2:12" s="77" customFormat="1" ht="19.95" customHeight="1">
      <c r="B101" s="78"/>
      <c r="C101" s="79"/>
      <c r="D101" s="80" t="s">
        <v>52</v>
      </c>
      <c r="E101" s="81"/>
      <c r="F101" s="81"/>
      <c r="G101" s="81"/>
      <c r="H101" s="81"/>
      <c r="I101" s="81"/>
      <c r="J101" s="82">
        <f>J209</f>
        <v>0</v>
      </c>
      <c r="K101" s="79"/>
      <c r="L101" s="83"/>
    </row>
    <row r="102" spans="2:12" s="70" customFormat="1" ht="24.9" customHeight="1">
      <c r="B102" s="71"/>
      <c r="C102" s="72"/>
      <c r="D102" s="73" t="s">
        <v>53</v>
      </c>
      <c r="E102" s="74"/>
      <c r="F102" s="74"/>
      <c r="G102" s="74"/>
      <c r="H102" s="74"/>
      <c r="I102" s="74"/>
      <c r="J102" s="75">
        <f>J212</f>
        <v>0</v>
      </c>
      <c r="K102" s="72"/>
      <c r="L102" s="76"/>
    </row>
    <row r="103" spans="2:12" s="77" customFormat="1" ht="19.95" customHeight="1">
      <c r="B103" s="78"/>
      <c r="C103" s="79"/>
      <c r="D103" s="80" t="s">
        <v>54</v>
      </c>
      <c r="E103" s="81"/>
      <c r="F103" s="81"/>
      <c r="G103" s="81"/>
      <c r="H103" s="81"/>
      <c r="I103" s="81"/>
      <c r="J103" s="82">
        <f>J213</f>
        <v>0</v>
      </c>
      <c r="K103" s="79"/>
      <c r="L103" s="83"/>
    </row>
    <row r="104" spans="2:12" s="77" customFormat="1" ht="19.95" customHeight="1">
      <c r="B104" s="78"/>
      <c r="C104" s="79"/>
      <c r="D104" s="80" t="s">
        <v>55</v>
      </c>
      <c r="E104" s="81"/>
      <c r="F104" s="81"/>
      <c r="G104" s="81"/>
      <c r="H104" s="81"/>
      <c r="I104" s="81"/>
      <c r="J104" s="82">
        <f>J256</f>
        <v>0</v>
      </c>
      <c r="K104" s="79"/>
      <c r="L104" s="83"/>
    </row>
    <row r="105" spans="2:12" s="77" customFormat="1" ht="19.95" customHeight="1">
      <c r="B105" s="78"/>
      <c r="C105" s="79"/>
      <c r="D105" s="80" t="s">
        <v>56</v>
      </c>
      <c r="E105" s="81"/>
      <c r="F105" s="81"/>
      <c r="G105" s="81"/>
      <c r="H105" s="81"/>
      <c r="I105" s="81"/>
      <c r="J105" s="82">
        <f>J262</f>
        <v>0</v>
      </c>
      <c r="K105" s="79"/>
      <c r="L105" s="83"/>
    </row>
    <row r="106" spans="2:12" s="77" customFormat="1" ht="19.95" customHeight="1">
      <c r="B106" s="78"/>
      <c r="C106" s="79"/>
      <c r="D106" s="80" t="s">
        <v>57</v>
      </c>
      <c r="E106" s="81"/>
      <c r="F106" s="81"/>
      <c r="G106" s="81"/>
      <c r="H106" s="81"/>
      <c r="I106" s="81"/>
      <c r="J106" s="82">
        <f>J286</f>
        <v>0</v>
      </c>
      <c r="K106" s="79"/>
      <c r="L106" s="83"/>
    </row>
    <row r="107" spans="2:12" s="77" customFormat="1" ht="19.95" customHeight="1">
      <c r="B107" s="78"/>
      <c r="C107" s="79"/>
      <c r="D107" s="80" t="s">
        <v>58</v>
      </c>
      <c r="E107" s="81"/>
      <c r="F107" s="81"/>
      <c r="G107" s="81"/>
      <c r="H107" s="81"/>
      <c r="I107" s="81"/>
      <c r="J107" s="82">
        <f>J296</f>
        <v>0</v>
      </c>
      <c r="K107" s="79"/>
      <c r="L107" s="83"/>
    </row>
    <row r="108" spans="2:12" s="77" customFormat="1" ht="19.95" customHeight="1">
      <c r="B108" s="78"/>
      <c r="C108" s="79"/>
      <c r="D108" s="80" t="s">
        <v>59</v>
      </c>
      <c r="E108" s="81"/>
      <c r="F108" s="81"/>
      <c r="G108" s="81"/>
      <c r="H108" s="81"/>
      <c r="I108" s="81"/>
      <c r="J108" s="82">
        <f>J364</f>
        <v>0</v>
      </c>
      <c r="K108" s="79"/>
      <c r="L108" s="83"/>
    </row>
    <row r="109" spans="2:12" s="77" customFormat="1" ht="19.95" customHeight="1">
      <c r="B109" s="78"/>
      <c r="C109" s="79"/>
      <c r="D109" s="80" t="s">
        <v>60</v>
      </c>
      <c r="E109" s="81"/>
      <c r="F109" s="81"/>
      <c r="G109" s="81"/>
      <c r="H109" s="81"/>
      <c r="I109" s="81"/>
      <c r="J109" s="82">
        <f>J432</f>
        <v>0</v>
      </c>
      <c r="K109" s="79"/>
      <c r="L109" s="83"/>
    </row>
    <row r="110" spans="2:12" s="77" customFormat="1" ht="19.95" customHeight="1">
      <c r="B110" s="78"/>
      <c r="C110" s="79"/>
      <c r="D110" s="80" t="s">
        <v>61</v>
      </c>
      <c r="E110" s="81"/>
      <c r="F110" s="81"/>
      <c r="G110" s="81"/>
      <c r="H110" s="81"/>
      <c r="I110" s="81"/>
      <c r="J110" s="82">
        <f>J453</f>
        <v>0</v>
      </c>
      <c r="K110" s="79"/>
      <c r="L110" s="83"/>
    </row>
    <row r="111" spans="2:12" s="77" customFormat="1" ht="19.95" customHeight="1">
      <c r="B111" s="78"/>
      <c r="C111" s="79"/>
      <c r="D111" s="80" t="s">
        <v>62</v>
      </c>
      <c r="E111" s="81"/>
      <c r="F111" s="81"/>
      <c r="G111" s="81"/>
      <c r="H111" s="81"/>
      <c r="I111" s="81"/>
      <c r="J111" s="82">
        <f>J512</f>
        <v>0</v>
      </c>
      <c r="K111" s="79"/>
      <c r="L111" s="83"/>
    </row>
    <row r="112" spans="1:31" s="14" customFormat="1" ht="21.75" customHeight="1">
      <c r="A112" s="11"/>
      <c r="B112" s="54"/>
      <c r="C112" s="56"/>
      <c r="D112" s="56"/>
      <c r="E112" s="56"/>
      <c r="F112" s="56"/>
      <c r="G112" s="56"/>
      <c r="H112" s="56"/>
      <c r="I112" s="56"/>
      <c r="J112" s="56"/>
      <c r="K112" s="56"/>
      <c r="L112" s="13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31" s="14" customFormat="1" ht="6.9" customHeight="1">
      <c r="A113" s="11"/>
      <c r="B113" s="54"/>
      <c r="C113" s="56"/>
      <c r="D113" s="56"/>
      <c r="E113" s="56"/>
      <c r="F113" s="56"/>
      <c r="G113" s="56"/>
      <c r="H113" s="56"/>
      <c r="I113" s="56"/>
      <c r="J113" s="56"/>
      <c r="K113" s="56"/>
      <c r="L113" s="13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31" s="14" customFormat="1" ht="29.25" customHeight="1">
      <c r="A114" s="11"/>
      <c r="B114" s="54"/>
      <c r="C114" s="68" t="s">
        <v>63</v>
      </c>
      <c r="D114" s="56"/>
      <c r="E114" s="56"/>
      <c r="F114" s="56"/>
      <c r="G114" s="56"/>
      <c r="H114" s="56"/>
      <c r="I114" s="56"/>
      <c r="J114" s="84">
        <f>ROUND(J115+J116+J117+J118+J119+J120,1)</f>
        <v>0</v>
      </c>
      <c r="K114" s="56"/>
      <c r="L114" s="13"/>
      <c r="N114" s="85" t="s">
        <v>28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65" s="14" customFormat="1" ht="18" customHeight="1">
      <c r="A115" s="11"/>
      <c r="B115" s="54"/>
      <c r="C115" s="56"/>
      <c r="D115" s="86" t="s">
        <v>64</v>
      </c>
      <c r="E115" s="87"/>
      <c r="F115" s="87"/>
      <c r="G115" s="56"/>
      <c r="H115" s="56"/>
      <c r="I115" s="56"/>
      <c r="J115" s="88">
        <v>0</v>
      </c>
      <c r="K115" s="56"/>
      <c r="L115" s="89"/>
      <c r="M115" s="90"/>
      <c r="N115" s="91" t="s">
        <v>29</v>
      </c>
      <c r="O115" s="90"/>
      <c r="P115" s="90"/>
      <c r="Q115" s="90"/>
      <c r="R115" s="90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3" t="s">
        <v>65</v>
      </c>
      <c r="AZ115" s="90"/>
      <c r="BA115" s="90"/>
      <c r="BB115" s="90"/>
      <c r="BC115" s="90"/>
      <c r="BD115" s="90"/>
      <c r="BE115" s="94">
        <f aca="true" t="shared" si="0" ref="BE115:BE120">IF(N115="základní",J115,0)</f>
        <v>0</v>
      </c>
      <c r="BF115" s="94">
        <f aca="true" t="shared" si="1" ref="BF115:BF120">IF(N115="snížená",J115,0)</f>
        <v>0</v>
      </c>
      <c r="BG115" s="94">
        <f aca="true" t="shared" si="2" ref="BG115:BG120">IF(N115="zákl. přenesená",J115,0)</f>
        <v>0</v>
      </c>
      <c r="BH115" s="94">
        <f aca="true" t="shared" si="3" ref="BH115:BH120">IF(N115="sníž. přenesená",J115,0)</f>
        <v>0</v>
      </c>
      <c r="BI115" s="94">
        <f aca="true" t="shared" si="4" ref="BI115:BI120">IF(N115="nulová",J115,0)</f>
        <v>0</v>
      </c>
      <c r="BJ115" s="93" t="s">
        <v>66</v>
      </c>
      <c r="BK115" s="90"/>
      <c r="BL115" s="90"/>
      <c r="BM115" s="90"/>
    </row>
    <row r="116" spans="1:65" s="14" customFormat="1" ht="18" customHeight="1">
      <c r="A116" s="11"/>
      <c r="B116" s="54"/>
      <c r="C116" s="56"/>
      <c r="D116" s="86" t="s">
        <v>67</v>
      </c>
      <c r="E116" s="87"/>
      <c r="F116" s="87"/>
      <c r="G116" s="56"/>
      <c r="H116" s="56"/>
      <c r="I116" s="56"/>
      <c r="J116" s="88">
        <v>0</v>
      </c>
      <c r="K116" s="56"/>
      <c r="L116" s="89"/>
      <c r="M116" s="90"/>
      <c r="N116" s="91" t="s">
        <v>29</v>
      </c>
      <c r="O116" s="90"/>
      <c r="P116" s="90"/>
      <c r="Q116" s="90"/>
      <c r="R116" s="90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3" t="s">
        <v>65</v>
      </c>
      <c r="AZ116" s="90"/>
      <c r="BA116" s="90"/>
      <c r="BB116" s="90"/>
      <c r="BC116" s="90"/>
      <c r="BD116" s="90"/>
      <c r="BE116" s="94">
        <f t="shared" si="0"/>
        <v>0</v>
      </c>
      <c r="BF116" s="94">
        <f t="shared" si="1"/>
        <v>0</v>
      </c>
      <c r="BG116" s="94">
        <f t="shared" si="2"/>
        <v>0</v>
      </c>
      <c r="BH116" s="94">
        <f t="shared" si="3"/>
        <v>0</v>
      </c>
      <c r="BI116" s="94">
        <f t="shared" si="4"/>
        <v>0</v>
      </c>
      <c r="BJ116" s="93" t="s">
        <v>66</v>
      </c>
      <c r="BK116" s="90"/>
      <c r="BL116" s="90"/>
      <c r="BM116" s="90"/>
    </row>
    <row r="117" spans="1:65" s="14" customFormat="1" ht="18" customHeight="1">
      <c r="A117" s="11"/>
      <c r="B117" s="54"/>
      <c r="C117" s="56"/>
      <c r="D117" s="86" t="s">
        <v>68</v>
      </c>
      <c r="E117" s="87"/>
      <c r="F117" s="87"/>
      <c r="G117" s="56"/>
      <c r="H117" s="56"/>
      <c r="I117" s="56"/>
      <c r="J117" s="88">
        <v>0</v>
      </c>
      <c r="K117" s="56"/>
      <c r="L117" s="89"/>
      <c r="M117" s="90"/>
      <c r="N117" s="91" t="s">
        <v>29</v>
      </c>
      <c r="O117" s="90"/>
      <c r="P117" s="90"/>
      <c r="Q117" s="90"/>
      <c r="R117" s="90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3" t="s">
        <v>65</v>
      </c>
      <c r="AZ117" s="90"/>
      <c r="BA117" s="90"/>
      <c r="BB117" s="90"/>
      <c r="BC117" s="90"/>
      <c r="BD117" s="90"/>
      <c r="BE117" s="94">
        <f t="shared" si="0"/>
        <v>0</v>
      </c>
      <c r="BF117" s="94">
        <f t="shared" si="1"/>
        <v>0</v>
      </c>
      <c r="BG117" s="94">
        <f t="shared" si="2"/>
        <v>0</v>
      </c>
      <c r="BH117" s="94">
        <f t="shared" si="3"/>
        <v>0</v>
      </c>
      <c r="BI117" s="94">
        <f t="shared" si="4"/>
        <v>0</v>
      </c>
      <c r="BJ117" s="93" t="s">
        <v>66</v>
      </c>
      <c r="BK117" s="90"/>
      <c r="BL117" s="90"/>
      <c r="BM117" s="90"/>
    </row>
    <row r="118" spans="1:65" s="14" customFormat="1" ht="18" customHeight="1">
      <c r="A118" s="11"/>
      <c r="B118" s="54"/>
      <c r="C118" s="56"/>
      <c r="D118" s="86" t="s">
        <v>69</v>
      </c>
      <c r="E118" s="87"/>
      <c r="F118" s="87"/>
      <c r="G118" s="56"/>
      <c r="H118" s="56"/>
      <c r="I118" s="56"/>
      <c r="J118" s="88">
        <v>0</v>
      </c>
      <c r="K118" s="56"/>
      <c r="L118" s="89"/>
      <c r="M118" s="90"/>
      <c r="N118" s="91" t="s">
        <v>29</v>
      </c>
      <c r="O118" s="90"/>
      <c r="P118" s="90"/>
      <c r="Q118" s="90"/>
      <c r="R118" s="90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3" t="s">
        <v>65</v>
      </c>
      <c r="AZ118" s="90"/>
      <c r="BA118" s="90"/>
      <c r="BB118" s="90"/>
      <c r="BC118" s="90"/>
      <c r="BD118" s="90"/>
      <c r="BE118" s="94">
        <f t="shared" si="0"/>
        <v>0</v>
      </c>
      <c r="BF118" s="94">
        <f t="shared" si="1"/>
        <v>0</v>
      </c>
      <c r="BG118" s="94">
        <f t="shared" si="2"/>
        <v>0</v>
      </c>
      <c r="BH118" s="94">
        <f t="shared" si="3"/>
        <v>0</v>
      </c>
      <c r="BI118" s="94">
        <f t="shared" si="4"/>
        <v>0</v>
      </c>
      <c r="BJ118" s="93" t="s">
        <v>66</v>
      </c>
      <c r="BK118" s="90"/>
      <c r="BL118" s="90"/>
      <c r="BM118" s="90"/>
    </row>
    <row r="119" spans="1:65" s="14" customFormat="1" ht="18" customHeight="1">
      <c r="A119" s="11"/>
      <c r="B119" s="54"/>
      <c r="C119" s="56"/>
      <c r="D119" s="86" t="s">
        <v>70</v>
      </c>
      <c r="E119" s="87"/>
      <c r="F119" s="87"/>
      <c r="G119" s="56"/>
      <c r="H119" s="56"/>
      <c r="I119" s="56"/>
      <c r="J119" s="88">
        <v>0</v>
      </c>
      <c r="K119" s="56"/>
      <c r="L119" s="89"/>
      <c r="M119" s="90"/>
      <c r="N119" s="91" t="s">
        <v>29</v>
      </c>
      <c r="O119" s="90"/>
      <c r="P119" s="90"/>
      <c r="Q119" s="90"/>
      <c r="R119" s="90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3" t="s">
        <v>65</v>
      </c>
      <c r="AZ119" s="90"/>
      <c r="BA119" s="90"/>
      <c r="BB119" s="90"/>
      <c r="BC119" s="90"/>
      <c r="BD119" s="90"/>
      <c r="BE119" s="94">
        <f t="shared" si="0"/>
        <v>0</v>
      </c>
      <c r="BF119" s="94">
        <f t="shared" si="1"/>
        <v>0</v>
      </c>
      <c r="BG119" s="94">
        <f t="shared" si="2"/>
        <v>0</v>
      </c>
      <c r="BH119" s="94">
        <f t="shared" si="3"/>
        <v>0</v>
      </c>
      <c r="BI119" s="94">
        <f t="shared" si="4"/>
        <v>0</v>
      </c>
      <c r="BJ119" s="93" t="s">
        <v>66</v>
      </c>
      <c r="BK119" s="90"/>
      <c r="BL119" s="90"/>
      <c r="BM119" s="90"/>
    </row>
    <row r="120" spans="1:65" s="14" customFormat="1" ht="18" customHeight="1">
      <c r="A120" s="11"/>
      <c r="B120" s="54"/>
      <c r="C120" s="56"/>
      <c r="D120" s="95" t="s">
        <v>71</v>
      </c>
      <c r="E120" s="56"/>
      <c r="F120" s="56"/>
      <c r="G120" s="56"/>
      <c r="H120" s="56"/>
      <c r="I120" s="56"/>
      <c r="J120" s="88">
        <f>ROUND(J30*T120,1)</f>
        <v>0</v>
      </c>
      <c r="K120" s="56"/>
      <c r="L120" s="89"/>
      <c r="M120" s="90"/>
      <c r="N120" s="91" t="s">
        <v>29</v>
      </c>
      <c r="O120" s="90"/>
      <c r="P120" s="90"/>
      <c r="Q120" s="90"/>
      <c r="R120" s="90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3" t="s">
        <v>72</v>
      </c>
      <c r="AZ120" s="90"/>
      <c r="BA120" s="90"/>
      <c r="BB120" s="90"/>
      <c r="BC120" s="90"/>
      <c r="BD120" s="90"/>
      <c r="BE120" s="94">
        <f t="shared" si="0"/>
        <v>0</v>
      </c>
      <c r="BF120" s="94">
        <f t="shared" si="1"/>
        <v>0</v>
      </c>
      <c r="BG120" s="94">
        <f t="shared" si="2"/>
        <v>0</v>
      </c>
      <c r="BH120" s="94">
        <f t="shared" si="3"/>
        <v>0</v>
      </c>
      <c r="BI120" s="94">
        <f t="shared" si="4"/>
        <v>0</v>
      </c>
      <c r="BJ120" s="93" t="s">
        <v>66</v>
      </c>
      <c r="BK120" s="90"/>
      <c r="BL120" s="90"/>
      <c r="BM120" s="90"/>
    </row>
    <row r="121" spans="1:31" s="14" customFormat="1" ht="12">
      <c r="A121" s="11"/>
      <c r="B121" s="54"/>
      <c r="C121" s="56"/>
      <c r="D121" s="56"/>
      <c r="E121" s="56"/>
      <c r="F121" s="56"/>
      <c r="G121" s="56"/>
      <c r="H121" s="56"/>
      <c r="I121" s="56"/>
      <c r="J121" s="56"/>
      <c r="K121" s="56"/>
      <c r="L121" s="13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1:31" s="14" customFormat="1" ht="29.25" customHeight="1">
      <c r="A122" s="11"/>
      <c r="B122" s="54"/>
      <c r="C122" s="96" t="s">
        <v>73</v>
      </c>
      <c r="D122" s="66"/>
      <c r="E122" s="66"/>
      <c r="F122" s="66"/>
      <c r="G122" s="66"/>
      <c r="H122" s="66"/>
      <c r="I122" s="66"/>
      <c r="J122" s="97">
        <f>ROUND(J96+J114,1)</f>
        <v>0</v>
      </c>
      <c r="K122" s="66"/>
      <c r="L122" s="13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1:31" s="14" customFormat="1" ht="6.9" customHeight="1">
      <c r="A123" s="11"/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13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7" spans="1:31" s="14" customFormat="1" ht="6.9" customHeight="1">
      <c r="A127" s="11"/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3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1:31" s="14" customFormat="1" ht="24.9" customHeight="1">
      <c r="A128" s="11"/>
      <c r="B128" s="54"/>
      <c r="C128" s="55" t="s">
        <v>74</v>
      </c>
      <c r="D128" s="56"/>
      <c r="E128" s="56"/>
      <c r="F128" s="56"/>
      <c r="G128" s="56"/>
      <c r="H128" s="56"/>
      <c r="I128" s="56"/>
      <c r="J128" s="56"/>
      <c r="K128" s="56"/>
      <c r="L128" s="13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1:31" s="14" customFormat="1" ht="6.9" customHeight="1">
      <c r="A129" s="11"/>
      <c r="B129" s="54"/>
      <c r="C129" s="56"/>
      <c r="D129" s="56"/>
      <c r="E129" s="56"/>
      <c r="F129" s="56"/>
      <c r="G129" s="56"/>
      <c r="H129" s="56"/>
      <c r="I129" s="56"/>
      <c r="J129" s="56"/>
      <c r="K129" s="56"/>
      <c r="L129" s="13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1:31" s="14" customFormat="1" ht="12" customHeight="1">
      <c r="A130" s="11"/>
      <c r="B130" s="54"/>
      <c r="C130" s="57" t="s">
        <v>5</v>
      </c>
      <c r="D130" s="56"/>
      <c r="E130" s="56"/>
      <c r="F130" s="56"/>
      <c r="G130" s="56"/>
      <c r="H130" s="56"/>
      <c r="I130" s="56"/>
      <c r="J130" s="56"/>
      <c r="K130" s="56"/>
      <c r="L130" s="13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1:31" s="14" customFormat="1" ht="16.5" customHeight="1">
      <c r="A131" s="11"/>
      <c r="B131" s="54"/>
      <c r="C131" s="56"/>
      <c r="D131" s="56"/>
      <c r="E131" s="58" t="str">
        <f>E7</f>
        <v>Oprava sportovních povrchů a vybavení tělocvičen</v>
      </c>
      <c r="F131" s="59"/>
      <c r="G131" s="59"/>
      <c r="H131" s="59"/>
      <c r="I131" s="56"/>
      <c r="J131" s="56"/>
      <c r="K131" s="56"/>
      <c r="L131" s="13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1:31" s="14" customFormat="1" ht="12" customHeight="1">
      <c r="A132" s="11"/>
      <c r="B132" s="54"/>
      <c r="C132" s="57" t="s">
        <v>6</v>
      </c>
      <c r="D132" s="56"/>
      <c r="E132" s="56"/>
      <c r="F132" s="56"/>
      <c r="G132" s="56"/>
      <c r="H132" s="56"/>
      <c r="I132" s="56"/>
      <c r="J132" s="56"/>
      <c r="K132" s="56"/>
      <c r="L132" s="13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1:31" s="14" customFormat="1" ht="16.5" customHeight="1">
      <c r="A133" s="11"/>
      <c r="B133" s="54"/>
      <c r="C133" s="56"/>
      <c r="D133" s="56"/>
      <c r="E133" s="60" t="str">
        <f>E9</f>
        <v>SO01.1 - SO 01 - Malá tělocvična</v>
      </c>
      <c r="F133" s="61"/>
      <c r="G133" s="61"/>
      <c r="H133" s="61"/>
      <c r="I133" s="56"/>
      <c r="J133" s="56"/>
      <c r="K133" s="56"/>
      <c r="L133" s="13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1" s="14" customFormat="1" ht="6.9" customHeight="1">
      <c r="A134" s="11"/>
      <c r="B134" s="54"/>
      <c r="C134" s="56"/>
      <c r="D134" s="56"/>
      <c r="E134" s="56"/>
      <c r="F134" s="56"/>
      <c r="G134" s="56"/>
      <c r="H134" s="56"/>
      <c r="I134" s="56"/>
      <c r="J134" s="56"/>
      <c r="K134" s="56"/>
      <c r="L134" s="13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1:31" s="14" customFormat="1" ht="12" customHeight="1">
      <c r="A135" s="11"/>
      <c r="B135" s="54"/>
      <c r="C135" s="57" t="s">
        <v>11</v>
      </c>
      <c r="D135" s="56"/>
      <c r="E135" s="56"/>
      <c r="F135" s="62" t="str">
        <f>F12</f>
        <v>Weberova 1/1090, Praha 5 - Košíře</v>
      </c>
      <c r="G135" s="56"/>
      <c r="H135" s="56"/>
      <c r="I135" s="57" t="s">
        <v>13</v>
      </c>
      <c r="J135" s="63">
        <f>IF(J12="","",J12)</f>
        <v>44609</v>
      </c>
      <c r="K135" s="56"/>
      <c r="L135" s="13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1:31" s="14" customFormat="1" ht="6.9" customHeight="1">
      <c r="A136" s="11"/>
      <c r="B136" s="54"/>
      <c r="C136" s="56"/>
      <c r="D136" s="56"/>
      <c r="E136" s="56"/>
      <c r="F136" s="56"/>
      <c r="G136" s="56"/>
      <c r="H136" s="56"/>
      <c r="I136" s="56"/>
      <c r="J136" s="56"/>
      <c r="K136" s="56"/>
      <c r="L136" s="13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1:31" s="14" customFormat="1" ht="15.15" customHeight="1">
      <c r="A137" s="11"/>
      <c r="B137" s="54"/>
      <c r="C137" s="57" t="s">
        <v>14</v>
      </c>
      <c r="D137" s="56"/>
      <c r="E137" s="56"/>
      <c r="F137" s="62" t="str">
        <f>E15</f>
        <v>Městská část Praha 5, Nám.14.října 1381/4, Praha 5</v>
      </c>
      <c r="G137" s="56"/>
      <c r="H137" s="56"/>
      <c r="I137" s="57" t="s">
        <v>19</v>
      </c>
      <c r="J137" s="64" t="str">
        <f>E21</f>
        <v xml:space="preserve"> </v>
      </c>
      <c r="K137" s="56"/>
      <c r="L137" s="13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1:31" s="14" customFormat="1" ht="15.15" customHeight="1">
      <c r="A138" s="11"/>
      <c r="B138" s="54"/>
      <c r="C138" s="57" t="s">
        <v>18</v>
      </c>
      <c r="D138" s="56"/>
      <c r="E138" s="56"/>
      <c r="F138" s="62" t="str">
        <f>IF(E18="","",E18)</f>
        <v>Vyplň údaj</v>
      </c>
      <c r="G138" s="56"/>
      <c r="H138" s="56"/>
      <c r="I138" s="57" t="s">
        <v>20</v>
      </c>
      <c r="J138" s="64" t="str">
        <f>E24</f>
        <v xml:space="preserve"> </v>
      </c>
      <c r="K138" s="56"/>
      <c r="L138" s="13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1:31" s="14" customFormat="1" ht="10.35" customHeight="1">
      <c r="A139" s="11"/>
      <c r="B139" s="54"/>
      <c r="C139" s="56"/>
      <c r="D139" s="56"/>
      <c r="E139" s="56"/>
      <c r="F139" s="56"/>
      <c r="G139" s="56"/>
      <c r="H139" s="56"/>
      <c r="I139" s="56"/>
      <c r="J139" s="56"/>
      <c r="K139" s="56"/>
      <c r="L139" s="13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1:31" s="111" customFormat="1" ht="29.25" customHeight="1">
      <c r="A140" s="102"/>
      <c r="B140" s="103"/>
      <c r="C140" s="104" t="s">
        <v>75</v>
      </c>
      <c r="D140" s="105" t="s">
        <v>76</v>
      </c>
      <c r="E140" s="105" t="s">
        <v>77</v>
      </c>
      <c r="F140" s="105" t="s">
        <v>78</v>
      </c>
      <c r="G140" s="105" t="s">
        <v>79</v>
      </c>
      <c r="H140" s="105" t="s">
        <v>80</v>
      </c>
      <c r="I140" s="105" t="s">
        <v>81</v>
      </c>
      <c r="J140" s="105" t="s">
        <v>45</v>
      </c>
      <c r="K140" s="106" t="s">
        <v>82</v>
      </c>
      <c r="L140" s="107"/>
      <c r="M140" s="108" t="s">
        <v>9</v>
      </c>
      <c r="N140" s="109" t="s">
        <v>28</v>
      </c>
      <c r="O140" s="109" t="s">
        <v>83</v>
      </c>
      <c r="P140" s="109" t="s">
        <v>84</v>
      </c>
      <c r="Q140" s="109" t="s">
        <v>85</v>
      </c>
      <c r="R140" s="109" t="s">
        <v>86</v>
      </c>
      <c r="S140" s="109" t="s">
        <v>87</v>
      </c>
      <c r="T140" s="110" t="s">
        <v>88</v>
      </c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</row>
    <row r="141" spans="1:63" s="14" customFormat="1" ht="22.95" customHeight="1">
      <c r="A141" s="11"/>
      <c r="B141" s="54"/>
      <c r="C141" s="112" t="s">
        <v>89</v>
      </c>
      <c r="D141" s="56"/>
      <c r="E141" s="56"/>
      <c r="F141" s="56"/>
      <c r="G141" s="56"/>
      <c r="H141" s="56"/>
      <c r="I141" s="56"/>
      <c r="J141" s="113">
        <f>BK141</f>
        <v>0</v>
      </c>
      <c r="K141" s="56"/>
      <c r="L141" s="12"/>
      <c r="M141" s="114"/>
      <c r="N141" s="115"/>
      <c r="O141" s="116"/>
      <c r="P141" s="117">
        <f>P142+P212</f>
        <v>0</v>
      </c>
      <c r="Q141" s="116"/>
      <c r="R141" s="117">
        <f>R142+R212</f>
        <v>37.05569388</v>
      </c>
      <c r="S141" s="116"/>
      <c r="T141" s="118">
        <f>T142+T212</f>
        <v>16.370852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T141" s="2" t="s">
        <v>90</v>
      </c>
      <c r="AU141" s="2" t="s">
        <v>47</v>
      </c>
      <c r="BK141" s="119">
        <f>BK142+BK212</f>
        <v>0</v>
      </c>
    </row>
    <row r="142" spans="2:63" s="120" customFormat="1" ht="25.95" customHeight="1">
      <c r="B142" s="121"/>
      <c r="C142" s="122"/>
      <c r="D142" s="123" t="s">
        <v>90</v>
      </c>
      <c r="E142" s="124" t="s">
        <v>91</v>
      </c>
      <c r="F142" s="124" t="s">
        <v>92</v>
      </c>
      <c r="G142" s="122"/>
      <c r="H142" s="122"/>
      <c r="I142" s="125"/>
      <c r="J142" s="126">
        <f>BK142</f>
        <v>0</v>
      </c>
      <c r="K142" s="122"/>
      <c r="L142" s="127"/>
      <c r="M142" s="128"/>
      <c r="N142" s="129"/>
      <c r="O142" s="129"/>
      <c r="P142" s="130">
        <f>P143+P164+P200+P209</f>
        <v>0</v>
      </c>
      <c r="Q142" s="129"/>
      <c r="R142" s="130">
        <f>R143+R164+R200+R209</f>
        <v>24.397806</v>
      </c>
      <c r="S142" s="129"/>
      <c r="T142" s="131">
        <f>T143+T164+T200+T209</f>
        <v>3.60163</v>
      </c>
      <c r="AR142" s="132" t="s">
        <v>66</v>
      </c>
      <c r="AT142" s="133" t="s">
        <v>90</v>
      </c>
      <c r="AU142" s="133" t="s">
        <v>93</v>
      </c>
      <c r="AY142" s="132" t="s">
        <v>94</v>
      </c>
      <c r="BK142" s="134">
        <f>BK143+BK164+BK200+BK209</f>
        <v>0</v>
      </c>
    </row>
    <row r="143" spans="2:63" s="120" customFormat="1" ht="22.95" customHeight="1">
      <c r="B143" s="121"/>
      <c r="C143" s="122"/>
      <c r="D143" s="123" t="s">
        <v>90</v>
      </c>
      <c r="E143" s="135" t="s">
        <v>95</v>
      </c>
      <c r="F143" s="135" t="s">
        <v>96</v>
      </c>
      <c r="G143" s="122"/>
      <c r="H143" s="122"/>
      <c r="I143" s="125"/>
      <c r="J143" s="136">
        <f>BK143</f>
        <v>0</v>
      </c>
      <c r="K143" s="122"/>
      <c r="L143" s="127"/>
      <c r="M143" s="128"/>
      <c r="N143" s="129"/>
      <c r="O143" s="129"/>
      <c r="P143" s="130">
        <f>SUM(P144:P163)</f>
        <v>0</v>
      </c>
      <c r="Q143" s="129"/>
      <c r="R143" s="130">
        <f>SUM(R144:R163)</f>
        <v>24.3601</v>
      </c>
      <c r="S143" s="129"/>
      <c r="T143" s="131">
        <f>SUM(T144:T163)</f>
        <v>0</v>
      </c>
      <c r="AR143" s="132" t="s">
        <v>66</v>
      </c>
      <c r="AT143" s="133" t="s">
        <v>90</v>
      </c>
      <c r="AU143" s="133" t="s">
        <v>66</v>
      </c>
      <c r="AY143" s="132" t="s">
        <v>94</v>
      </c>
      <c r="BK143" s="134">
        <f>SUM(BK144:BK163)</f>
        <v>0</v>
      </c>
    </row>
    <row r="144" spans="1:65" s="14" customFormat="1" ht="16.5" customHeight="1">
      <c r="A144" s="11"/>
      <c r="B144" s="54"/>
      <c r="C144" s="137" t="s">
        <v>66</v>
      </c>
      <c r="D144" s="137" t="s">
        <v>97</v>
      </c>
      <c r="E144" s="138" t="s">
        <v>98</v>
      </c>
      <c r="F144" s="139" t="s">
        <v>99</v>
      </c>
      <c r="G144" s="140" t="s">
        <v>100</v>
      </c>
      <c r="H144" s="141">
        <v>306.1</v>
      </c>
      <c r="I144" s="142"/>
      <c r="J144" s="143">
        <f>ROUND(I144*H144,2)</f>
        <v>0</v>
      </c>
      <c r="K144" s="139" t="s">
        <v>101</v>
      </c>
      <c r="L144" s="12"/>
      <c r="M144" s="144" t="s">
        <v>9</v>
      </c>
      <c r="N144" s="145" t="s">
        <v>29</v>
      </c>
      <c r="O144" s="146"/>
      <c r="P144" s="147">
        <f>O144*H144</f>
        <v>0</v>
      </c>
      <c r="Q144" s="147">
        <v>0.017</v>
      </c>
      <c r="R144" s="147">
        <f>Q144*H144</f>
        <v>5.2037</v>
      </c>
      <c r="S144" s="147">
        <v>0</v>
      </c>
      <c r="T144" s="148">
        <f>S144*H144</f>
        <v>0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149" t="s">
        <v>102</v>
      </c>
      <c r="AT144" s="149" t="s">
        <v>97</v>
      </c>
      <c r="AU144" s="149" t="s">
        <v>1</v>
      </c>
      <c r="AY144" s="2" t="s">
        <v>94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2" t="s">
        <v>66</v>
      </c>
      <c r="BK144" s="150">
        <f>ROUND(I144*H144,2)</f>
        <v>0</v>
      </c>
      <c r="BL144" s="2" t="s">
        <v>102</v>
      </c>
      <c r="BM144" s="149" t="s">
        <v>103</v>
      </c>
    </row>
    <row r="145" spans="2:51" s="151" customFormat="1" ht="12">
      <c r="B145" s="152"/>
      <c r="C145" s="153"/>
      <c r="D145" s="154" t="s">
        <v>104</v>
      </c>
      <c r="E145" s="155" t="s">
        <v>9</v>
      </c>
      <c r="F145" s="156" t="s">
        <v>105</v>
      </c>
      <c r="G145" s="153"/>
      <c r="H145" s="155" t="s">
        <v>9</v>
      </c>
      <c r="I145" s="157"/>
      <c r="J145" s="153"/>
      <c r="K145" s="153"/>
      <c r="L145" s="158"/>
      <c r="M145" s="159"/>
      <c r="N145" s="160"/>
      <c r="O145" s="160"/>
      <c r="P145" s="160"/>
      <c r="Q145" s="160"/>
      <c r="R145" s="160"/>
      <c r="S145" s="160"/>
      <c r="T145" s="161"/>
      <c r="AT145" s="162" t="s">
        <v>104</v>
      </c>
      <c r="AU145" s="162" t="s">
        <v>1</v>
      </c>
      <c r="AV145" s="151" t="s">
        <v>66</v>
      </c>
      <c r="AW145" s="151" t="s">
        <v>106</v>
      </c>
      <c r="AX145" s="151" t="s">
        <v>93</v>
      </c>
      <c r="AY145" s="162" t="s">
        <v>94</v>
      </c>
    </row>
    <row r="146" spans="2:51" s="163" customFormat="1" ht="12">
      <c r="B146" s="164"/>
      <c r="C146" s="165"/>
      <c r="D146" s="154" t="s">
        <v>104</v>
      </c>
      <c r="E146" s="166" t="s">
        <v>9</v>
      </c>
      <c r="F146" s="167" t="s">
        <v>107</v>
      </c>
      <c r="G146" s="165"/>
      <c r="H146" s="168">
        <v>174.3</v>
      </c>
      <c r="I146" s="169"/>
      <c r="J146" s="165"/>
      <c r="K146" s="165"/>
      <c r="L146" s="170"/>
      <c r="M146" s="171"/>
      <c r="N146" s="172"/>
      <c r="O146" s="172"/>
      <c r="P146" s="172"/>
      <c r="Q146" s="172"/>
      <c r="R146" s="172"/>
      <c r="S146" s="172"/>
      <c r="T146" s="173"/>
      <c r="AT146" s="174" t="s">
        <v>104</v>
      </c>
      <c r="AU146" s="174" t="s">
        <v>1</v>
      </c>
      <c r="AV146" s="163" t="s">
        <v>1</v>
      </c>
      <c r="AW146" s="163" t="s">
        <v>106</v>
      </c>
      <c r="AX146" s="163" t="s">
        <v>93</v>
      </c>
      <c r="AY146" s="174" t="s">
        <v>94</v>
      </c>
    </row>
    <row r="147" spans="2:51" s="163" customFormat="1" ht="12">
      <c r="B147" s="164"/>
      <c r="C147" s="165"/>
      <c r="D147" s="154" t="s">
        <v>104</v>
      </c>
      <c r="E147" s="166" t="s">
        <v>9</v>
      </c>
      <c r="F147" s="167" t="s">
        <v>108</v>
      </c>
      <c r="G147" s="165"/>
      <c r="H147" s="168">
        <v>69.6</v>
      </c>
      <c r="I147" s="169"/>
      <c r="J147" s="165"/>
      <c r="K147" s="165"/>
      <c r="L147" s="170"/>
      <c r="M147" s="171"/>
      <c r="N147" s="172"/>
      <c r="O147" s="172"/>
      <c r="P147" s="172"/>
      <c r="Q147" s="172"/>
      <c r="R147" s="172"/>
      <c r="S147" s="172"/>
      <c r="T147" s="173"/>
      <c r="AT147" s="174" t="s">
        <v>104</v>
      </c>
      <c r="AU147" s="174" t="s">
        <v>1</v>
      </c>
      <c r="AV147" s="163" t="s">
        <v>1</v>
      </c>
      <c r="AW147" s="163" t="s">
        <v>106</v>
      </c>
      <c r="AX147" s="163" t="s">
        <v>93</v>
      </c>
      <c r="AY147" s="174" t="s">
        <v>94</v>
      </c>
    </row>
    <row r="148" spans="2:51" s="175" customFormat="1" ht="12">
      <c r="B148" s="176"/>
      <c r="C148" s="177"/>
      <c r="D148" s="154" t="s">
        <v>104</v>
      </c>
      <c r="E148" s="178" t="s">
        <v>9</v>
      </c>
      <c r="F148" s="179" t="s">
        <v>109</v>
      </c>
      <c r="G148" s="177"/>
      <c r="H148" s="180">
        <v>243.9</v>
      </c>
      <c r="I148" s="181"/>
      <c r="J148" s="177"/>
      <c r="K148" s="177"/>
      <c r="L148" s="182"/>
      <c r="M148" s="183"/>
      <c r="N148" s="184"/>
      <c r="O148" s="184"/>
      <c r="P148" s="184"/>
      <c r="Q148" s="184"/>
      <c r="R148" s="184"/>
      <c r="S148" s="184"/>
      <c r="T148" s="185"/>
      <c r="AT148" s="186" t="s">
        <v>104</v>
      </c>
      <c r="AU148" s="186" t="s">
        <v>1</v>
      </c>
      <c r="AV148" s="175" t="s">
        <v>110</v>
      </c>
      <c r="AW148" s="175" t="s">
        <v>106</v>
      </c>
      <c r="AX148" s="175" t="s">
        <v>93</v>
      </c>
      <c r="AY148" s="186" t="s">
        <v>94</v>
      </c>
    </row>
    <row r="149" spans="2:51" s="151" customFormat="1" ht="12">
      <c r="B149" s="152"/>
      <c r="C149" s="153"/>
      <c r="D149" s="154" t="s">
        <v>104</v>
      </c>
      <c r="E149" s="155" t="s">
        <v>9</v>
      </c>
      <c r="F149" s="156" t="s">
        <v>111</v>
      </c>
      <c r="G149" s="153"/>
      <c r="H149" s="155" t="s">
        <v>9</v>
      </c>
      <c r="I149" s="157"/>
      <c r="J149" s="153"/>
      <c r="K149" s="153"/>
      <c r="L149" s="158"/>
      <c r="M149" s="159"/>
      <c r="N149" s="160"/>
      <c r="O149" s="160"/>
      <c r="P149" s="160"/>
      <c r="Q149" s="160"/>
      <c r="R149" s="160"/>
      <c r="S149" s="160"/>
      <c r="T149" s="161"/>
      <c r="AT149" s="162" t="s">
        <v>104</v>
      </c>
      <c r="AU149" s="162" t="s">
        <v>1</v>
      </c>
      <c r="AV149" s="151" t="s">
        <v>66</v>
      </c>
      <c r="AW149" s="151" t="s">
        <v>106</v>
      </c>
      <c r="AX149" s="151" t="s">
        <v>93</v>
      </c>
      <c r="AY149" s="162" t="s">
        <v>94</v>
      </c>
    </row>
    <row r="150" spans="2:51" s="163" customFormat="1" ht="12">
      <c r="B150" s="164"/>
      <c r="C150" s="165"/>
      <c r="D150" s="154" t="s">
        <v>104</v>
      </c>
      <c r="E150" s="166" t="s">
        <v>9</v>
      </c>
      <c r="F150" s="167" t="s">
        <v>112</v>
      </c>
      <c r="G150" s="165"/>
      <c r="H150" s="168">
        <v>40.9</v>
      </c>
      <c r="I150" s="169"/>
      <c r="J150" s="165"/>
      <c r="K150" s="165"/>
      <c r="L150" s="170"/>
      <c r="M150" s="171"/>
      <c r="N150" s="172"/>
      <c r="O150" s="172"/>
      <c r="P150" s="172"/>
      <c r="Q150" s="172"/>
      <c r="R150" s="172"/>
      <c r="S150" s="172"/>
      <c r="T150" s="173"/>
      <c r="AT150" s="174" t="s">
        <v>104</v>
      </c>
      <c r="AU150" s="174" t="s">
        <v>1</v>
      </c>
      <c r="AV150" s="163" t="s">
        <v>1</v>
      </c>
      <c r="AW150" s="163" t="s">
        <v>106</v>
      </c>
      <c r="AX150" s="163" t="s">
        <v>93</v>
      </c>
      <c r="AY150" s="174" t="s">
        <v>94</v>
      </c>
    </row>
    <row r="151" spans="2:51" s="163" customFormat="1" ht="12">
      <c r="B151" s="164"/>
      <c r="C151" s="165"/>
      <c r="D151" s="154" t="s">
        <v>104</v>
      </c>
      <c r="E151" s="166" t="s">
        <v>9</v>
      </c>
      <c r="F151" s="167" t="s">
        <v>113</v>
      </c>
      <c r="G151" s="165"/>
      <c r="H151" s="168">
        <v>21.3</v>
      </c>
      <c r="I151" s="169"/>
      <c r="J151" s="165"/>
      <c r="K151" s="165"/>
      <c r="L151" s="170"/>
      <c r="M151" s="171"/>
      <c r="N151" s="172"/>
      <c r="O151" s="172"/>
      <c r="P151" s="172"/>
      <c r="Q151" s="172"/>
      <c r="R151" s="172"/>
      <c r="S151" s="172"/>
      <c r="T151" s="173"/>
      <c r="AT151" s="174" t="s">
        <v>104</v>
      </c>
      <c r="AU151" s="174" t="s">
        <v>1</v>
      </c>
      <c r="AV151" s="163" t="s">
        <v>1</v>
      </c>
      <c r="AW151" s="163" t="s">
        <v>106</v>
      </c>
      <c r="AX151" s="163" t="s">
        <v>93</v>
      </c>
      <c r="AY151" s="174" t="s">
        <v>94</v>
      </c>
    </row>
    <row r="152" spans="2:51" s="175" customFormat="1" ht="12">
      <c r="B152" s="176"/>
      <c r="C152" s="177"/>
      <c r="D152" s="154" t="s">
        <v>104</v>
      </c>
      <c r="E152" s="178" t="s">
        <v>9</v>
      </c>
      <c r="F152" s="179" t="s">
        <v>109</v>
      </c>
      <c r="G152" s="177"/>
      <c r="H152" s="180">
        <v>62.2</v>
      </c>
      <c r="I152" s="181"/>
      <c r="J152" s="177"/>
      <c r="K152" s="177"/>
      <c r="L152" s="182"/>
      <c r="M152" s="183"/>
      <c r="N152" s="184"/>
      <c r="O152" s="184"/>
      <c r="P152" s="184"/>
      <c r="Q152" s="184"/>
      <c r="R152" s="184"/>
      <c r="S152" s="184"/>
      <c r="T152" s="185"/>
      <c r="AT152" s="186" t="s">
        <v>104</v>
      </c>
      <c r="AU152" s="186" t="s">
        <v>1</v>
      </c>
      <c r="AV152" s="175" t="s">
        <v>110</v>
      </c>
      <c r="AW152" s="175" t="s">
        <v>106</v>
      </c>
      <c r="AX152" s="175" t="s">
        <v>93</v>
      </c>
      <c r="AY152" s="186" t="s">
        <v>94</v>
      </c>
    </row>
    <row r="153" spans="2:51" s="187" customFormat="1" ht="12">
      <c r="B153" s="188"/>
      <c r="C153" s="189"/>
      <c r="D153" s="154" t="s">
        <v>104</v>
      </c>
      <c r="E153" s="190" t="s">
        <v>9</v>
      </c>
      <c r="F153" s="191" t="s">
        <v>114</v>
      </c>
      <c r="G153" s="189"/>
      <c r="H153" s="192">
        <v>306.1</v>
      </c>
      <c r="I153" s="193"/>
      <c r="J153" s="189"/>
      <c r="K153" s="189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104</v>
      </c>
      <c r="AU153" s="198" t="s">
        <v>1</v>
      </c>
      <c r="AV153" s="187" t="s">
        <v>102</v>
      </c>
      <c r="AW153" s="187" t="s">
        <v>106</v>
      </c>
      <c r="AX153" s="187" t="s">
        <v>66</v>
      </c>
      <c r="AY153" s="198" t="s">
        <v>94</v>
      </c>
    </row>
    <row r="154" spans="1:65" s="14" customFormat="1" ht="16.5" customHeight="1">
      <c r="A154" s="11"/>
      <c r="B154" s="54"/>
      <c r="C154" s="137" t="s">
        <v>1</v>
      </c>
      <c r="D154" s="137" t="s">
        <v>97</v>
      </c>
      <c r="E154" s="138" t="s">
        <v>115</v>
      </c>
      <c r="F154" s="139" t="s">
        <v>116</v>
      </c>
      <c r="G154" s="140" t="s">
        <v>100</v>
      </c>
      <c r="H154" s="141">
        <v>48.6</v>
      </c>
      <c r="I154" s="142"/>
      <c r="J154" s="143">
        <f>ROUND(I154*H154,2)</f>
        <v>0</v>
      </c>
      <c r="K154" s="139" t="s">
        <v>101</v>
      </c>
      <c r="L154" s="12"/>
      <c r="M154" s="144" t="s">
        <v>9</v>
      </c>
      <c r="N154" s="145" t="s">
        <v>29</v>
      </c>
      <c r="O154" s="146"/>
      <c r="P154" s="147">
        <f>O154*H154</f>
        <v>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149" t="s">
        <v>102</v>
      </c>
      <c r="AT154" s="149" t="s">
        <v>97</v>
      </c>
      <c r="AU154" s="149" t="s">
        <v>1</v>
      </c>
      <c r="AY154" s="2" t="s">
        <v>94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2" t="s">
        <v>66</v>
      </c>
      <c r="BK154" s="150">
        <f>ROUND(I154*H154,2)</f>
        <v>0</v>
      </c>
      <c r="BL154" s="2" t="s">
        <v>102</v>
      </c>
      <c r="BM154" s="149" t="s">
        <v>117</v>
      </c>
    </row>
    <row r="155" spans="2:51" s="163" customFormat="1" ht="12">
      <c r="B155" s="164"/>
      <c r="C155" s="165"/>
      <c r="D155" s="154" t="s">
        <v>104</v>
      </c>
      <c r="E155" s="166" t="s">
        <v>9</v>
      </c>
      <c r="F155" s="167" t="s">
        <v>118</v>
      </c>
      <c r="G155" s="165"/>
      <c r="H155" s="168">
        <v>48.6</v>
      </c>
      <c r="I155" s="169"/>
      <c r="J155" s="165"/>
      <c r="K155" s="165"/>
      <c r="L155" s="170"/>
      <c r="M155" s="171"/>
      <c r="N155" s="172"/>
      <c r="O155" s="172"/>
      <c r="P155" s="172"/>
      <c r="Q155" s="172"/>
      <c r="R155" s="172"/>
      <c r="S155" s="172"/>
      <c r="T155" s="173"/>
      <c r="AT155" s="174" t="s">
        <v>104</v>
      </c>
      <c r="AU155" s="174" t="s">
        <v>1</v>
      </c>
      <c r="AV155" s="163" t="s">
        <v>1</v>
      </c>
      <c r="AW155" s="163" t="s">
        <v>106</v>
      </c>
      <c r="AX155" s="163" t="s">
        <v>66</v>
      </c>
      <c r="AY155" s="174" t="s">
        <v>94</v>
      </c>
    </row>
    <row r="156" spans="1:65" s="14" customFormat="1" ht="16.5" customHeight="1">
      <c r="A156" s="11"/>
      <c r="B156" s="54"/>
      <c r="C156" s="137" t="s">
        <v>110</v>
      </c>
      <c r="D156" s="137" t="s">
        <v>97</v>
      </c>
      <c r="E156" s="138" t="s">
        <v>119</v>
      </c>
      <c r="F156" s="139" t="s">
        <v>120</v>
      </c>
      <c r="G156" s="140" t="s">
        <v>121</v>
      </c>
      <c r="H156" s="141">
        <v>30</v>
      </c>
      <c r="I156" s="142"/>
      <c r="J156" s="143">
        <f>ROUND(I156*H156,2)</f>
        <v>0</v>
      </c>
      <c r="K156" s="139" t="s">
        <v>101</v>
      </c>
      <c r="L156" s="12"/>
      <c r="M156" s="144" t="s">
        <v>9</v>
      </c>
      <c r="N156" s="145" t="s">
        <v>29</v>
      </c>
      <c r="O156" s="146"/>
      <c r="P156" s="147">
        <f>O156*H156</f>
        <v>0</v>
      </c>
      <c r="Q156" s="147">
        <v>0.0015</v>
      </c>
      <c r="R156" s="147">
        <f>Q156*H156</f>
        <v>0.045</v>
      </c>
      <c r="S156" s="147">
        <v>0</v>
      </c>
      <c r="T156" s="148">
        <f>S156*H156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149" t="s">
        <v>102</v>
      </c>
      <c r="AT156" s="149" t="s">
        <v>97</v>
      </c>
      <c r="AU156" s="149" t="s">
        <v>1</v>
      </c>
      <c r="AY156" s="2" t="s">
        <v>94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2" t="s">
        <v>66</v>
      </c>
      <c r="BK156" s="150">
        <f>ROUND(I156*H156,2)</f>
        <v>0</v>
      </c>
      <c r="BL156" s="2" t="s">
        <v>102</v>
      </c>
      <c r="BM156" s="149" t="s">
        <v>122</v>
      </c>
    </row>
    <row r="157" spans="2:51" s="163" customFormat="1" ht="12">
      <c r="B157" s="164"/>
      <c r="C157" s="165"/>
      <c r="D157" s="154" t="s">
        <v>104</v>
      </c>
      <c r="E157" s="166" t="s">
        <v>9</v>
      </c>
      <c r="F157" s="167" t="s">
        <v>123</v>
      </c>
      <c r="G157" s="165"/>
      <c r="H157" s="168">
        <v>30</v>
      </c>
      <c r="I157" s="169"/>
      <c r="J157" s="165"/>
      <c r="K157" s="165"/>
      <c r="L157" s="170"/>
      <c r="M157" s="171"/>
      <c r="N157" s="172"/>
      <c r="O157" s="172"/>
      <c r="P157" s="172"/>
      <c r="Q157" s="172"/>
      <c r="R157" s="172"/>
      <c r="S157" s="172"/>
      <c r="T157" s="173"/>
      <c r="AT157" s="174" t="s">
        <v>104</v>
      </c>
      <c r="AU157" s="174" t="s">
        <v>1</v>
      </c>
      <c r="AV157" s="163" t="s">
        <v>1</v>
      </c>
      <c r="AW157" s="163" t="s">
        <v>106</v>
      </c>
      <c r="AX157" s="163" t="s">
        <v>66</v>
      </c>
      <c r="AY157" s="174" t="s">
        <v>94</v>
      </c>
    </row>
    <row r="158" spans="1:65" s="14" customFormat="1" ht="16.5" customHeight="1">
      <c r="A158" s="11"/>
      <c r="B158" s="54"/>
      <c r="C158" s="137" t="s">
        <v>102</v>
      </c>
      <c r="D158" s="137" t="s">
        <v>97</v>
      </c>
      <c r="E158" s="138" t="s">
        <v>124</v>
      </c>
      <c r="F158" s="139" t="s">
        <v>125</v>
      </c>
      <c r="G158" s="140" t="s">
        <v>100</v>
      </c>
      <c r="H158" s="141">
        <v>248.2</v>
      </c>
      <c r="I158" s="142"/>
      <c r="J158" s="143">
        <f>ROUND(I158*H158,2)</f>
        <v>0</v>
      </c>
      <c r="K158" s="139" t="s">
        <v>101</v>
      </c>
      <c r="L158" s="12"/>
      <c r="M158" s="144" t="s">
        <v>9</v>
      </c>
      <c r="N158" s="145" t="s">
        <v>29</v>
      </c>
      <c r="O158" s="146"/>
      <c r="P158" s="147">
        <f>O158*H158</f>
        <v>0</v>
      </c>
      <c r="Q158" s="147">
        <v>0.077</v>
      </c>
      <c r="R158" s="147">
        <f>Q158*H158</f>
        <v>19.1114</v>
      </c>
      <c r="S158" s="147">
        <v>0</v>
      </c>
      <c r="T158" s="148">
        <f>S158*H158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149" t="s">
        <v>102</v>
      </c>
      <c r="AT158" s="149" t="s">
        <v>97</v>
      </c>
      <c r="AU158" s="149" t="s">
        <v>1</v>
      </c>
      <c r="AY158" s="2" t="s">
        <v>94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2" t="s">
        <v>66</v>
      </c>
      <c r="BK158" s="150">
        <f>ROUND(I158*H158,2)</f>
        <v>0</v>
      </c>
      <c r="BL158" s="2" t="s">
        <v>102</v>
      </c>
      <c r="BM158" s="149" t="s">
        <v>126</v>
      </c>
    </row>
    <row r="159" spans="2:51" s="151" customFormat="1" ht="12">
      <c r="B159" s="152"/>
      <c r="C159" s="153"/>
      <c r="D159" s="154" t="s">
        <v>104</v>
      </c>
      <c r="E159" s="155" t="s">
        <v>9</v>
      </c>
      <c r="F159" s="156" t="s">
        <v>105</v>
      </c>
      <c r="G159" s="153"/>
      <c r="H159" s="155" t="s">
        <v>9</v>
      </c>
      <c r="I159" s="157"/>
      <c r="J159" s="153"/>
      <c r="K159" s="153"/>
      <c r="L159" s="158"/>
      <c r="M159" s="159"/>
      <c r="N159" s="160"/>
      <c r="O159" s="160"/>
      <c r="P159" s="160"/>
      <c r="Q159" s="160"/>
      <c r="R159" s="160"/>
      <c r="S159" s="160"/>
      <c r="T159" s="161"/>
      <c r="AT159" s="162" t="s">
        <v>104</v>
      </c>
      <c r="AU159" s="162" t="s">
        <v>1</v>
      </c>
      <c r="AV159" s="151" t="s">
        <v>66</v>
      </c>
      <c r="AW159" s="151" t="s">
        <v>106</v>
      </c>
      <c r="AX159" s="151" t="s">
        <v>93</v>
      </c>
      <c r="AY159" s="162" t="s">
        <v>94</v>
      </c>
    </row>
    <row r="160" spans="2:51" s="163" customFormat="1" ht="12">
      <c r="B160" s="164"/>
      <c r="C160" s="165"/>
      <c r="D160" s="154" t="s">
        <v>104</v>
      </c>
      <c r="E160" s="166" t="s">
        <v>9</v>
      </c>
      <c r="F160" s="167" t="s">
        <v>127</v>
      </c>
      <c r="G160" s="165"/>
      <c r="H160" s="168">
        <v>213.8</v>
      </c>
      <c r="I160" s="169"/>
      <c r="J160" s="165"/>
      <c r="K160" s="165"/>
      <c r="L160" s="170"/>
      <c r="M160" s="171"/>
      <c r="N160" s="172"/>
      <c r="O160" s="172"/>
      <c r="P160" s="172"/>
      <c r="Q160" s="172"/>
      <c r="R160" s="172"/>
      <c r="S160" s="172"/>
      <c r="T160" s="173"/>
      <c r="AT160" s="174" t="s">
        <v>104</v>
      </c>
      <c r="AU160" s="174" t="s">
        <v>1</v>
      </c>
      <c r="AV160" s="163" t="s">
        <v>1</v>
      </c>
      <c r="AW160" s="163" t="s">
        <v>106</v>
      </c>
      <c r="AX160" s="163" t="s">
        <v>93</v>
      </c>
      <c r="AY160" s="174" t="s">
        <v>94</v>
      </c>
    </row>
    <row r="161" spans="2:51" s="151" customFormat="1" ht="12">
      <c r="B161" s="152"/>
      <c r="C161" s="153"/>
      <c r="D161" s="154" t="s">
        <v>104</v>
      </c>
      <c r="E161" s="155" t="s">
        <v>9</v>
      </c>
      <c r="F161" s="156" t="s">
        <v>111</v>
      </c>
      <c r="G161" s="153"/>
      <c r="H161" s="155" t="s">
        <v>9</v>
      </c>
      <c r="I161" s="157"/>
      <c r="J161" s="153"/>
      <c r="K161" s="153"/>
      <c r="L161" s="158"/>
      <c r="M161" s="159"/>
      <c r="N161" s="160"/>
      <c r="O161" s="160"/>
      <c r="P161" s="160"/>
      <c r="Q161" s="160"/>
      <c r="R161" s="160"/>
      <c r="S161" s="160"/>
      <c r="T161" s="161"/>
      <c r="AT161" s="162" t="s">
        <v>104</v>
      </c>
      <c r="AU161" s="162" t="s">
        <v>1</v>
      </c>
      <c r="AV161" s="151" t="s">
        <v>66</v>
      </c>
      <c r="AW161" s="151" t="s">
        <v>106</v>
      </c>
      <c r="AX161" s="151" t="s">
        <v>93</v>
      </c>
      <c r="AY161" s="162" t="s">
        <v>94</v>
      </c>
    </row>
    <row r="162" spans="2:51" s="163" customFormat="1" ht="12">
      <c r="B162" s="164"/>
      <c r="C162" s="165"/>
      <c r="D162" s="154" t="s">
        <v>104</v>
      </c>
      <c r="E162" s="166" t="s">
        <v>9</v>
      </c>
      <c r="F162" s="167" t="s">
        <v>128</v>
      </c>
      <c r="G162" s="165"/>
      <c r="H162" s="168">
        <v>34.4</v>
      </c>
      <c r="I162" s="169"/>
      <c r="J162" s="165"/>
      <c r="K162" s="165"/>
      <c r="L162" s="170"/>
      <c r="M162" s="171"/>
      <c r="N162" s="172"/>
      <c r="O162" s="172"/>
      <c r="P162" s="172"/>
      <c r="Q162" s="172"/>
      <c r="R162" s="172"/>
      <c r="S162" s="172"/>
      <c r="T162" s="173"/>
      <c r="AT162" s="174" t="s">
        <v>104</v>
      </c>
      <c r="AU162" s="174" t="s">
        <v>1</v>
      </c>
      <c r="AV162" s="163" t="s">
        <v>1</v>
      </c>
      <c r="AW162" s="163" t="s">
        <v>106</v>
      </c>
      <c r="AX162" s="163" t="s">
        <v>93</v>
      </c>
      <c r="AY162" s="174" t="s">
        <v>94</v>
      </c>
    </row>
    <row r="163" spans="2:51" s="187" customFormat="1" ht="12">
      <c r="B163" s="188"/>
      <c r="C163" s="189"/>
      <c r="D163" s="154" t="s">
        <v>104</v>
      </c>
      <c r="E163" s="190" t="s">
        <v>9</v>
      </c>
      <c r="F163" s="191" t="s">
        <v>114</v>
      </c>
      <c r="G163" s="189"/>
      <c r="H163" s="192">
        <v>248.2</v>
      </c>
      <c r="I163" s="193"/>
      <c r="J163" s="189"/>
      <c r="K163" s="189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104</v>
      </c>
      <c r="AU163" s="198" t="s">
        <v>1</v>
      </c>
      <c r="AV163" s="187" t="s">
        <v>102</v>
      </c>
      <c r="AW163" s="187" t="s">
        <v>106</v>
      </c>
      <c r="AX163" s="187" t="s">
        <v>66</v>
      </c>
      <c r="AY163" s="198" t="s">
        <v>94</v>
      </c>
    </row>
    <row r="164" spans="2:63" s="120" customFormat="1" ht="22.95" customHeight="1">
      <c r="B164" s="121"/>
      <c r="C164" s="122"/>
      <c r="D164" s="123" t="s">
        <v>90</v>
      </c>
      <c r="E164" s="135" t="s">
        <v>129</v>
      </c>
      <c r="F164" s="135" t="s">
        <v>130</v>
      </c>
      <c r="G164" s="122"/>
      <c r="H164" s="122"/>
      <c r="I164" s="125"/>
      <c r="J164" s="136">
        <f>BK164</f>
        <v>0</v>
      </c>
      <c r="K164" s="122"/>
      <c r="L164" s="127"/>
      <c r="M164" s="128"/>
      <c r="N164" s="129"/>
      <c r="O164" s="129"/>
      <c r="P164" s="130">
        <f>SUM(P165:P199)</f>
        <v>0</v>
      </c>
      <c r="Q164" s="129"/>
      <c r="R164" s="130">
        <f>SUM(R165:R199)</f>
        <v>0.037705999999999996</v>
      </c>
      <c r="S164" s="129"/>
      <c r="T164" s="131">
        <f>SUM(T165:T199)</f>
        <v>3.60163</v>
      </c>
      <c r="AR164" s="132" t="s">
        <v>66</v>
      </c>
      <c r="AT164" s="133" t="s">
        <v>90</v>
      </c>
      <c r="AU164" s="133" t="s">
        <v>66</v>
      </c>
      <c r="AY164" s="132" t="s">
        <v>94</v>
      </c>
      <c r="BK164" s="134">
        <f>SUM(BK165:BK199)</f>
        <v>0</v>
      </c>
    </row>
    <row r="165" spans="1:65" s="14" customFormat="1" ht="21.75" customHeight="1">
      <c r="A165" s="11"/>
      <c r="B165" s="54"/>
      <c r="C165" s="137" t="s">
        <v>131</v>
      </c>
      <c r="D165" s="137" t="s">
        <v>97</v>
      </c>
      <c r="E165" s="138" t="s">
        <v>132</v>
      </c>
      <c r="F165" s="139" t="s">
        <v>133</v>
      </c>
      <c r="G165" s="140" t="s">
        <v>134</v>
      </c>
      <c r="H165" s="141">
        <v>1385.8</v>
      </c>
      <c r="I165" s="142"/>
      <c r="J165" s="143">
        <f>ROUND(I165*H165,2)</f>
        <v>0</v>
      </c>
      <c r="K165" s="139" t="s">
        <v>101</v>
      </c>
      <c r="L165" s="12"/>
      <c r="M165" s="144" t="s">
        <v>9</v>
      </c>
      <c r="N165" s="145" t="s">
        <v>29</v>
      </c>
      <c r="O165" s="146"/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R165" s="149" t="s">
        <v>102</v>
      </c>
      <c r="AT165" s="149" t="s">
        <v>97</v>
      </c>
      <c r="AU165" s="149" t="s">
        <v>1</v>
      </c>
      <c r="AY165" s="2" t="s">
        <v>94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2" t="s">
        <v>66</v>
      </c>
      <c r="BK165" s="150">
        <f>ROUND(I165*H165,2)</f>
        <v>0</v>
      </c>
      <c r="BL165" s="2" t="s">
        <v>102</v>
      </c>
      <c r="BM165" s="149" t="s">
        <v>135</v>
      </c>
    </row>
    <row r="166" spans="2:51" s="163" customFormat="1" ht="12">
      <c r="B166" s="164"/>
      <c r="C166" s="165"/>
      <c r="D166" s="154" t="s">
        <v>104</v>
      </c>
      <c r="E166" s="166" t="s">
        <v>9</v>
      </c>
      <c r="F166" s="167" t="s">
        <v>136</v>
      </c>
      <c r="G166" s="165"/>
      <c r="H166" s="168">
        <v>1385.8</v>
      </c>
      <c r="I166" s="169"/>
      <c r="J166" s="165"/>
      <c r="K166" s="165"/>
      <c r="L166" s="170"/>
      <c r="M166" s="171"/>
      <c r="N166" s="172"/>
      <c r="O166" s="172"/>
      <c r="P166" s="172"/>
      <c r="Q166" s="172"/>
      <c r="R166" s="172"/>
      <c r="S166" s="172"/>
      <c r="T166" s="173"/>
      <c r="AT166" s="174" t="s">
        <v>104</v>
      </c>
      <c r="AU166" s="174" t="s">
        <v>1</v>
      </c>
      <c r="AV166" s="163" t="s">
        <v>1</v>
      </c>
      <c r="AW166" s="163" t="s">
        <v>106</v>
      </c>
      <c r="AX166" s="163" t="s">
        <v>66</v>
      </c>
      <c r="AY166" s="174" t="s">
        <v>94</v>
      </c>
    </row>
    <row r="167" spans="1:65" s="14" customFormat="1" ht="24.15" customHeight="1">
      <c r="A167" s="11"/>
      <c r="B167" s="54"/>
      <c r="C167" s="137" t="s">
        <v>95</v>
      </c>
      <c r="D167" s="137" t="s">
        <v>97</v>
      </c>
      <c r="E167" s="138" t="s">
        <v>137</v>
      </c>
      <c r="F167" s="139" t="s">
        <v>138</v>
      </c>
      <c r="G167" s="140" t="s">
        <v>134</v>
      </c>
      <c r="H167" s="141">
        <v>20787</v>
      </c>
      <c r="I167" s="142"/>
      <c r="J167" s="143">
        <f>ROUND(I167*H167,2)</f>
        <v>0</v>
      </c>
      <c r="K167" s="139" t="s">
        <v>101</v>
      </c>
      <c r="L167" s="12"/>
      <c r="M167" s="144" t="s">
        <v>9</v>
      </c>
      <c r="N167" s="145" t="s">
        <v>29</v>
      </c>
      <c r="O167" s="146"/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R167" s="149" t="s">
        <v>102</v>
      </c>
      <c r="AT167" s="149" t="s">
        <v>97</v>
      </c>
      <c r="AU167" s="149" t="s">
        <v>1</v>
      </c>
      <c r="AY167" s="2" t="s">
        <v>94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2" t="s">
        <v>66</v>
      </c>
      <c r="BK167" s="150">
        <f>ROUND(I167*H167,2)</f>
        <v>0</v>
      </c>
      <c r="BL167" s="2" t="s">
        <v>102</v>
      </c>
      <c r="BM167" s="149" t="s">
        <v>139</v>
      </c>
    </row>
    <row r="168" spans="2:51" s="163" customFormat="1" ht="12">
      <c r="B168" s="164"/>
      <c r="C168" s="165"/>
      <c r="D168" s="154" t="s">
        <v>104</v>
      </c>
      <c r="E168" s="165"/>
      <c r="F168" s="167" t="s">
        <v>140</v>
      </c>
      <c r="G168" s="165"/>
      <c r="H168" s="168">
        <v>20787</v>
      </c>
      <c r="I168" s="169"/>
      <c r="J168" s="165"/>
      <c r="K168" s="165"/>
      <c r="L168" s="170"/>
      <c r="M168" s="171"/>
      <c r="N168" s="172"/>
      <c r="O168" s="172"/>
      <c r="P168" s="172"/>
      <c r="Q168" s="172"/>
      <c r="R168" s="172"/>
      <c r="S168" s="172"/>
      <c r="T168" s="173"/>
      <c r="AT168" s="174" t="s">
        <v>104</v>
      </c>
      <c r="AU168" s="174" t="s">
        <v>1</v>
      </c>
      <c r="AV168" s="163" t="s">
        <v>1</v>
      </c>
      <c r="AW168" s="163" t="s">
        <v>4</v>
      </c>
      <c r="AX168" s="163" t="s">
        <v>66</v>
      </c>
      <c r="AY168" s="174" t="s">
        <v>94</v>
      </c>
    </row>
    <row r="169" spans="1:65" s="14" customFormat="1" ht="21.75" customHeight="1">
      <c r="A169" s="11"/>
      <c r="B169" s="54"/>
      <c r="C169" s="137" t="s">
        <v>141</v>
      </c>
      <c r="D169" s="137" t="s">
        <v>97</v>
      </c>
      <c r="E169" s="138" t="s">
        <v>142</v>
      </c>
      <c r="F169" s="139" t="s">
        <v>143</v>
      </c>
      <c r="G169" s="140" t="s">
        <v>134</v>
      </c>
      <c r="H169" s="141">
        <v>1385.8</v>
      </c>
      <c r="I169" s="142"/>
      <c r="J169" s="143">
        <f>ROUND(I169*H169,2)</f>
        <v>0</v>
      </c>
      <c r="K169" s="139" t="s">
        <v>101</v>
      </c>
      <c r="L169" s="12"/>
      <c r="M169" s="144" t="s">
        <v>9</v>
      </c>
      <c r="N169" s="145" t="s">
        <v>29</v>
      </c>
      <c r="O169" s="146"/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149" t="s">
        <v>102</v>
      </c>
      <c r="AT169" s="149" t="s">
        <v>97</v>
      </c>
      <c r="AU169" s="149" t="s">
        <v>1</v>
      </c>
      <c r="AY169" s="2" t="s">
        <v>94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2" t="s">
        <v>66</v>
      </c>
      <c r="BK169" s="150">
        <f>ROUND(I169*H169,2)</f>
        <v>0</v>
      </c>
      <c r="BL169" s="2" t="s">
        <v>102</v>
      </c>
      <c r="BM169" s="149" t="s">
        <v>144</v>
      </c>
    </row>
    <row r="170" spans="1:65" s="14" customFormat="1" ht="16.5" customHeight="1">
      <c r="A170" s="11"/>
      <c r="B170" s="54"/>
      <c r="C170" s="137" t="s">
        <v>145</v>
      </c>
      <c r="D170" s="137" t="s">
        <v>97</v>
      </c>
      <c r="E170" s="138" t="s">
        <v>146</v>
      </c>
      <c r="F170" s="139" t="s">
        <v>147</v>
      </c>
      <c r="G170" s="140" t="s">
        <v>148</v>
      </c>
      <c r="H170" s="141">
        <v>4</v>
      </c>
      <c r="I170" s="142"/>
      <c r="J170" s="143">
        <f>ROUND(I170*H170,2)</f>
        <v>0</v>
      </c>
      <c r="K170" s="139" t="s">
        <v>101</v>
      </c>
      <c r="L170" s="12"/>
      <c r="M170" s="144" t="s">
        <v>9</v>
      </c>
      <c r="N170" s="145" t="s">
        <v>29</v>
      </c>
      <c r="O170" s="146"/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149" t="s">
        <v>102</v>
      </c>
      <c r="AT170" s="149" t="s">
        <v>97</v>
      </c>
      <c r="AU170" s="149" t="s">
        <v>1</v>
      </c>
      <c r="AY170" s="2" t="s">
        <v>94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2" t="s">
        <v>66</v>
      </c>
      <c r="BK170" s="150">
        <f>ROUND(I170*H170,2)</f>
        <v>0</v>
      </c>
      <c r="BL170" s="2" t="s">
        <v>102</v>
      </c>
      <c r="BM170" s="149" t="s">
        <v>149</v>
      </c>
    </row>
    <row r="171" spans="1:65" s="14" customFormat="1" ht="16.5" customHeight="1">
      <c r="A171" s="11"/>
      <c r="B171" s="54"/>
      <c r="C171" s="137" t="s">
        <v>129</v>
      </c>
      <c r="D171" s="137" t="s">
        <v>97</v>
      </c>
      <c r="E171" s="138" t="s">
        <v>150</v>
      </c>
      <c r="F171" s="139" t="s">
        <v>151</v>
      </c>
      <c r="G171" s="140" t="s">
        <v>148</v>
      </c>
      <c r="H171" s="141">
        <v>20</v>
      </c>
      <c r="I171" s="142"/>
      <c r="J171" s="143">
        <f>ROUND(I171*H171,2)</f>
        <v>0</v>
      </c>
      <c r="K171" s="139" t="s">
        <v>101</v>
      </c>
      <c r="L171" s="12"/>
      <c r="M171" s="144" t="s">
        <v>9</v>
      </c>
      <c r="N171" s="145" t="s">
        <v>29</v>
      </c>
      <c r="O171" s="146"/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R171" s="149" t="s">
        <v>102</v>
      </c>
      <c r="AT171" s="149" t="s">
        <v>97</v>
      </c>
      <c r="AU171" s="149" t="s">
        <v>1</v>
      </c>
      <c r="AY171" s="2" t="s">
        <v>94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2" t="s">
        <v>66</v>
      </c>
      <c r="BK171" s="150">
        <f>ROUND(I171*H171,2)</f>
        <v>0</v>
      </c>
      <c r="BL171" s="2" t="s">
        <v>102</v>
      </c>
      <c r="BM171" s="149" t="s">
        <v>152</v>
      </c>
    </row>
    <row r="172" spans="2:51" s="163" customFormat="1" ht="12">
      <c r="B172" s="164"/>
      <c r="C172" s="165"/>
      <c r="D172" s="154" t="s">
        <v>104</v>
      </c>
      <c r="E172" s="165"/>
      <c r="F172" s="167" t="s">
        <v>153</v>
      </c>
      <c r="G172" s="165"/>
      <c r="H172" s="168">
        <v>20</v>
      </c>
      <c r="I172" s="169"/>
      <c r="J172" s="165"/>
      <c r="K172" s="165"/>
      <c r="L172" s="170"/>
      <c r="M172" s="171"/>
      <c r="N172" s="172"/>
      <c r="O172" s="172"/>
      <c r="P172" s="172"/>
      <c r="Q172" s="172"/>
      <c r="R172" s="172"/>
      <c r="S172" s="172"/>
      <c r="T172" s="173"/>
      <c r="AT172" s="174" t="s">
        <v>104</v>
      </c>
      <c r="AU172" s="174" t="s">
        <v>1</v>
      </c>
      <c r="AV172" s="163" t="s">
        <v>1</v>
      </c>
      <c r="AW172" s="163" t="s">
        <v>4</v>
      </c>
      <c r="AX172" s="163" t="s">
        <v>66</v>
      </c>
      <c r="AY172" s="174" t="s">
        <v>94</v>
      </c>
    </row>
    <row r="173" spans="1:65" s="14" customFormat="1" ht="16.5" customHeight="1">
      <c r="A173" s="11"/>
      <c r="B173" s="54"/>
      <c r="C173" s="137" t="s">
        <v>154</v>
      </c>
      <c r="D173" s="137" t="s">
        <v>97</v>
      </c>
      <c r="E173" s="138" t="s">
        <v>155</v>
      </c>
      <c r="F173" s="139" t="s">
        <v>156</v>
      </c>
      <c r="G173" s="140" t="s">
        <v>148</v>
      </c>
      <c r="H173" s="141">
        <v>4</v>
      </c>
      <c r="I173" s="142"/>
      <c r="J173" s="143">
        <f>ROUND(I173*H173,2)</f>
        <v>0</v>
      </c>
      <c r="K173" s="139" t="s">
        <v>101</v>
      </c>
      <c r="L173" s="12"/>
      <c r="M173" s="144" t="s">
        <v>9</v>
      </c>
      <c r="N173" s="145" t="s">
        <v>29</v>
      </c>
      <c r="O173" s="146"/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149" t="s">
        <v>102</v>
      </c>
      <c r="AT173" s="149" t="s">
        <v>97</v>
      </c>
      <c r="AU173" s="149" t="s">
        <v>1</v>
      </c>
      <c r="AY173" s="2" t="s">
        <v>94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2" t="s">
        <v>66</v>
      </c>
      <c r="BK173" s="150">
        <f>ROUND(I173*H173,2)</f>
        <v>0</v>
      </c>
      <c r="BL173" s="2" t="s">
        <v>102</v>
      </c>
      <c r="BM173" s="149" t="s">
        <v>157</v>
      </c>
    </row>
    <row r="174" spans="1:65" s="14" customFormat="1" ht="16.5" customHeight="1">
      <c r="A174" s="11"/>
      <c r="B174" s="54"/>
      <c r="C174" s="137" t="s">
        <v>158</v>
      </c>
      <c r="D174" s="137" t="s">
        <v>97</v>
      </c>
      <c r="E174" s="138" t="s">
        <v>159</v>
      </c>
      <c r="F174" s="139" t="s">
        <v>160</v>
      </c>
      <c r="G174" s="140" t="s">
        <v>100</v>
      </c>
      <c r="H174" s="141">
        <v>34.4</v>
      </c>
      <c r="I174" s="142"/>
      <c r="J174" s="143">
        <f>ROUND(I174*H174,2)</f>
        <v>0</v>
      </c>
      <c r="K174" s="139" t="s">
        <v>101</v>
      </c>
      <c r="L174" s="12"/>
      <c r="M174" s="144" t="s">
        <v>9</v>
      </c>
      <c r="N174" s="145" t="s">
        <v>29</v>
      </c>
      <c r="O174" s="146"/>
      <c r="P174" s="147">
        <f>O174*H174</f>
        <v>0</v>
      </c>
      <c r="Q174" s="147">
        <v>4E-05</v>
      </c>
      <c r="R174" s="147">
        <f>Q174*H174</f>
        <v>0.001376</v>
      </c>
      <c r="S174" s="147">
        <v>0</v>
      </c>
      <c r="T174" s="148">
        <f>S174*H174</f>
        <v>0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R174" s="149" t="s">
        <v>102</v>
      </c>
      <c r="AT174" s="149" t="s">
        <v>97</v>
      </c>
      <c r="AU174" s="149" t="s">
        <v>1</v>
      </c>
      <c r="AY174" s="2" t="s">
        <v>94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2" t="s">
        <v>66</v>
      </c>
      <c r="BK174" s="150">
        <f>ROUND(I174*H174,2)</f>
        <v>0</v>
      </c>
      <c r="BL174" s="2" t="s">
        <v>102</v>
      </c>
      <c r="BM174" s="149" t="s">
        <v>161</v>
      </c>
    </row>
    <row r="175" spans="2:51" s="151" customFormat="1" ht="12">
      <c r="B175" s="152"/>
      <c r="C175" s="153"/>
      <c r="D175" s="154" t="s">
        <v>104</v>
      </c>
      <c r="E175" s="155" t="s">
        <v>9</v>
      </c>
      <c r="F175" s="156" t="s">
        <v>111</v>
      </c>
      <c r="G175" s="153"/>
      <c r="H175" s="155" t="s">
        <v>9</v>
      </c>
      <c r="I175" s="157"/>
      <c r="J175" s="153"/>
      <c r="K175" s="153"/>
      <c r="L175" s="158"/>
      <c r="M175" s="159"/>
      <c r="N175" s="160"/>
      <c r="O175" s="160"/>
      <c r="P175" s="160"/>
      <c r="Q175" s="160"/>
      <c r="R175" s="160"/>
      <c r="S175" s="160"/>
      <c r="T175" s="161"/>
      <c r="AT175" s="162" t="s">
        <v>104</v>
      </c>
      <c r="AU175" s="162" t="s">
        <v>1</v>
      </c>
      <c r="AV175" s="151" t="s">
        <v>66</v>
      </c>
      <c r="AW175" s="151" t="s">
        <v>106</v>
      </c>
      <c r="AX175" s="151" t="s">
        <v>93</v>
      </c>
      <c r="AY175" s="162" t="s">
        <v>94</v>
      </c>
    </row>
    <row r="176" spans="2:51" s="163" customFormat="1" ht="12">
      <c r="B176" s="164"/>
      <c r="C176" s="165"/>
      <c r="D176" s="154" t="s">
        <v>104</v>
      </c>
      <c r="E176" s="166" t="s">
        <v>9</v>
      </c>
      <c r="F176" s="167" t="s">
        <v>128</v>
      </c>
      <c r="G176" s="165"/>
      <c r="H176" s="168">
        <v>34.4</v>
      </c>
      <c r="I176" s="169"/>
      <c r="J176" s="165"/>
      <c r="K176" s="165"/>
      <c r="L176" s="170"/>
      <c r="M176" s="171"/>
      <c r="N176" s="172"/>
      <c r="O176" s="172"/>
      <c r="P176" s="172"/>
      <c r="Q176" s="172"/>
      <c r="R176" s="172"/>
      <c r="S176" s="172"/>
      <c r="T176" s="173"/>
      <c r="AT176" s="174" t="s">
        <v>104</v>
      </c>
      <c r="AU176" s="174" t="s">
        <v>1</v>
      </c>
      <c r="AV176" s="163" t="s">
        <v>1</v>
      </c>
      <c r="AW176" s="163" t="s">
        <v>106</v>
      </c>
      <c r="AX176" s="163" t="s">
        <v>66</v>
      </c>
      <c r="AY176" s="174" t="s">
        <v>94</v>
      </c>
    </row>
    <row r="177" spans="1:65" s="14" customFormat="1" ht="16.5" customHeight="1">
      <c r="A177" s="11"/>
      <c r="B177" s="54"/>
      <c r="C177" s="137" t="s">
        <v>162</v>
      </c>
      <c r="D177" s="137" t="s">
        <v>97</v>
      </c>
      <c r="E177" s="138" t="s">
        <v>163</v>
      </c>
      <c r="F177" s="139" t="s">
        <v>164</v>
      </c>
      <c r="G177" s="140" t="s">
        <v>100</v>
      </c>
      <c r="H177" s="141">
        <v>213.8</v>
      </c>
      <c r="I177" s="142"/>
      <c r="J177" s="143">
        <f>ROUND(I177*H177,2)</f>
        <v>0</v>
      </c>
      <c r="K177" s="139" t="s">
        <v>101</v>
      </c>
      <c r="L177" s="12"/>
      <c r="M177" s="144" t="s">
        <v>9</v>
      </c>
      <c r="N177" s="145" t="s">
        <v>29</v>
      </c>
      <c r="O177" s="146"/>
      <c r="P177" s="147">
        <f>O177*H177</f>
        <v>0</v>
      </c>
      <c r="Q177" s="147">
        <v>4E-05</v>
      </c>
      <c r="R177" s="147">
        <f>Q177*H177</f>
        <v>0.008552</v>
      </c>
      <c r="S177" s="147">
        <v>0</v>
      </c>
      <c r="T177" s="148">
        <f>S177*H177</f>
        <v>0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R177" s="149" t="s">
        <v>102</v>
      </c>
      <c r="AT177" s="149" t="s">
        <v>97</v>
      </c>
      <c r="AU177" s="149" t="s">
        <v>1</v>
      </c>
      <c r="AY177" s="2" t="s">
        <v>94</v>
      </c>
      <c r="BE177" s="150">
        <f>IF(N177="základní",J177,0)</f>
        <v>0</v>
      </c>
      <c r="BF177" s="150">
        <f>IF(N177="snížená",J177,0)</f>
        <v>0</v>
      </c>
      <c r="BG177" s="150">
        <f>IF(N177="zákl. přenesená",J177,0)</f>
        <v>0</v>
      </c>
      <c r="BH177" s="150">
        <f>IF(N177="sníž. přenesená",J177,0)</f>
        <v>0</v>
      </c>
      <c r="BI177" s="150">
        <f>IF(N177="nulová",J177,0)</f>
        <v>0</v>
      </c>
      <c r="BJ177" s="2" t="s">
        <v>66</v>
      </c>
      <c r="BK177" s="150">
        <f>ROUND(I177*H177,2)</f>
        <v>0</v>
      </c>
      <c r="BL177" s="2" t="s">
        <v>102</v>
      </c>
      <c r="BM177" s="149" t="s">
        <v>165</v>
      </c>
    </row>
    <row r="178" spans="2:51" s="151" customFormat="1" ht="12">
      <c r="B178" s="152"/>
      <c r="C178" s="153"/>
      <c r="D178" s="154" t="s">
        <v>104</v>
      </c>
      <c r="E178" s="155" t="s">
        <v>9</v>
      </c>
      <c r="F178" s="156" t="s">
        <v>105</v>
      </c>
      <c r="G178" s="153"/>
      <c r="H178" s="155" t="s">
        <v>9</v>
      </c>
      <c r="I178" s="157"/>
      <c r="J178" s="153"/>
      <c r="K178" s="153"/>
      <c r="L178" s="158"/>
      <c r="M178" s="159"/>
      <c r="N178" s="160"/>
      <c r="O178" s="160"/>
      <c r="P178" s="160"/>
      <c r="Q178" s="160"/>
      <c r="R178" s="160"/>
      <c r="S178" s="160"/>
      <c r="T178" s="161"/>
      <c r="AT178" s="162" t="s">
        <v>104</v>
      </c>
      <c r="AU178" s="162" t="s">
        <v>1</v>
      </c>
      <c r="AV178" s="151" t="s">
        <v>66</v>
      </c>
      <c r="AW178" s="151" t="s">
        <v>106</v>
      </c>
      <c r="AX178" s="151" t="s">
        <v>93</v>
      </c>
      <c r="AY178" s="162" t="s">
        <v>94</v>
      </c>
    </row>
    <row r="179" spans="2:51" s="163" customFormat="1" ht="12">
      <c r="B179" s="164"/>
      <c r="C179" s="165"/>
      <c r="D179" s="154" t="s">
        <v>104</v>
      </c>
      <c r="E179" s="166" t="s">
        <v>9</v>
      </c>
      <c r="F179" s="167" t="s">
        <v>127</v>
      </c>
      <c r="G179" s="165"/>
      <c r="H179" s="168">
        <v>213.8</v>
      </c>
      <c r="I179" s="169"/>
      <c r="J179" s="165"/>
      <c r="K179" s="165"/>
      <c r="L179" s="170"/>
      <c r="M179" s="171"/>
      <c r="N179" s="172"/>
      <c r="O179" s="172"/>
      <c r="P179" s="172"/>
      <c r="Q179" s="172"/>
      <c r="R179" s="172"/>
      <c r="S179" s="172"/>
      <c r="T179" s="173"/>
      <c r="AT179" s="174" t="s">
        <v>104</v>
      </c>
      <c r="AU179" s="174" t="s">
        <v>1</v>
      </c>
      <c r="AV179" s="163" t="s">
        <v>1</v>
      </c>
      <c r="AW179" s="163" t="s">
        <v>106</v>
      </c>
      <c r="AX179" s="163" t="s">
        <v>66</v>
      </c>
      <c r="AY179" s="174" t="s">
        <v>94</v>
      </c>
    </row>
    <row r="180" spans="1:65" s="14" customFormat="1" ht="16.5" customHeight="1">
      <c r="A180" s="11"/>
      <c r="B180" s="54"/>
      <c r="C180" s="137" t="s">
        <v>166</v>
      </c>
      <c r="D180" s="137" t="s">
        <v>97</v>
      </c>
      <c r="E180" s="138" t="s">
        <v>167</v>
      </c>
      <c r="F180" s="139" t="s">
        <v>168</v>
      </c>
      <c r="G180" s="140" t="s">
        <v>169</v>
      </c>
      <c r="H180" s="141">
        <v>76</v>
      </c>
      <c r="I180" s="142"/>
      <c r="J180" s="143">
        <f>ROUND(I180*H180,2)</f>
        <v>0</v>
      </c>
      <c r="K180" s="139" t="s">
        <v>101</v>
      </c>
      <c r="L180" s="12"/>
      <c r="M180" s="144" t="s">
        <v>9</v>
      </c>
      <c r="N180" s="145" t="s">
        <v>29</v>
      </c>
      <c r="O180" s="146"/>
      <c r="P180" s="147">
        <f>O180*H180</f>
        <v>0</v>
      </c>
      <c r="Q180" s="147">
        <v>2E-05</v>
      </c>
      <c r="R180" s="147">
        <f>Q180*H180</f>
        <v>0.00152</v>
      </c>
      <c r="S180" s="147">
        <v>0</v>
      </c>
      <c r="T180" s="148">
        <f>S180*H180</f>
        <v>0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R180" s="149" t="s">
        <v>102</v>
      </c>
      <c r="AT180" s="149" t="s">
        <v>97</v>
      </c>
      <c r="AU180" s="149" t="s">
        <v>1</v>
      </c>
      <c r="AY180" s="2" t="s">
        <v>94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2" t="s">
        <v>66</v>
      </c>
      <c r="BK180" s="150">
        <f>ROUND(I180*H180,2)</f>
        <v>0</v>
      </c>
      <c r="BL180" s="2" t="s">
        <v>102</v>
      </c>
      <c r="BM180" s="149" t="s">
        <v>170</v>
      </c>
    </row>
    <row r="181" spans="2:51" s="163" customFormat="1" ht="12">
      <c r="B181" s="164"/>
      <c r="C181" s="165"/>
      <c r="D181" s="154" t="s">
        <v>104</v>
      </c>
      <c r="E181" s="166" t="s">
        <v>9</v>
      </c>
      <c r="F181" s="167" t="s">
        <v>171</v>
      </c>
      <c r="G181" s="165"/>
      <c r="H181" s="168">
        <v>64</v>
      </c>
      <c r="I181" s="169"/>
      <c r="J181" s="165"/>
      <c r="K181" s="165"/>
      <c r="L181" s="170"/>
      <c r="M181" s="171"/>
      <c r="N181" s="172"/>
      <c r="O181" s="172"/>
      <c r="P181" s="172"/>
      <c r="Q181" s="172"/>
      <c r="R181" s="172"/>
      <c r="S181" s="172"/>
      <c r="T181" s="173"/>
      <c r="AT181" s="174" t="s">
        <v>104</v>
      </c>
      <c r="AU181" s="174" t="s">
        <v>1</v>
      </c>
      <c r="AV181" s="163" t="s">
        <v>1</v>
      </c>
      <c r="AW181" s="163" t="s">
        <v>106</v>
      </c>
      <c r="AX181" s="163" t="s">
        <v>93</v>
      </c>
      <c r="AY181" s="174" t="s">
        <v>94</v>
      </c>
    </row>
    <row r="182" spans="2:51" s="163" customFormat="1" ht="12">
      <c r="B182" s="164"/>
      <c r="C182" s="165"/>
      <c r="D182" s="154" t="s">
        <v>104</v>
      </c>
      <c r="E182" s="166" t="s">
        <v>9</v>
      </c>
      <c r="F182" s="167" t="s">
        <v>172</v>
      </c>
      <c r="G182" s="165"/>
      <c r="H182" s="168">
        <v>12</v>
      </c>
      <c r="I182" s="169"/>
      <c r="J182" s="165"/>
      <c r="K182" s="165"/>
      <c r="L182" s="170"/>
      <c r="M182" s="171"/>
      <c r="N182" s="172"/>
      <c r="O182" s="172"/>
      <c r="P182" s="172"/>
      <c r="Q182" s="172"/>
      <c r="R182" s="172"/>
      <c r="S182" s="172"/>
      <c r="T182" s="173"/>
      <c r="AT182" s="174" t="s">
        <v>104</v>
      </c>
      <c r="AU182" s="174" t="s">
        <v>1</v>
      </c>
      <c r="AV182" s="163" t="s">
        <v>1</v>
      </c>
      <c r="AW182" s="163" t="s">
        <v>106</v>
      </c>
      <c r="AX182" s="163" t="s">
        <v>93</v>
      </c>
      <c r="AY182" s="174" t="s">
        <v>94</v>
      </c>
    </row>
    <row r="183" spans="2:51" s="187" customFormat="1" ht="12">
      <c r="B183" s="188"/>
      <c r="C183" s="189"/>
      <c r="D183" s="154" t="s">
        <v>104</v>
      </c>
      <c r="E183" s="190" t="s">
        <v>9</v>
      </c>
      <c r="F183" s="191" t="s">
        <v>114</v>
      </c>
      <c r="G183" s="189"/>
      <c r="H183" s="192">
        <v>76</v>
      </c>
      <c r="I183" s="193"/>
      <c r="J183" s="189"/>
      <c r="K183" s="189"/>
      <c r="L183" s="194"/>
      <c r="M183" s="195"/>
      <c r="N183" s="196"/>
      <c r="O183" s="196"/>
      <c r="P183" s="196"/>
      <c r="Q183" s="196"/>
      <c r="R183" s="196"/>
      <c r="S183" s="196"/>
      <c r="T183" s="197"/>
      <c r="AT183" s="198" t="s">
        <v>104</v>
      </c>
      <c r="AU183" s="198" t="s">
        <v>1</v>
      </c>
      <c r="AV183" s="187" t="s">
        <v>102</v>
      </c>
      <c r="AW183" s="187" t="s">
        <v>106</v>
      </c>
      <c r="AX183" s="187" t="s">
        <v>66</v>
      </c>
      <c r="AY183" s="198" t="s">
        <v>94</v>
      </c>
    </row>
    <row r="184" spans="1:65" s="14" customFormat="1" ht="16.5" customHeight="1">
      <c r="A184" s="11"/>
      <c r="B184" s="54"/>
      <c r="C184" s="137" t="s">
        <v>173</v>
      </c>
      <c r="D184" s="137" t="s">
        <v>97</v>
      </c>
      <c r="E184" s="138" t="s">
        <v>174</v>
      </c>
      <c r="F184" s="139" t="s">
        <v>175</v>
      </c>
      <c r="G184" s="140" t="s">
        <v>169</v>
      </c>
      <c r="H184" s="141">
        <v>40</v>
      </c>
      <c r="I184" s="142"/>
      <c r="J184" s="143">
        <f>ROUND(I184*H184,2)</f>
        <v>0</v>
      </c>
      <c r="K184" s="139" t="s">
        <v>101</v>
      </c>
      <c r="L184" s="12"/>
      <c r="M184" s="144" t="s">
        <v>9</v>
      </c>
      <c r="N184" s="145" t="s">
        <v>29</v>
      </c>
      <c r="O184" s="146"/>
      <c r="P184" s="147">
        <f>O184*H184</f>
        <v>0</v>
      </c>
      <c r="Q184" s="147">
        <v>1E-05</v>
      </c>
      <c r="R184" s="147">
        <f>Q184*H184</f>
        <v>0.0004</v>
      </c>
      <c r="S184" s="147">
        <v>0</v>
      </c>
      <c r="T184" s="148">
        <f>S184*H184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149" t="s">
        <v>102</v>
      </c>
      <c r="AT184" s="149" t="s">
        <v>97</v>
      </c>
      <c r="AU184" s="149" t="s">
        <v>1</v>
      </c>
      <c r="AY184" s="2" t="s">
        <v>94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2" t="s">
        <v>66</v>
      </c>
      <c r="BK184" s="150">
        <f>ROUND(I184*H184,2)</f>
        <v>0</v>
      </c>
      <c r="BL184" s="2" t="s">
        <v>102</v>
      </c>
      <c r="BM184" s="149" t="s">
        <v>176</v>
      </c>
    </row>
    <row r="185" spans="2:51" s="163" customFormat="1" ht="12">
      <c r="B185" s="164"/>
      <c r="C185" s="165"/>
      <c r="D185" s="154" t="s">
        <v>104</v>
      </c>
      <c r="E185" s="166" t="s">
        <v>9</v>
      </c>
      <c r="F185" s="167" t="s">
        <v>177</v>
      </c>
      <c r="G185" s="165"/>
      <c r="H185" s="168">
        <v>40</v>
      </c>
      <c r="I185" s="169"/>
      <c r="J185" s="165"/>
      <c r="K185" s="165"/>
      <c r="L185" s="170"/>
      <c r="M185" s="171"/>
      <c r="N185" s="172"/>
      <c r="O185" s="172"/>
      <c r="P185" s="172"/>
      <c r="Q185" s="172"/>
      <c r="R185" s="172"/>
      <c r="S185" s="172"/>
      <c r="T185" s="173"/>
      <c r="AT185" s="174" t="s">
        <v>104</v>
      </c>
      <c r="AU185" s="174" t="s">
        <v>1</v>
      </c>
      <c r="AV185" s="163" t="s">
        <v>1</v>
      </c>
      <c r="AW185" s="163" t="s">
        <v>106</v>
      </c>
      <c r="AX185" s="163" t="s">
        <v>66</v>
      </c>
      <c r="AY185" s="174" t="s">
        <v>94</v>
      </c>
    </row>
    <row r="186" spans="1:65" s="14" customFormat="1" ht="16.5" customHeight="1">
      <c r="A186" s="11"/>
      <c r="B186" s="54"/>
      <c r="C186" s="137" t="s">
        <v>178</v>
      </c>
      <c r="D186" s="137" t="s">
        <v>97</v>
      </c>
      <c r="E186" s="138" t="s">
        <v>179</v>
      </c>
      <c r="F186" s="139" t="s">
        <v>180</v>
      </c>
      <c r="G186" s="140" t="s">
        <v>169</v>
      </c>
      <c r="H186" s="141">
        <v>21</v>
      </c>
      <c r="I186" s="142"/>
      <c r="J186" s="143">
        <f>ROUND(I186*H186,2)</f>
        <v>0</v>
      </c>
      <c r="K186" s="139" t="s">
        <v>101</v>
      </c>
      <c r="L186" s="12"/>
      <c r="M186" s="144" t="s">
        <v>9</v>
      </c>
      <c r="N186" s="145" t="s">
        <v>29</v>
      </c>
      <c r="O186" s="146"/>
      <c r="P186" s="147">
        <f>O186*H186</f>
        <v>0</v>
      </c>
      <c r="Q186" s="147">
        <v>2E-05</v>
      </c>
      <c r="R186" s="147">
        <f>Q186*H186</f>
        <v>0.00042</v>
      </c>
      <c r="S186" s="147">
        <v>0</v>
      </c>
      <c r="T186" s="148">
        <f>S186*H186</f>
        <v>0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R186" s="149" t="s">
        <v>102</v>
      </c>
      <c r="AT186" s="149" t="s">
        <v>97</v>
      </c>
      <c r="AU186" s="149" t="s">
        <v>1</v>
      </c>
      <c r="AY186" s="2" t="s">
        <v>94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2" t="s">
        <v>66</v>
      </c>
      <c r="BK186" s="150">
        <f>ROUND(I186*H186,2)</f>
        <v>0</v>
      </c>
      <c r="BL186" s="2" t="s">
        <v>102</v>
      </c>
      <c r="BM186" s="149" t="s">
        <v>181</v>
      </c>
    </row>
    <row r="187" spans="2:51" s="163" customFormat="1" ht="12">
      <c r="B187" s="164"/>
      <c r="C187" s="165"/>
      <c r="D187" s="154" t="s">
        <v>104</v>
      </c>
      <c r="E187" s="166" t="s">
        <v>9</v>
      </c>
      <c r="F187" s="167" t="s">
        <v>182</v>
      </c>
      <c r="G187" s="165"/>
      <c r="H187" s="168">
        <v>12</v>
      </c>
      <c r="I187" s="169"/>
      <c r="J187" s="165"/>
      <c r="K187" s="165"/>
      <c r="L187" s="170"/>
      <c r="M187" s="171"/>
      <c r="N187" s="172"/>
      <c r="O187" s="172"/>
      <c r="P187" s="172"/>
      <c r="Q187" s="172"/>
      <c r="R187" s="172"/>
      <c r="S187" s="172"/>
      <c r="T187" s="173"/>
      <c r="AT187" s="174" t="s">
        <v>104</v>
      </c>
      <c r="AU187" s="174" t="s">
        <v>1</v>
      </c>
      <c r="AV187" s="163" t="s">
        <v>1</v>
      </c>
      <c r="AW187" s="163" t="s">
        <v>106</v>
      </c>
      <c r="AX187" s="163" t="s">
        <v>93</v>
      </c>
      <c r="AY187" s="174" t="s">
        <v>94</v>
      </c>
    </row>
    <row r="188" spans="2:51" s="163" customFormat="1" ht="12">
      <c r="B188" s="164"/>
      <c r="C188" s="165"/>
      <c r="D188" s="154" t="s">
        <v>104</v>
      </c>
      <c r="E188" s="166" t="s">
        <v>9</v>
      </c>
      <c r="F188" s="167" t="s">
        <v>183</v>
      </c>
      <c r="G188" s="165"/>
      <c r="H188" s="168">
        <v>9</v>
      </c>
      <c r="I188" s="169"/>
      <c r="J188" s="165"/>
      <c r="K188" s="165"/>
      <c r="L188" s="170"/>
      <c r="M188" s="171"/>
      <c r="N188" s="172"/>
      <c r="O188" s="172"/>
      <c r="P188" s="172"/>
      <c r="Q188" s="172"/>
      <c r="R188" s="172"/>
      <c r="S188" s="172"/>
      <c r="T188" s="173"/>
      <c r="AT188" s="174" t="s">
        <v>104</v>
      </c>
      <c r="AU188" s="174" t="s">
        <v>1</v>
      </c>
      <c r="AV188" s="163" t="s">
        <v>1</v>
      </c>
      <c r="AW188" s="163" t="s">
        <v>106</v>
      </c>
      <c r="AX188" s="163" t="s">
        <v>93</v>
      </c>
      <c r="AY188" s="174" t="s">
        <v>94</v>
      </c>
    </row>
    <row r="189" spans="2:51" s="187" customFormat="1" ht="12">
      <c r="B189" s="188"/>
      <c r="C189" s="189"/>
      <c r="D189" s="154" t="s">
        <v>104</v>
      </c>
      <c r="E189" s="190" t="s">
        <v>9</v>
      </c>
      <c r="F189" s="191" t="s">
        <v>114</v>
      </c>
      <c r="G189" s="189"/>
      <c r="H189" s="192">
        <v>21</v>
      </c>
      <c r="I189" s="193"/>
      <c r="J189" s="189"/>
      <c r="K189" s="189"/>
      <c r="L189" s="194"/>
      <c r="M189" s="195"/>
      <c r="N189" s="196"/>
      <c r="O189" s="196"/>
      <c r="P189" s="196"/>
      <c r="Q189" s="196"/>
      <c r="R189" s="196"/>
      <c r="S189" s="196"/>
      <c r="T189" s="197"/>
      <c r="AT189" s="198" t="s">
        <v>104</v>
      </c>
      <c r="AU189" s="198" t="s">
        <v>1</v>
      </c>
      <c r="AV189" s="187" t="s">
        <v>102</v>
      </c>
      <c r="AW189" s="187" t="s">
        <v>106</v>
      </c>
      <c r="AX189" s="187" t="s">
        <v>66</v>
      </c>
      <c r="AY189" s="198" t="s">
        <v>94</v>
      </c>
    </row>
    <row r="190" spans="1:65" s="14" customFormat="1" ht="16.5" customHeight="1">
      <c r="A190" s="11"/>
      <c r="B190" s="54"/>
      <c r="C190" s="137" t="s">
        <v>184</v>
      </c>
      <c r="D190" s="137" t="s">
        <v>97</v>
      </c>
      <c r="E190" s="138" t="s">
        <v>185</v>
      </c>
      <c r="F190" s="139" t="s">
        <v>186</v>
      </c>
      <c r="G190" s="140" t="s">
        <v>169</v>
      </c>
      <c r="H190" s="141">
        <v>40</v>
      </c>
      <c r="I190" s="142"/>
      <c r="J190" s="143">
        <f>ROUND(I190*H190,2)</f>
        <v>0</v>
      </c>
      <c r="K190" s="139" t="s">
        <v>101</v>
      </c>
      <c r="L190" s="12"/>
      <c r="M190" s="144" t="s">
        <v>9</v>
      </c>
      <c r="N190" s="145" t="s">
        <v>29</v>
      </c>
      <c r="O190" s="146"/>
      <c r="P190" s="147">
        <f>O190*H190</f>
        <v>0</v>
      </c>
      <c r="Q190" s="147">
        <v>3E-05</v>
      </c>
      <c r="R190" s="147">
        <f>Q190*H190</f>
        <v>0.0012000000000000001</v>
      </c>
      <c r="S190" s="147">
        <v>0</v>
      </c>
      <c r="T190" s="148">
        <f>S190*H190</f>
        <v>0</v>
      </c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R190" s="149" t="s">
        <v>102</v>
      </c>
      <c r="AT190" s="149" t="s">
        <v>97</v>
      </c>
      <c r="AU190" s="149" t="s">
        <v>1</v>
      </c>
      <c r="AY190" s="2" t="s">
        <v>94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2" t="s">
        <v>66</v>
      </c>
      <c r="BK190" s="150">
        <f>ROUND(I190*H190,2)</f>
        <v>0</v>
      </c>
      <c r="BL190" s="2" t="s">
        <v>102</v>
      </c>
      <c r="BM190" s="149" t="s">
        <v>187</v>
      </c>
    </row>
    <row r="191" spans="1:65" s="14" customFormat="1" ht="16.5" customHeight="1">
      <c r="A191" s="11"/>
      <c r="B191" s="54"/>
      <c r="C191" s="137" t="s">
        <v>188</v>
      </c>
      <c r="D191" s="137" t="s">
        <v>97</v>
      </c>
      <c r="E191" s="138" t="s">
        <v>189</v>
      </c>
      <c r="F191" s="139" t="s">
        <v>190</v>
      </c>
      <c r="G191" s="140" t="s">
        <v>169</v>
      </c>
      <c r="H191" s="141">
        <v>21</v>
      </c>
      <c r="I191" s="142"/>
      <c r="J191" s="143">
        <f>ROUND(I191*H191,2)</f>
        <v>0</v>
      </c>
      <c r="K191" s="139" t="s">
        <v>101</v>
      </c>
      <c r="L191" s="12"/>
      <c r="M191" s="144" t="s">
        <v>9</v>
      </c>
      <c r="N191" s="145" t="s">
        <v>29</v>
      </c>
      <c r="O191" s="146"/>
      <c r="P191" s="147">
        <f>O191*H191</f>
        <v>0</v>
      </c>
      <c r="Q191" s="147">
        <v>0.00013</v>
      </c>
      <c r="R191" s="147">
        <f>Q191*H191</f>
        <v>0.00273</v>
      </c>
      <c r="S191" s="147">
        <v>0</v>
      </c>
      <c r="T191" s="148">
        <f>S191*H191</f>
        <v>0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R191" s="149" t="s">
        <v>102</v>
      </c>
      <c r="AT191" s="149" t="s">
        <v>97</v>
      </c>
      <c r="AU191" s="149" t="s">
        <v>1</v>
      </c>
      <c r="AY191" s="2" t="s">
        <v>94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2" t="s">
        <v>66</v>
      </c>
      <c r="BK191" s="150">
        <f>ROUND(I191*H191,2)</f>
        <v>0</v>
      </c>
      <c r="BL191" s="2" t="s">
        <v>102</v>
      </c>
      <c r="BM191" s="149" t="s">
        <v>191</v>
      </c>
    </row>
    <row r="192" spans="1:65" s="14" customFormat="1" ht="16.5" customHeight="1">
      <c r="A192" s="11"/>
      <c r="B192" s="54"/>
      <c r="C192" s="137" t="s">
        <v>192</v>
      </c>
      <c r="D192" s="137" t="s">
        <v>97</v>
      </c>
      <c r="E192" s="138" t="s">
        <v>193</v>
      </c>
      <c r="F192" s="139" t="s">
        <v>194</v>
      </c>
      <c r="G192" s="140" t="s">
        <v>169</v>
      </c>
      <c r="H192" s="141">
        <v>76</v>
      </c>
      <c r="I192" s="142"/>
      <c r="J192" s="143">
        <f>ROUND(I192*H192,2)</f>
        <v>0</v>
      </c>
      <c r="K192" s="139" t="s">
        <v>101</v>
      </c>
      <c r="L192" s="12"/>
      <c r="M192" s="144" t="s">
        <v>9</v>
      </c>
      <c r="N192" s="145" t="s">
        <v>29</v>
      </c>
      <c r="O192" s="146"/>
      <c r="P192" s="147">
        <f>O192*H192</f>
        <v>0</v>
      </c>
      <c r="Q192" s="147">
        <v>0.00028</v>
      </c>
      <c r="R192" s="147">
        <f>Q192*H192</f>
        <v>0.021279999999999997</v>
      </c>
      <c r="S192" s="147">
        <v>0</v>
      </c>
      <c r="T192" s="148">
        <f>S192*H192</f>
        <v>0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R192" s="149" t="s">
        <v>102</v>
      </c>
      <c r="AT192" s="149" t="s">
        <v>97</v>
      </c>
      <c r="AU192" s="149" t="s">
        <v>1</v>
      </c>
      <c r="AY192" s="2" t="s">
        <v>94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2" t="s">
        <v>66</v>
      </c>
      <c r="BK192" s="150">
        <f>ROUND(I192*H192,2)</f>
        <v>0</v>
      </c>
      <c r="BL192" s="2" t="s">
        <v>102</v>
      </c>
      <c r="BM192" s="149" t="s">
        <v>195</v>
      </c>
    </row>
    <row r="193" spans="1:65" s="14" customFormat="1" ht="16.5" customHeight="1">
      <c r="A193" s="11"/>
      <c r="B193" s="54"/>
      <c r="C193" s="137" t="s">
        <v>196</v>
      </c>
      <c r="D193" s="137" t="s">
        <v>97</v>
      </c>
      <c r="E193" s="138" t="s">
        <v>197</v>
      </c>
      <c r="F193" s="139" t="s">
        <v>198</v>
      </c>
      <c r="G193" s="140" t="s">
        <v>121</v>
      </c>
      <c r="H193" s="141">
        <v>30</v>
      </c>
      <c r="I193" s="142"/>
      <c r="J193" s="143">
        <f>ROUND(I193*H193,2)</f>
        <v>0</v>
      </c>
      <c r="K193" s="139" t="s">
        <v>101</v>
      </c>
      <c r="L193" s="12"/>
      <c r="M193" s="144" t="s">
        <v>9</v>
      </c>
      <c r="N193" s="145" t="s">
        <v>29</v>
      </c>
      <c r="O193" s="146"/>
      <c r="P193" s="147">
        <f>O193*H193</f>
        <v>0</v>
      </c>
      <c r="Q193" s="147">
        <v>0</v>
      </c>
      <c r="R193" s="147">
        <f>Q193*H193</f>
        <v>0</v>
      </c>
      <c r="S193" s="147">
        <v>0.018</v>
      </c>
      <c r="T193" s="148">
        <f>S193*H193</f>
        <v>0.5399999999999999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149" t="s">
        <v>102</v>
      </c>
      <c r="AT193" s="149" t="s">
        <v>97</v>
      </c>
      <c r="AU193" s="149" t="s">
        <v>1</v>
      </c>
      <c r="AY193" s="2" t="s">
        <v>94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2" t="s">
        <v>66</v>
      </c>
      <c r="BK193" s="150">
        <f>ROUND(I193*H193,2)</f>
        <v>0</v>
      </c>
      <c r="BL193" s="2" t="s">
        <v>102</v>
      </c>
      <c r="BM193" s="149" t="s">
        <v>199</v>
      </c>
    </row>
    <row r="194" spans="2:51" s="163" customFormat="1" ht="12">
      <c r="B194" s="164"/>
      <c r="C194" s="165"/>
      <c r="D194" s="154" t="s">
        <v>104</v>
      </c>
      <c r="E194" s="166" t="s">
        <v>9</v>
      </c>
      <c r="F194" s="167" t="s">
        <v>200</v>
      </c>
      <c r="G194" s="165"/>
      <c r="H194" s="168">
        <v>30</v>
      </c>
      <c r="I194" s="169"/>
      <c r="J194" s="165"/>
      <c r="K194" s="165"/>
      <c r="L194" s="170"/>
      <c r="M194" s="171"/>
      <c r="N194" s="172"/>
      <c r="O194" s="172"/>
      <c r="P194" s="172"/>
      <c r="Q194" s="172"/>
      <c r="R194" s="172"/>
      <c r="S194" s="172"/>
      <c r="T194" s="173"/>
      <c r="AT194" s="174" t="s">
        <v>104</v>
      </c>
      <c r="AU194" s="174" t="s">
        <v>1</v>
      </c>
      <c r="AV194" s="163" t="s">
        <v>1</v>
      </c>
      <c r="AW194" s="163" t="s">
        <v>106</v>
      </c>
      <c r="AX194" s="163" t="s">
        <v>66</v>
      </c>
      <c r="AY194" s="174" t="s">
        <v>94</v>
      </c>
    </row>
    <row r="195" spans="1:65" s="14" customFormat="1" ht="16.5" customHeight="1">
      <c r="A195" s="11"/>
      <c r="B195" s="54"/>
      <c r="C195" s="137" t="s">
        <v>201</v>
      </c>
      <c r="D195" s="137" t="s">
        <v>97</v>
      </c>
      <c r="E195" s="138" t="s">
        <v>202</v>
      </c>
      <c r="F195" s="139" t="s">
        <v>203</v>
      </c>
      <c r="G195" s="140" t="s">
        <v>121</v>
      </c>
      <c r="H195" s="141">
        <v>0.3</v>
      </c>
      <c r="I195" s="142"/>
      <c r="J195" s="143">
        <f>ROUND(I195*H195,2)</f>
        <v>0</v>
      </c>
      <c r="K195" s="139" t="s">
        <v>101</v>
      </c>
      <c r="L195" s="12"/>
      <c r="M195" s="144" t="s">
        <v>9</v>
      </c>
      <c r="N195" s="145" t="s">
        <v>29</v>
      </c>
      <c r="O195" s="146"/>
      <c r="P195" s="147">
        <f>O195*H195</f>
        <v>0</v>
      </c>
      <c r="Q195" s="147">
        <v>0.00076</v>
      </c>
      <c r="R195" s="147">
        <f>Q195*H195</f>
        <v>0.000228</v>
      </c>
      <c r="S195" s="147">
        <v>0.0021</v>
      </c>
      <c r="T195" s="148">
        <f>S195*H195</f>
        <v>0.0006299999999999999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149" t="s">
        <v>102</v>
      </c>
      <c r="AT195" s="149" t="s">
        <v>97</v>
      </c>
      <c r="AU195" s="149" t="s">
        <v>1</v>
      </c>
      <c r="AY195" s="2" t="s">
        <v>94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2" t="s">
        <v>66</v>
      </c>
      <c r="BK195" s="150">
        <f>ROUND(I195*H195,2)</f>
        <v>0</v>
      </c>
      <c r="BL195" s="2" t="s">
        <v>102</v>
      </c>
      <c r="BM195" s="149" t="s">
        <v>204</v>
      </c>
    </row>
    <row r="196" spans="1:65" s="14" customFormat="1" ht="21.75" customHeight="1">
      <c r="A196" s="11"/>
      <c r="B196" s="54"/>
      <c r="C196" s="137" t="s">
        <v>205</v>
      </c>
      <c r="D196" s="137" t="s">
        <v>97</v>
      </c>
      <c r="E196" s="138" t="s">
        <v>206</v>
      </c>
      <c r="F196" s="139" t="s">
        <v>207</v>
      </c>
      <c r="G196" s="140" t="s">
        <v>100</v>
      </c>
      <c r="H196" s="141">
        <v>306.1</v>
      </c>
      <c r="I196" s="142"/>
      <c r="J196" s="143">
        <f>ROUND(I196*H196,2)</f>
        <v>0</v>
      </c>
      <c r="K196" s="139" t="s">
        <v>101</v>
      </c>
      <c r="L196" s="12"/>
      <c r="M196" s="144" t="s">
        <v>9</v>
      </c>
      <c r="N196" s="145" t="s">
        <v>29</v>
      </c>
      <c r="O196" s="146"/>
      <c r="P196" s="147">
        <f>O196*H196</f>
        <v>0</v>
      </c>
      <c r="Q196" s="147">
        <v>0</v>
      </c>
      <c r="R196" s="147">
        <f>Q196*H196</f>
        <v>0</v>
      </c>
      <c r="S196" s="147">
        <v>0.01</v>
      </c>
      <c r="T196" s="148">
        <f>S196*H196</f>
        <v>3.0610000000000004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R196" s="149" t="s">
        <v>102</v>
      </c>
      <c r="AT196" s="149" t="s">
        <v>97</v>
      </c>
      <c r="AU196" s="149" t="s">
        <v>1</v>
      </c>
      <c r="AY196" s="2" t="s">
        <v>94</v>
      </c>
      <c r="BE196" s="150">
        <f>IF(N196="základní",J196,0)</f>
        <v>0</v>
      </c>
      <c r="BF196" s="150">
        <f>IF(N196="snížená",J196,0)</f>
        <v>0</v>
      </c>
      <c r="BG196" s="150">
        <f>IF(N196="zákl. přenesená",J196,0)</f>
        <v>0</v>
      </c>
      <c r="BH196" s="150">
        <f>IF(N196="sníž. přenesená",J196,0)</f>
        <v>0</v>
      </c>
      <c r="BI196" s="150">
        <f>IF(N196="nulová",J196,0)</f>
        <v>0</v>
      </c>
      <c r="BJ196" s="2" t="s">
        <v>66</v>
      </c>
      <c r="BK196" s="150">
        <f>ROUND(I196*H196,2)</f>
        <v>0</v>
      </c>
      <c r="BL196" s="2" t="s">
        <v>102</v>
      </c>
      <c r="BM196" s="149" t="s">
        <v>208</v>
      </c>
    </row>
    <row r="197" spans="1:65" s="14" customFormat="1" ht="16.5" customHeight="1">
      <c r="A197" s="11"/>
      <c r="B197" s="54"/>
      <c r="C197" s="137" t="s">
        <v>209</v>
      </c>
      <c r="D197" s="137" t="s">
        <v>97</v>
      </c>
      <c r="E197" s="138" t="s">
        <v>210</v>
      </c>
      <c r="F197" s="139" t="s">
        <v>211</v>
      </c>
      <c r="G197" s="140" t="s">
        <v>212</v>
      </c>
      <c r="H197" s="141">
        <v>32</v>
      </c>
      <c r="I197" s="142"/>
      <c r="J197" s="143">
        <f>ROUND(I197*H197,2)</f>
        <v>0</v>
      </c>
      <c r="K197" s="139" t="s">
        <v>101</v>
      </c>
      <c r="L197" s="12"/>
      <c r="M197" s="144" t="s">
        <v>9</v>
      </c>
      <c r="N197" s="145" t="s">
        <v>29</v>
      </c>
      <c r="O197" s="146"/>
      <c r="P197" s="147">
        <f>O197*H197</f>
        <v>0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R197" s="149" t="s">
        <v>102</v>
      </c>
      <c r="AT197" s="149" t="s">
        <v>97</v>
      </c>
      <c r="AU197" s="149" t="s">
        <v>1</v>
      </c>
      <c r="AY197" s="2" t="s">
        <v>94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2" t="s">
        <v>66</v>
      </c>
      <c r="BK197" s="150">
        <f>ROUND(I197*H197,2)</f>
        <v>0</v>
      </c>
      <c r="BL197" s="2" t="s">
        <v>102</v>
      </c>
      <c r="BM197" s="149" t="s">
        <v>213</v>
      </c>
    </row>
    <row r="198" spans="1:47" s="14" customFormat="1" ht="19.2">
      <c r="A198" s="11"/>
      <c r="B198" s="54"/>
      <c r="C198" s="56"/>
      <c r="D198" s="154" t="s">
        <v>214</v>
      </c>
      <c r="E198" s="56"/>
      <c r="F198" s="199" t="s">
        <v>215</v>
      </c>
      <c r="G198" s="56"/>
      <c r="H198" s="56"/>
      <c r="I198" s="92"/>
      <c r="J198" s="56"/>
      <c r="K198" s="56"/>
      <c r="L198" s="12"/>
      <c r="M198" s="200"/>
      <c r="N198" s="201"/>
      <c r="O198" s="146"/>
      <c r="P198" s="146"/>
      <c r="Q198" s="146"/>
      <c r="R198" s="146"/>
      <c r="S198" s="146"/>
      <c r="T198" s="202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T198" s="2" t="s">
        <v>214</v>
      </c>
      <c r="AU198" s="2" t="s">
        <v>1</v>
      </c>
    </row>
    <row r="199" spans="2:51" s="163" customFormat="1" ht="12">
      <c r="B199" s="164"/>
      <c r="C199" s="165"/>
      <c r="D199" s="154" t="s">
        <v>104</v>
      </c>
      <c r="E199" s="166" t="s">
        <v>9</v>
      </c>
      <c r="F199" s="167" t="s">
        <v>216</v>
      </c>
      <c r="G199" s="165"/>
      <c r="H199" s="168">
        <v>32</v>
      </c>
      <c r="I199" s="169"/>
      <c r="J199" s="165"/>
      <c r="K199" s="165"/>
      <c r="L199" s="170"/>
      <c r="M199" s="171"/>
      <c r="N199" s="172"/>
      <c r="O199" s="172"/>
      <c r="P199" s="172"/>
      <c r="Q199" s="172"/>
      <c r="R199" s="172"/>
      <c r="S199" s="172"/>
      <c r="T199" s="173"/>
      <c r="AT199" s="174" t="s">
        <v>104</v>
      </c>
      <c r="AU199" s="174" t="s">
        <v>1</v>
      </c>
      <c r="AV199" s="163" t="s">
        <v>1</v>
      </c>
      <c r="AW199" s="163" t="s">
        <v>106</v>
      </c>
      <c r="AX199" s="163" t="s">
        <v>66</v>
      </c>
      <c r="AY199" s="174" t="s">
        <v>94</v>
      </c>
    </row>
    <row r="200" spans="2:63" s="120" customFormat="1" ht="22.95" customHeight="1">
      <c r="B200" s="121"/>
      <c r="C200" s="122"/>
      <c r="D200" s="123" t="s">
        <v>90</v>
      </c>
      <c r="E200" s="135" t="s">
        <v>217</v>
      </c>
      <c r="F200" s="135" t="s">
        <v>218</v>
      </c>
      <c r="G200" s="122"/>
      <c r="H200" s="122"/>
      <c r="I200" s="125"/>
      <c r="J200" s="136">
        <f>BK200</f>
        <v>0</v>
      </c>
      <c r="K200" s="122"/>
      <c r="L200" s="127"/>
      <c r="M200" s="128"/>
      <c r="N200" s="129"/>
      <c r="O200" s="129"/>
      <c r="P200" s="130">
        <f>SUM(P201:P208)</f>
        <v>0</v>
      </c>
      <c r="Q200" s="129"/>
      <c r="R200" s="130">
        <f>SUM(R201:R208)</f>
        <v>0</v>
      </c>
      <c r="S200" s="129"/>
      <c r="T200" s="131">
        <f>SUM(T201:T208)</f>
        <v>0</v>
      </c>
      <c r="AR200" s="132" t="s">
        <v>66</v>
      </c>
      <c r="AT200" s="133" t="s">
        <v>90</v>
      </c>
      <c r="AU200" s="133" t="s">
        <v>66</v>
      </c>
      <c r="AY200" s="132" t="s">
        <v>94</v>
      </c>
      <c r="BK200" s="134">
        <f>SUM(BK201:BK208)</f>
        <v>0</v>
      </c>
    </row>
    <row r="201" spans="1:65" s="14" customFormat="1" ht="16.5" customHeight="1">
      <c r="A201" s="11"/>
      <c r="B201" s="54"/>
      <c r="C201" s="137" t="s">
        <v>219</v>
      </c>
      <c r="D201" s="137" t="s">
        <v>97</v>
      </c>
      <c r="E201" s="138" t="s">
        <v>220</v>
      </c>
      <c r="F201" s="139" t="s">
        <v>221</v>
      </c>
      <c r="G201" s="140" t="s">
        <v>222</v>
      </c>
      <c r="H201" s="141">
        <v>16.371</v>
      </c>
      <c r="I201" s="142"/>
      <c r="J201" s="143">
        <f>ROUND(I201*H201,2)</f>
        <v>0</v>
      </c>
      <c r="K201" s="139" t="s">
        <v>101</v>
      </c>
      <c r="L201" s="12"/>
      <c r="M201" s="144" t="s">
        <v>9</v>
      </c>
      <c r="N201" s="145" t="s">
        <v>29</v>
      </c>
      <c r="O201" s="146"/>
      <c r="P201" s="147">
        <f>O201*H201</f>
        <v>0</v>
      </c>
      <c r="Q201" s="147">
        <v>0</v>
      </c>
      <c r="R201" s="147">
        <f>Q201*H201</f>
        <v>0</v>
      </c>
      <c r="S201" s="147">
        <v>0</v>
      </c>
      <c r="T201" s="148">
        <f>S201*H201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149" t="s">
        <v>102</v>
      </c>
      <c r="AT201" s="149" t="s">
        <v>97</v>
      </c>
      <c r="AU201" s="149" t="s">
        <v>1</v>
      </c>
      <c r="AY201" s="2" t="s">
        <v>94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2" t="s">
        <v>66</v>
      </c>
      <c r="BK201" s="150">
        <f>ROUND(I201*H201,2)</f>
        <v>0</v>
      </c>
      <c r="BL201" s="2" t="s">
        <v>102</v>
      </c>
      <c r="BM201" s="149" t="s">
        <v>223</v>
      </c>
    </row>
    <row r="202" spans="1:65" s="14" customFormat="1" ht="16.5" customHeight="1">
      <c r="A202" s="11"/>
      <c r="B202" s="54"/>
      <c r="C202" s="137" t="s">
        <v>224</v>
      </c>
      <c r="D202" s="137" t="s">
        <v>97</v>
      </c>
      <c r="E202" s="138" t="s">
        <v>225</v>
      </c>
      <c r="F202" s="139" t="s">
        <v>226</v>
      </c>
      <c r="G202" s="140" t="s">
        <v>222</v>
      </c>
      <c r="H202" s="141">
        <v>16.371</v>
      </c>
      <c r="I202" s="142"/>
      <c r="J202" s="143">
        <f>ROUND(I202*H202,2)</f>
        <v>0</v>
      </c>
      <c r="K202" s="139" t="s">
        <v>101</v>
      </c>
      <c r="L202" s="12"/>
      <c r="M202" s="144" t="s">
        <v>9</v>
      </c>
      <c r="N202" s="145" t="s">
        <v>29</v>
      </c>
      <c r="O202" s="146"/>
      <c r="P202" s="147">
        <f>O202*H202</f>
        <v>0</v>
      </c>
      <c r="Q202" s="147">
        <v>0</v>
      </c>
      <c r="R202" s="147">
        <f>Q202*H202</f>
        <v>0</v>
      </c>
      <c r="S202" s="147">
        <v>0</v>
      </c>
      <c r="T202" s="148">
        <f>S202*H202</f>
        <v>0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R202" s="149" t="s">
        <v>102</v>
      </c>
      <c r="AT202" s="149" t="s">
        <v>97</v>
      </c>
      <c r="AU202" s="149" t="s">
        <v>1</v>
      </c>
      <c r="AY202" s="2" t="s">
        <v>94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2" t="s">
        <v>66</v>
      </c>
      <c r="BK202" s="150">
        <f>ROUND(I202*H202,2)</f>
        <v>0</v>
      </c>
      <c r="BL202" s="2" t="s">
        <v>102</v>
      </c>
      <c r="BM202" s="149" t="s">
        <v>227</v>
      </c>
    </row>
    <row r="203" spans="1:65" s="14" customFormat="1" ht="21.75" customHeight="1">
      <c r="A203" s="11"/>
      <c r="B203" s="54"/>
      <c r="C203" s="137" t="s">
        <v>228</v>
      </c>
      <c r="D203" s="137" t="s">
        <v>97</v>
      </c>
      <c r="E203" s="138" t="s">
        <v>229</v>
      </c>
      <c r="F203" s="139" t="s">
        <v>230</v>
      </c>
      <c r="G203" s="140" t="s">
        <v>222</v>
      </c>
      <c r="H203" s="141">
        <v>327.42</v>
      </c>
      <c r="I203" s="142"/>
      <c r="J203" s="143">
        <f>ROUND(I203*H203,2)</f>
        <v>0</v>
      </c>
      <c r="K203" s="139" t="s">
        <v>101</v>
      </c>
      <c r="L203" s="12"/>
      <c r="M203" s="144" t="s">
        <v>9</v>
      </c>
      <c r="N203" s="145" t="s">
        <v>29</v>
      </c>
      <c r="O203" s="146"/>
      <c r="P203" s="147">
        <f>O203*H203</f>
        <v>0</v>
      </c>
      <c r="Q203" s="147">
        <v>0</v>
      </c>
      <c r="R203" s="147">
        <f>Q203*H203</f>
        <v>0</v>
      </c>
      <c r="S203" s="147">
        <v>0</v>
      </c>
      <c r="T203" s="148">
        <f>S203*H203</f>
        <v>0</v>
      </c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R203" s="149" t="s">
        <v>102</v>
      </c>
      <c r="AT203" s="149" t="s">
        <v>97</v>
      </c>
      <c r="AU203" s="149" t="s">
        <v>1</v>
      </c>
      <c r="AY203" s="2" t="s">
        <v>94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2" t="s">
        <v>66</v>
      </c>
      <c r="BK203" s="150">
        <f>ROUND(I203*H203,2)</f>
        <v>0</v>
      </c>
      <c r="BL203" s="2" t="s">
        <v>102</v>
      </c>
      <c r="BM203" s="149" t="s">
        <v>231</v>
      </c>
    </row>
    <row r="204" spans="2:51" s="163" customFormat="1" ht="12">
      <c r="B204" s="164"/>
      <c r="C204" s="165"/>
      <c r="D204" s="154" t="s">
        <v>104</v>
      </c>
      <c r="E204" s="165"/>
      <c r="F204" s="167" t="s">
        <v>232</v>
      </c>
      <c r="G204" s="165"/>
      <c r="H204" s="168">
        <v>327.42</v>
      </c>
      <c r="I204" s="169"/>
      <c r="J204" s="165"/>
      <c r="K204" s="165"/>
      <c r="L204" s="170"/>
      <c r="M204" s="171"/>
      <c r="N204" s="172"/>
      <c r="O204" s="172"/>
      <c r="P204" s="172"/>
      <c r="Q204" s="172"/>
      <c r="R204" s="172"/>
      <c r="S204" s="172"/>
      <c r="T204" s="173"/>
      <c r="AT204" s="174" t="s">
        <v>104</v>
      </c>
      <c r="AU204" s="174" t="s">
        <v>1</v>
      </c>
      <c r="AV204" s="163" t="s">
        <v>1</v>
      </c>
      <c r="AW204" s="163" t="s">
        <v>4</v>
      </c>
      <c r="AX204" s="163" t="s">
        <v>66</v>
      </c>
      <c r="AY204" s="174" t="s">
        <v>94</v>
      </c>
    </row>
    <row r="205" spans="1:65" s="14" customFormat="1" ht="16.5" customHeight="1">
      <c r="A205" s="11"/>
      <c r="B205" s="54"/>
      <c r="C205" s="137" t="s">
        <v>233</v>
      </c>
      <c r="D205" s="137" t="s">
        <v>97</v>
      </c>
      <c r="E205" s="138" t="s">
        <v>234</v>
      </c>
      <c r="F205" s="139" t="s">
        <v>235</v>
      </c>
      <c r="G205" s="140" t="s">
        <v>222</v>
      </c>
      <c r="H205" s="141">
        <v>16.371</v>
      </c>
      <c r="I205" s="142"/>
      <c r="J205" s="143">
        <f>ROUND(I205*H205,2)</f>
        <v>0</v>
      </c>
      <c r="K205" s="139" t="s">
        <v>101</v>
      </c>
      <c r="L205" s="12"/>
      <c r="M205" s="144" t="s">
        <v>9</v>
      </c>
      <c r="N205" s="145" t="s">
        <v>29</v>
      </c>
      <c r="O205" s="146"/>
      <c r="P205" s="147">
        <f>O205*H205</f>
        <v>0</v>
      </c>
      <c r="Q205" s="147">
        <v>0</v>
      </c>
      <c r="R205" s="147">
        <f>Q205*H205</f>
        <v>0</v>
      </c>
      <c r="S205" s="147">
        <v>0</v>
      </c>
      <c r="T205" s="148">
        <f>S205*H205</f>
        <v>0</v>
      </c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R205" s="149" t="s">
        <v>102</v>
      </c>
      <c r="AT205" s="149" t="s">
        <v>97</v>
      </c>
      <c r="AU205" s="149" t="s">
        <v>1</v>
      </c>
      <c r="AY205" s="2" t="s">
        <v>94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2" t="s">
        <v>66</v>
      </c>
      <c r="BK205" s="150">
        <f>ROUND(I205*H205,2)</f>
        <v>0</v>
      </c>
      <c r="BL205" s="2" t="s">
        <v>102</v>
      </c>
      <c r="BM205" s="149" t="s">
        <v>236</v>
      </c>
    </row>
    <row r="206" spans="1:65" s="14" customFormat="1" ht="16.5" customHeight="1">
      <c r="A206" s="11"/>
      <c r="B206" s="54"/>
      <c r="C206" s="137" t="s">
        <v>237</v>
      </c>
      <c r="D206" s="137" t="s">
        <v>97</v>
      </c>
      <c r="E206" s="138" t="s">
        <v>238</v>
      </c>
      <c r="F206" s="139" t="s">
        <v>239</v>
      </c>
      <c r="G206" s="140" t="s">
        <v>222</v>
      </c>
      <c r="H206" s="141">
        <v>343.791</v>
      </c>
      <c r="I206" s="142"/>
      <c r="J206" s="143">
        <f>ROUND(I206*H206,2)</f>
        <v>0</v>
      </c>
      <c r="K206" s="139" t="s">
        <v>101</v>
      </c>
      <c r="L206" s="12"/>
      <c r="M206" s="144" t="s">
        <v>9</v>
      </c>
      <c r="N206" s="145" t="s">
        <v>29</v>
      </c>
      <c r="O206" s="146"/>
      <c r="P206" s="147">
        <f>O206*H206</f>
        <v>0</v>
      </c>
      <c r="Q206" s="147">
        <v>0</v>
      </c>
      <c r="R206" s="147">
        <f>Q206*H206</f>
        <v>0</v>
      </c>
      <c r="S206" s="147">
        <v>0</v>
      </c>
      <c r="T206" s="148">
        <f>S206*H206</f>
        <v>0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R206" s="149" t="s">
        <v>102</v>
      </c>
      <c r="AT206" s="149" t="s">
        <v>97</v>
      </c>
      <c r="AU206" s="149" t="s">
        <v>1</v>
      </c>
      <c r="AY206" s="2" t="s">
        <v>94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2" t="s">
        <v>66</v>
      </c>
      <c r="BK206" s="150">
        <f>ROUND(I206*H206,2)</f>
        <v>0</v>
      </c>
      <c r="BL206" s="2" t="s">
        <v>102</v>
      </c>
      <c r="BM206" s="149" t="s">
        <v>240</v>
      </c>
    </row>
    <row r="207" spans="2:51" s="163" customFormat="1" ht="12">
      <c r="B207" s="164"/>
      <c r="C207" s="165"/>
      <c r="D207" s="154" t="s">
        <v>104</v>
      </c>
      <c r="E207" s="165"/>
      <c r="F207" s="167" t="s">
        <v>241</v>
      </c>
      <c r="G207" s="165"/>
      <c r="H207" s="168">
        <v>343.791</v>
      </c>
      <c r="I207" s="169"/>
      <c r="J207" s="165"/>
      <c r="K207" s="165"/>
      <c r="L207" s="170"/>
      <c r="M207" s="171"/>
      <c r="N207" s="172"/>
      <c r="O207" s="172"/>
      <c r="P207" s="172"/>
      <c r="Q207" s="172"/>
      <c r="R207" s="172"/>
      <c r="S207" s="172"/>
      <c r="T207" s="173"/>
      <c r="AT207" s="174" t="s">
        <v>104</v>
      </c>
      <c r="AU207" s="174" t="s">
        <v>1</v>
      </c>
      <c r="AV207" s="163" t="s">
        <v>1</v>
      </c>
      <c r="AW207" s="163" t="s">
        <v>4</v>
      </c>
      <c r="AX207" s="163" t="s">
        <v>66</v>
      </c>
      <c r="AY207" s="174" t="s">
        <v>94</v>
      </c>
    </row>
    <row r="208" spans="1:65" s="14" customFormat="1" ht="21.75" customHeight="1">
      <c r="A208" s="11"/>
      <c r="B208" s="54"/>
      <c r="C208" s="137" t="s">
        <v>242</v>
      </c>
      <c r="D208" s="137" t="s">
        <v>97</v>
      </c>
      <c r="E208" s="138" t="s">
        <v>243</v>
      </c>
      <c r="F208" s="139" t="s">
        <v>244</v>
      </c>
      <c r="G208" s="140" t="s">
        <v>222</v>
      </c>
      <c r="H208" s="141">
        <v>16.371</v>
      </c>
      <c r="I208" s="142"/>
      <c r="J208" s="143">
        <f>ROUND(I208*H208,2)</f>
        <v>0</v>
      </c>
      <c r="K208" s="139" t="s">
        <v>101</v>
      </c>
      <c r="L208" s="12"/>
      <c r="M208" s="144" t="s">
        <v>9</v>
      </c>
      <c r="N208" s="145" t="s">
        <v>29</v>
      </c>
      <c r="O208" s="146"/>
      <c r="P208" s="147">
        <f>O208*H208</f>
        <v>0</v>
      </c>
      <c r="Q208" s="147">
        <v>0</v>
      </c>
      <c r="R208" s="147">
        <f>Q208*H208</f>
        <v>0</v>
      </c>
      <c r="S208" s="147">
        <v>0</v>
      </c>
      <c r="T208" s="148">
        <f>S208*H208</f>
        <v>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R208" s="149" t="s">
        <v>102</v>
      </c>
      <c r="AT208" s="149" t="s">
        <v>97</v>
      </c>
      <c r="AU208" s="149" t="s">
        <v>1</v>
      </c>
      <c r="AY208" s="2" t="s">
        <v>94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2" t="s">
        <v>66</v>
      </c>
      <c r="BK208" s="150">
        <f>ROUND(I208*H208,2)</f>
        <v>0</v>
      </c>
      <c r="BL208" s="2" t="s">
        <v>102</v>
      </c>
      <c r="BM208" s="149" t="s">
        <v>245</v>
      </c>
    </row>
    <row r="209" spans="2:63" s="120" customFormat="1" ht="22.95" customHeight="1">
      <c r="B209" s="121"/>
      <c r="C209" s="122"/>
      <c r="D209" s="123" t="s">
        <v>90</v>
      </c>
      <c r="E209" s="135" t="s">
        <v>246</v>
      </c>
      <c r="F209" s="135" t="s">
        <v>247</v>
      </c>
      <c r="G209" s="122"/>
      <c r="H209" s="122"/>
      <c r="I209" s="125"/>
      <c r="J209" s="136">
        <f>BK209</f>
        <v>0</v>
      </c>
      <c r="K209" s="122"/>
      <c r="L209" s="127"/>
      <c r="M209" s="128"/>
      <c r="N209" s="129"/>
      <c r="O209" s="129"/>
      <c r="P209" s="130">
        <f>SUM(P210:P211)</f>
        <v>0</v>
      </c>
      <c r="Q209" s="129"/>
      <c r="R209" s="130">
        <f>SUM(R210:R211)</f>
        <v>0</v>
      </c>
      <c r="S209" s="129"/>
      <c r="T209" s="131">
        <f>SUM(T210:T211)</f>
        <v>0</v>
      </c>
      <c r="AR209" s="132" t="s">
        <v>66</v>
      </c>
      <c r="AT209" s="133" t="s">
        <v>90</v>
      </c>
      <c r="AU209" s="133" t="s">
        <v>66</v>
      </c>
      <c r="AY209" s="132" t="s">
        <v>94</v>
      </c>
      <c r="BK209" s="134">
        <f>SUM(BK210:BK211)</f>
        <v>0</v>
      </c>
    </row>
    <row r="210" spans="1:65" s="14" customFormat="1" ht="16.5" customHeight="1">
      <c r="A210" s="11"/>
      <c r="B210" s="54"/>
      <c r="C210" s="137" t="s">
        <v>248</v>
      </c>
      <c r="D210" s="137" t="s">
        <v>97</v>
      </c>
      <c r="E210" s="138" t="s">
        <v>249</v>
      </c>
      <c r="F210" s="139" t="s">
        <v>250</v>
      </c>
      <c r="G210" s="140" t="s">
        <v>222</v>
      </c>
      <c r="H210" s="141">
        <v>24.398</v>
      </c>
      <c r="I210" s="142"/>
      <c r="J210" s="143">
        <f>ROUND(I210*H210,2)</f>
        <v>0</v>
      </c>
      <c r="K210" s="139" t="s">
        <v>101</v>
      </c>
      <c r="L210" s="12"/>
      <c r="M210" s="144" t="s">
        <v>9</v>
      </c>
      <c r="N210" s="145" t="s">
        <v>29</v>
      </c>
      <c r="O210" s="146"/>
      <c r="P210" s="147">
        <f>O210*H210</f>
        <v>0</v>
      </c>
      <c r="Q210" s="147">
        <v>0</v>
      </c>
      <c r="R210" s="147">
        <f>Q210*H210</f>
        <v>0</v>
      </c>
      <c r="S210" s="147">
        <v>0</v>
      </c>
      <c r="T210" s="148">
        <f>S210*H210</f>
        <v>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R210" s="149" t="s">
        <v>102</v>
      </c>
      <c r="AT210" s="149" t="s">
        <v>97</v>
      </c>
      <c r="AU210" s="149" t="s">
        <v>1</v>
      </c>
      <c r="AY210" s="2" t="s">
        <v>94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2" t="s">
        <v>66</v>
      </c>
      <c r="BK210" s="150">
        <f>ROUND(I210*H210,2)</f>
        <v>0</v>
      </c>
      <c r="BL210" s="2" t="s">
        <v>102</v>
      </c>
      <c r="BM210" s="149" t="s">
        <v>251</v>
      </c>
    </row>
    <row r="211" spans="1:65" s="14" customFormat="1" ht="16.5" customHeight="1">
      <c r="A211" s="11"/>
      <c r="B211" s="54"/>
      <c r="C211" s="137" t="s">
        <v>252</v>
      </c>
      <c r="D211" s="137" t="s">
        <v>97</v>
      </c>
      <c r="E211" s="138" t="s">
        <v>253</v>
      </c>
      <c r="F211" s="139" t="s">
        <v>254</v>
      </c>
      <c r="G211" s="140" t="s">
        <v>222</v>
      </c>
      <c r="H211" s="141">
        <v>24.398</v>
      </c>
      <c r="I211" s="142"/>
      <c r="J211" s="143">
        <f>ROUND(I211*H211,2)</f>
        <v>0</v>
      </c>
      <c r="K211" s="139" t="s">
        <v>101</v>
      </c>
      <c r="L211" s="12"/>
      <c r="M211" s="144" t="s">
        <v>9</v>
      </c>
      <c r="N211" s="145" t="s">
        <v>29</v>
      </c>
      <c r="O211" s="146"/>
      <c r="P211" s="147">
        <f>O211*H211</f>
        <v>0</v>
      </c>
      <c r="Q211" s="147">
        <v>0</v>
      </c>
      <c r="R211" s="147">
        <f>Q211*H211</f>
        <v>0</v>
      </c>
      <c r="S211" s="147">
        <v>0</v>
      </c>
      <c r="T211" s="148">
        <f>S211*H211</f>
        <v>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R211" s="149" t="s">
        <v>102</v>
      </c>
      <c r="AT211" s="149" t="s">
        <v>97</v>
      </c>
      <c r="AU211" s="149" t="s">
        <v>1</v>
      </c>
      <c r="AY211" s="2" t="s">
        <v>94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2" t="s">
        <v>66</v>
      </c>
      <c r="BK211" s="150">
        <f>ROUND(I211*H211,2)</f>
        <v>0</v>
      </c>
      <c r="BL211" s="2" t="s">
        <v>102</v>
      </c>
      <c r="BM211" s="149" t="s">
        <v>255</v>
      </c>
    </row>
    <row r="212" spans="2:63" s="120" customFormat="1" ht="25.95" customHeight="1">
      <c r="B212" s="121"/>
      <c r="C212" s="122"/>
      <c r="D212" s="123" t="s">
        <v>90</v>
      </c>
      <c r="E212" s="124" t="s">
        <v>256</v>
      </c>
      <c r="F212" s="124" t="s">
        <v>257</v>
      </c>
      <c r="G212" s="122"/>
      <c r="H212" s="122"/>
      <c r="I212" s="125"/>
      <c r="J212" s="126">
        <f>BK212</f>
        <v>0</v>
      </c>
      <c r="K212" s="122"/>
      <c r="L212" s="127"/>
      <c r="M212" s="128"/>
      <c r="N212" s="129"/>
      <c r="O212" s="129"/>
      <c r="P212" s="130">
        <f>P213+P256+P262+P286+P296+P364+P432+P453+P512</f>
        <v>0</v>
      </c>
      <c r="Q212" s="129"/>
      <c r="R212" s="130">
        <f>R213+R256+R262+R286+R296+R364+R432+R453+R512</f>
        <v>12.65788788</v>
      </c>
      <c r="S212" s="129"/>
      <c r="T212" s="131">
        <f>T213+T256+T262+T286+T296+T364+T432+T453+T512</f>
        <v>12.769222000000001</v>
      </c>
      <c r="AR212" s="132" t="s">
        <v>1</v>
      </c>
      <c r="AT212" s="133" t="s">
        <v>90</v>
      </c>
      <c r="AU212" s="133" t="s">
        <v>93</v>
      </c>
      <c r="AY212" s="132" t="s">
        <v>94</v>
      </c>
      <c r="BK212" s="134">
        <f>BK213+BK256+BK262+BK286+BK296+BK364+BK432+BK453+BK512</f>
        <v>0</v>
      </c>
    </row>
    <row r="213" spans="2:63" s="120" customFormat="1" ht="22.95" customHeight="1">
      <c r="B213" s="121"/>
      <c r="C213" s="122"/>
      <c r="D213" s="123" t="s">
        <v>90</v>
      </c>
      <c r="E213" s="135" t="s">
        <v>258</v>
      </c>
      <c r="F213" s="135" t="s">
        <v>259</v>
      </c>
      <c r="G213" s="122"/>
      <c r="H213" s="122"/>
      <c r="I213" s="125"/>
      <c r="J213" s="136">
        <f>BK213</f>
        <v>0</v>
      </c>
      <c r="K213" s="122"/>
      <c r="L213" s="127"/>
      <c r="M213" s="128"/>
      <c r="N213" s="129"/>
      <c r="O213" s="129"/>
      <c r="P213" s="130">
        <f>SUM(P214:P255)</f>
        <v>0</v>
      </c>
      <c r="Q213" s="129"/>
      <c r="R213" s="130">
        <f>SUM(R214:R255)</f>
        <v>0.059965000000000004</v>
      </c>
      <c r="S213" s="129"/>
      <c r="T213" s="131">
        <f>SUM(T214:T255)</f>
        <v>0.01</v>
      </c>
      <c r="AR213" s="132" t="s">
        <v>1</v>
      </c>
      <c r="AT213" s="133" t="s">
        <v>90</v>
      </c>
      <c r="AU213" s="133" t="s">
        <v>66</v>
      </c>
      <c r="AY213" s="132" t="s">
        <v>94</v>
      </c>
      <c r="BK213" s="134">
        <f>SUM(BK214:BK255)</f>
        <v>0</v>
      </c>
    </row>
    <row r="214" spans="1:65" s="14" customFormat="1" ht="16.5" customHeight="1">
      <c r="A214" s="11"/>
      <c r="B214" s="54"/>
      <c r="C214" s="137" t="s">
        <v>260</v>
      </c>
      <c r="D214" s="137" t="s">
        <v>97</v>
      </c>
      <c r="E214" s="138" t="s">
        <v>261</v>
      </c>
      <c r="F214" s="139" t="s">
        <v>262</v>
      </c>
      <c r="G214" s="140" t="s">
        <v>169</v>
      </c>
      <c r="H214" s="141">
        <v>8</v>
      </c>
      <c r="I214" s="142"/>
      <c r="J214" s="143">
        <f>ROUND(I214*H214,2)</f>
        <v>0</v>
      </c>
      <c r="K214" s="139" t="s">
        <v>101</v>
      </c>
      <c r="L214" s="12"/>
      <c r="M214" s="144" t="s">
        <v>9</v>
      </c>
      <c r="N214" s="145" t="s">
        <v>29</v>
      </c>
      <c r="O214" s="146"/>
      <c r="P214" s="147">
        <f>O214*H214</f>
        <v>0</v>
      </c>
      <c r="Q214" s="147">
        <v>0</v>
      </c>
      <c r="R214" s="147">
        <f>Q214*H214</f>
        <v>0</v>
      </c>
      <c r="S214" s="147">
        <v>0</v>
      </c>
      <c r="T214" s="148">
        <f>S214*H214</f>
        <v>0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R214" s="149" t="s">
        <v>184</v>
      </c>
      <c r="AT214" s="149" t="s">
        <v>97</v>
      </c>
      <c r="AU214" s="149" t="s">
        <v>1</v>
      </c>
      <c r="AY214" s="2" t="s">
        <v>94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2" t="s">
        <v>66</v>
      </c>
      <c r="BK214" s="150">
        <f>ROUND(I214*H214,2)</f>
        <v>0</v>
      </c>
      <c r="BL214" s="2" t="s">
        <v>184</v>
      </c>
      <c r="BM214" s="149" t="s">
        <v>263</v>
      </c>
    </row>
    <row r="215" spans="1:65" s="14" customFormat="1" ht="16.5" customHeight="1">
      <c r="A215" s="11"/>
      <c r="B215" s="54"/>
      <c r="C215" s="203" t="s">
        <v>264</v>
      </c>
      <c r="D215" s="203" t="s">
        <v>265</v>
      </c>
      <c r="E215" s="204" t="s">
        <v>266</v>
      </c>
      <c r="F215" s="205" t="s">
        <v>267</v>
      </c>
      <c r="G215" s="206" t="s">
        <v>169</v>
      </c>
      <c r="H215" s="207">
        <v>8</v>
      </c>
      <c r="I215" s="208"/>
      <c r="J215" s="209">
        <f>ROUND(I215*H215,2)</f>
        <v>0</v>
      </c>
      <c r="K215" s="205" t="s">
        <v>101</v>
      </c>
      <c r="L215" s="210"/>
      <c r="M215" s="211" t="s">
        <v>9</v>
      </c>
      <c r="N215" s="212" t="s">
        <v>29</v>
      </c>
      <c r="O215" s="146"/>
      <c r="P215" s="147">
        <f>O215*H215</f>
        <v>0</v>
      </c>
      <c r="Q215" s="147">
        <v>4E-05</v>
      </c>
      <c r="R215" s="147">
        <f>Q215*H215</f>
        <v>0.00032</v>
      </c>
      <c r="S215" s="147">
        <v>0</v>
      </c>
      <c r="T215" s="148">
        <f>S215*H215</f>
        <v>0</v>
      </c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R215" s="149" t="s">
        <v>264</v>
      </c>
      <c r="AT215" s="149" t="s">
        <v>265</v>
      </c>
      <c r="AU215" s="149" t="s">
        <v>1</v>
      </c>
      <c r="AY215" s="2" t="s">
        <v>94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2" t="s">
        <v>66</v>
      </c>
      <c r="BK215" s="150">
        <f>ROUND(I215*H215,2)</f>
        <v>0</v>
      </c>
      <c r="BL215" s="2" t="s">
        <v>184</v>
      </c>
      <c r="BM215" s="149" t="s">
        <v>268</v>
      </c>
    </row>
    <row r="216" spans="1:65" s="14" customFormat="1" ht="16.5" customHeight="1">
      <c r="A216" s="11"/>
      <c r="B216" s="54"/>
      <c r="C216" s="137" t="s">
        <v>269</v>
      </c>
      <c r="D216" s="137" t="s">
        <v>97</v>
      </c>
      <c r="E216" s="138" t="s">
        <v>270</v>
      </c>
      <c r="F216" s="139" t="s">
        <v>271</v>
      </c>
      <c r="G216" s="140" t="s">
        <v>121</v>
      </c>
      <c r="H216" s="141">
        <v>460</v>
      </c>
      <c r="I216" s="142"/>
      <c r="J216" s="143">
        <f>ROUND(I216*H216,2)</f>
        <v>0</v>
      </c>
      <c r="K216" s="139" t="s">
        <v>101</v>
      </c>
      <c r="L216" s="12"/>
      <c r="M216" s="144" t="s">
        <v>9</v>
      </c>
      <c r="N216" s="145" t="s">
        <v>29</v>
      </c>
      <c r="O216" s="146"/>
      <c r="P216" s="147">
        <f>O216*H216</f>
        <v>0</v>
      </c>
      <c r="Q216" s="147">
        <v>0</v>
      </c>
      <c r="R216" s="147">
        <f>Q216*H216</f>
        <v>0</v>
      </c>
      <c r="S216" s="147">
        <v>0</v>
      </c>
      <c r="T216" s="148">
        <f>S216*H216</f>
        <v>0</v>
      </c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R216" s="149" t="s">
        <v>184</v>
      </c>
      <c r="AT216" s="149" t="s">
        <v>97</v>
      </c>
      <c r="AU216" s="149" t="s">
        <v>1</v>
      </c>
      <c r="AY216" s="2" t="s">
        <v>94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2" t="s">
        <v>66</v>
      </c>
      <c r="BK216" s="150">
        <f>ROUND(I216*H216,2)</f>
        <v>0</v>
      </c>
      <c r="BL216" s="2" t="s">
        <v>184</v>
      </c>
      <c r="BM216" s="149" t="s">
        <v>272</v>
      </c>
    </row>
    <row r="217" spans="2:51" s="163" customFormat="1" ht="12">
      <c r="B217" s="164"/>
      <c r="C217" s="165"/>
      <c r="D217" s="154" t="s">
        <v>104</v>
      </c>
      <c r="E217" s="166" t="s">
        <v>9</v>
      </c>
      <c r="F217" s="167" t="s">
        <v>273</v>
      </c>
      <c r="G217" s="165"/>
      <c r="H217" s="168">
        <v>460</v>
      </c>
      <c r="I217" s="169"/>
      <c r="J217" s="165"/>
      <c r="K217" s="165"/>
      <c r="L217" s="170"/>
      <c r="M217" s="171"/>
      <c r="N217" s="172"/>
      <c r="O217" s="172"/>
      <c r="P217" s="172"/>
      <c r="Q217" s="172"/>
      <c r="R217" s="172"/>
      <c r="S217" s="172"/>
      <c r="T217" s="173"/>
      <c r="AT217" s="174" t="s">
        <v>104</v>
      </c>
      <c r="AU217" s="174" t="s">
        <v>1</v>
      </c>
      <c r="AV217" s="163" t="s">
        <v>1</v>
      </c>
      <c r="AW217" s="163" t="s">
        <v>106</v>
      </c>
      <c r="AX217" s="163" t="s">
        <v>66</v>
      </c>
      <c r="AY217" s="174" t="s">
        <v>94</v>
      </c>
    </row>
    <row r="218" spans="1:65" s="14" customFormat="1" ht="16.5" customHeight="1">
      <c r="A218" s="11"/>
      <c r="B218" s="54"/>
      <c r="C218" s="203" t="s">
        <v>274</v>
      </c>
      <c r="D218" s="203" t="s">
        <v>265</v>
      </c>
      <c r="E218" s="204" t="s">
        <v>275</v>
      </c>
      <c r="F218" s="205" t="s">
        <v>276</v>
      </c>
      <c r="G218" s="206" t="s">
        <v>121</v>
      </c>
      <c r="H218" s="207">
        <v>287.5</v>
      </c>
      <c r="I218" s="208"/>
      <c r="J218" s="209">
        <f>ROUND(I218*H218,2)</f>
        <v>0</v>
      </c>
      <c r="K218" s="205" t="s">
        <v>101</v>
      </c>
      <c r="L218" s="210"/>
      <c r="M218" s="211" t="s">
        <v>9</v>
      </c>
      <c r="N218" s="212" t="s">
        <v>29</v>
      </c>
      <c r="O218" s="146"/>
      <c r="P218" s="147">
        <f>O218*H218</f>
        <v>0</v>
      </c>
      <c r="Q218" s="147">
        <v>0.00012</v>
      </c>
      <c r="R218" s="147">
        <f>Q218*H218</f>
        <v>0.0345</v>
      </c>
      <c r="S218" s="147">
        <v>0</v>
      </c>
      <c r="T218" s="148">
        <f>S218*H218</f>
        <v>0</v>
      </c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R218" s="149" t="s">
        <v>264</v>
      </c>
      <c r="AT218" s="149" t="s">
        <v>265</v>
      </c>
      <c r="AU218" s="149" t="s">
        <v>1</v>
      </c>
      <c r="AY218" s="2" t="s">
        <v>94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2" t="s">
        <v>66</v>
      </c>
      <c r="BK218" s="150">
        <f>ROUND(I218*H218,2)</f>
        <v>0</v>
      </c>
      <c r="BL218" s="2" t="s">
        <v>184</v>
      </c>
      <c r="BM218" s="149" t="s">
        <v>277</v>
      </c>
    </row>
    <row r="219" spans="1:47" s="14" customFormat="1" ht="19.2">
      <c r="A219" s="11"/>
      <c r="B219" s="54"/>
      <c r="C219" s="56"/>
      <c r="D219" s="154" t="s">
        <v>214</v>
      </c>
      <c r="E219" s="56"/>
      <c r="F219" s="199" t="s">
        <v>278</v>
      </c>
      <c r="G219" s="56"/>
      <c r="H219" s="56"/>
      <c r="I219" s="92"/>
      <c r="J219" s="56"/>
      <c r="K219" s="56"/>
      <c r="L219" s="12"/>
      <c r="M219" s="200"/>
      <c r="N219" s="201"/>
      <c r="O219" s="146"/>
      <c r="P219" s="146"/>
      <c r="Q219" s="146"/>
      <c r="R219" s="146"/>
      <c r="S219" s="146"/>
      <c r="T219" s="202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T219" s="2" t="s">
        <v>214</v>
      </c>
      <c r="AU219" s="2" t="s">
        <v>1</v>
      </c>
    </row>
    <row r="220" spans="2:51" s="163" customFormat="1" ht="12">
      <c r="B220" s="164"/>
      <c r="C220" s="165"/>
      <c r="D220" s="154" t="s">
        <v>104</v>
      </c>
      <c r="E220" s="165"/>
      <c r="F220" s="167" t="s">
        <v>279</v>
      </c>
      <c r="G220" s="165"/>
      <c r="H220" s="168">
        <v>287.5</v>
      </c>
      <c r="I220" s="169"/>
      <c r="J220" s="165"/>
      <c r="K220" s="165"/>
      <c r="L220" s="170"/>
      <c r="M220" s="171"/>
      <c r="N220" s="172"/>
      <c r="O220" s="172"/>
      <c r="P220" s="172"/>
      <c r="Q220" s="172"/>
      <c r="R220" s="172"/>
      <c r="S220" s="172"/>
      <c r="T220" s="173"/>
      <c r="AT220" s="174" t="s">
        <v>104</v>
      </c>
      <c r="AU220" s="174" t="s">
        <v>1</v>
      </c>
      <c r="AV220" s="163" t="s">
        <v>1</v>
      </c>
      <c r="AW220" s="163" t="s">
        <v>4</v>
      </c>
      <c r="AX220" s="163" t="s">
        <v>66</v>
      </c>
      <c r="AY220" s="174" t="s">
        <v>94</v>
      </c>
    </row>
    <row r="221" spans="1:65" s="14" customFormat="1" ht="16.5" customHeight="1">
      <c r="A221" s="11"/>
      <c r="B221" s="54"/>
      <c r="C221" s="203" t="s">
        <v>280</v>
      </c>
      <c r="D221" s="203" t="s">
        <v>265</v>
      </c>
      <c r="E221" s="204" t="s">
        <v>281</v>
      </c>
      <c r="F221" s="205" t="s">
        <v>282</v>
      </c>
      <c r="G221" s="206" t="s">
        <v>121</v>
      </c>
      <c r="H221" s="207">
        <v>126.5</v>
      </c>
      <c r="I221" s="208"/>
      <c r="J221" s="209">
        <f>ROUND(I221*H221,2)</f>
        <v>0</v>
      </c>
      <c r="K221" s="205" t="s">
        <v>101</v>
      </c>
      <c r="L221" s="210"/>
      <c r="M221" s="211" t="s">
        <v>9</v>
      </c>
      <c r="N221" s="212" t="s">
        <v>29</v>
      </c>
      <c r="O221" s="146"/>
      <c r="P221" s="147">
        <f>O221*H221</f>
        <v>0</v>
      </c>
      <c r="Q221" s="147">
        <v>0.00017</v>
      </c>
      <c r="R221" s="147">
        <f>Q221*H221</f>
        <v>0.021505000000000003</v>
      </c>
      <c r="S221" s="147">
        <v>0</v>
      </c>
      <c r="T221" s="148">
        <f>S221*H221</f>
        <v>0</v>
      </c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R221" s="149" t="s">
        <v>264</v>
      </c>
      <c r="AT221" s="149" t="s">
        <v>265</v>
      </c>
      <c r="AU221" s="149" t="s">
        <v>1</v>
      </c>
      <c r="AY221" s="2" t="s">
        <v>94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2" t="s">
        <v>66</v>
      </c>
      <c r="BK221" s="150">
        <f>ROUND(I221*H221,2)</f>
        <v>0</v>
      </c>
      <c r="BL221" s="2" t="s">
        <v>184</v>
      </c>
      <c r="BM221" s="149" t="s">
        <v>283</v>
      </c>
    </row>
    <row r="222" spans="1:47" s="14" customFormat="1" ht="19.2">
      <c r="A222" s="11"/>
      <c r="B222" s="54"/>
      <c r="C222" s="56"/>
      <c r="D222" s="154" t="s">
        <v>214</v>
      </c>
      <c r="E222" s="56"/>
      <c r="F222" s="199" t="s">
        <v>278</v>
      </c>
      <c r="G222" s="56"/>
      <c r="H222" s="56"/>
      <c r="I222" s="92"/>
      <c r="J222" s="56"/>
      <c r="K222" s="56"/>
      <c r="L222" s="12"/>
      <c r="M222" s="200"/>
      <c r="N222" s="201"/>
      <c r="O222" s="146"/>
      <c r="P222" s="146"/>
      <c r="Q222" s="146"/>
      <c r="R222" s="146"/>
      <c r="S222" s="146"/>
      <c r="T222" s="202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T222" s="2" t="s">
        <v>214</v>
      </c>
      <c r="AU222" s="2" t="s">
        <v>1</v>
      </c>
    </row>
    <row r="223" spans="2:51" s="163" customFormat="1" ht="12">
      <c r="B223" s="164"/>
      <c r="C223" s="165"/>
      <c r="D223" s="154" t="s">
        <v>104</v>
      </c>
      <c r="E223" s="165"/>
      <c r="F223" s="167" t="s">
        <v>284</v>
      </c>
      <c r="G223" s="165"/>
      <c r="H223" s="168">
        <v>126.5</v>
      </c>
      <c r="I223" s="169"/>
      <c r="J223" s="165"/>
      <c r="K223" s="165"/>
      <c r="L223" s="170"/>
      <c r="M223" s="171"/>
      <c r="N223" s="172"/>
      <c r="O223" s="172"/>
      <c r="P223" s="172"/>
      <c r="Q223" s="172"/>
      <c r="R223" s="172"/>
      <c r="S223" s="172"/>
      <c r="T223" s="173"/>
      <c r="AT223" s="174" t="s">
        <v>104</v>
      </c>
      <c r="AU223" s="174" t="s">
        <v>1</v>
      </c>
      <c r="AV223" s="163" t="s">
        <v>1</v>
      </c>
      <c r="AW223" s="163" t="s">
        <v>4</v>
      </c>
      <c r="AX223" s="163" t="s">
        <v>66</v>
      </c>
      <c r="AY223" s="174" t="s">
        <v>94</v>
      </c>
    </row>
    <row r="224" spans="1:65" s="14" customFormat="1" ht="16.5" customHeight="1">
      <c r="A224" s="11"/>
      <c r="B224" s="54"/>
      <c r="C224" s="203" t="s">
        <v>285</v>
      </c>
      <c r="D224" s="203" t="s">
        <v>265</v>
      </c>
      <c r="E224" s="204" t="s">
        <v>286</v>
      </c>
      <c r="F224" s="205" t="s">
        <v>287</v>
      </c>
      <c r="G224" s="206" t="s">
        <v>121</v>
      </c>
      <c r="H224" s="207">
        <v>287.5</v>
      </c>
      <c r="I224" s="208"/>
      <c r="J224" s="209">
        <f>ROUND(I224*H224,2)</f>
        <v>0</v>
      </c>
      <c r="K224" s="205" t="s">
        <v>9</v>
      </c>
      <c r="L224" s="210"/>
      <c r="M224" s="211" t="s">
        <v>9</v>
      </c>
      <c r="N224" s="212" t="s">
        <v>29</v>
      </c>
      <c r="O224" s="146"/>
      <c r="P224" s="147">
        <f>O224*H224</f>
        <v>0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R224" s="149" t="s">
        <v>264</v>
      </c>
      <c r="AT224" s="149" t="s">
        <v>265</v>
      </c>
      <c r="AU224" s="149" t="s">
        <v>1</v>
      </c>
      <c r="AY224" s="2" t="s">
        <v>94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2" t="s">
        <v>66</v>
      </c>
      <c r="BK224" s="150">
        <f>ROUND(I224*H224,2)</f>
        <v>0</v>
      </c>
      <c r="BL224" s="2" t="s">
        <v>184</v>
      </c>
      <c r="BM224" s="149" t="s">
        <v>288</v>
      </c>
    </row>
    <row r="225" spans="2:51" s="163" customFormat="1" ht="12">
      <c r="B225" s="164"/>
      <c r="C225" s="165"/>
      <c r="D225" s="154" t="s">
        <v>104</v>
      </c>
      <c r="E225" s="165"/>
      <c r="F225" s="167" t="s">
        <v>279</v>
      </c>
      <c r="G225" s="165"/>
      <c r="H225" s="168">
        <v>287.5</v>
      </c>
      <c r="I225" s="169"/>
      <c r="J225" s="165"/>
      <c r="K225" s="165"/>
      <c r="L225" s="170"/>
      <c r="M225" s="171"/>
      <c r="N225" s="172"/>
      <c r="O225" s="172"/>
      <c r="P225" s="172"/>
      <c r="Q225" s="172"/>
      <c r="R225" s="172"/>
      <c r="S225" s="172"/>
      <c r="T225" s="173"/>
      <c r="AT225" s="174" t="s">
        <v>104</v>
      </c>
      <c r="AU225" s="174" t="s">
        <v>1</v>
      </c>
      <c r="AV225" s="163" t="s">
        <v>1</v>
      </c>
      <c r="AW225" s="163" t="s">
        <v>4</v>
      </c>
      <c r="AX225" s="163" t="s">
        <v>66</v>
      </c>
      <c r="AY225" s="174" t="s">
        <v>94</v>
      </c>
    </row>
    <row r="226" spans="1:65" s="14" customFormat="1" ht="16.5" customHeight="1">
      <c r="A226" s="11"/>
      <c r="B226" s="54"/>
      <c r="C226" s="137" t="s">
        <v>289</v>
      </c>
      <c r="D226" s="137" t="s">
        <v>97</v>
      </c>
      <c r="E226" s="138" t="s">
        <v>290</v>
      </c>
      <c r="F226" s="139" t="s">
        <v>291</v>
      </c>
      <c r="G226" s="140" t="s">
        <v>169</v>
      </c>
      <c r="H226" s="141">
        <v>1</v>
      </c>
      <c r="I226" s="142"/>
      <c r="J226" s="143">
        <f aca="true" t="shared" si="5" ref="J226:J243">ROUND(I226*H226,2)</f>
        <v>0</v>
      </c>
      <c r="K226" s="139" t="s">
        <v>101</v>
      </c>
      <c r="L226" s="12"/>
      <c r="M226" s="144" t="s">
        <v>9</v>
      </c>
      <c r="N226" s="145" t="s">
        <v>29</v>
      </c>
      <c r="O226" s="146"/>
      <c r="P226" s="147">
        <f aca="true" t="shared" si="6" ref="P226:P243">O226*H226</f>
        <v>0</v>
      </c>
      <c r="Q226" s="147">
        <v>0</v>
      </c>
      <c r="R226" s="147">
        <f aca="true" t="shared" si="7" ref="R226:R243">Q226*H226</f>
        <v>0</v>
      </c>
      <c r="S226" s="147">
        <v>0</v>
      </c>
      <c r="T226" s="148">
        <f aca="true" t="shared" si="8" ref="T226:T243">S226*H226</f>
        <v>0</v>
      </c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R226" s="149" t="s">
        <v>184</v>
      </c>
      <c r="AT226" s="149" t="s">
        <v>97</v>
      </c>
      <c r="AU226" s="149" t="s">
        <v>1</v>
      </c>
      <c r="AY226" s="2" t="s">
        <v>94</v>
      </c>
      <c r="BE226" s="150">
        <f aca="true" t="shared" si="9" ref="BE226:BE243">IF(N226="základní",J226,0)</f>
        <v>0</v>
      </c>
      <c r="BF226" s="150">
        <f aca="true" t="shared" si="10" ref="BF226:BF243">IF(N226="snížená",J226,0)</f>
        <v>0</v>
      </c>
      <c r="BG226" s="150">
        <f aca="true" t="shared" si="11" ref="BG226:BG243">IF(N226="zákl. přenesená",J226,0)</f>
        <v>0</v>
      </c>
      <c r="BH226" s="150">
        <f aca="true" t="shared" si="12" ref="BH226:BH243">IF(N226="sníž. přenesená",J226,0)</f>
        <v>0</v>
      </c>
      <c r="BI226" s="150">
        <f aca="true" t="shared" si="13" ref="BI226:BI243">IF(N226="nulová",J226,0)</f>
        <v>0</v>
      </c>
      <c r="BJ226" s="2" t="s">
        <v>66</v>
      </c>
      <c r="BK226" s="150">
        <f aca="true" t="shared" si="14" ref="BK226:BK243">ROUND(I226*H226,2)</f>
        <v>0</v>
      </c>
      <c r="BL226" s="2" t="s">
        <v>184</v>
      </c>
      <c r="BM226" s="149" t="s">
        <v>292</v>
      </c>
    </row>
    <row r="227" spans="1:65" s="14" customFormat="1" ht="16.5" customHeight="1">
      <c r="A227" s="11"/>
      <c r="B227" s="54"/>
      <c r="C227" s="203" t="s">
        <v>293</v>
      </c>
      <c r="D227" s="203" t="s">
        <v>265</v>
      </c>
      <c r="E227" s="204" t="s">
        <v>294</v>
      </c>
      <c r="F227" s="205" t="s">
        <v>295</v>
      </c>
      <c r="G227" s="206" t="s">
        <v>296</v>
      </c>
      <c r="H227" s="207">
        <v>1</v>
      </c>
      <c r="I227" s="208"/>
      <c r="J227" s="209">
        <f t="shared" si="5"/>
        <v>0</v>
      </c>
      <c r="K227" s="205" t="s">
        <v>9</v>
      </c>
      <c r="L227" s="210"/>
      <c r="M227" s="211" t="s">
        <v>9</v>
      </c>
      <c r="N227" s="212" t="s">
        <v>29</v>
      </c>
      <c r="O227" s="146"/>
      <c r="P227" s="147">
        <f t="shared" si="6"/>
        <v>0</v>
      </c>
      <c r="Q227" s="147">
        <v>0</v>
      </c>
      <c r="R227" s="147">
        <f t="shared" si="7"/>
        <v>0</v>
      </c>
      <c r="S227" s="147">
        <v>0</v>
      </c>
      <c r="T227" s="148">
        <f t="shared" si="8"/>
        <v>0</v>
      </c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R227" s="149" t="s">
        <v>264</v>
      </c>
      <c r="AT227" s="149" t="s">
        <v>265</v>
      </c>
      <c r="AU227" s="149" t="s">
        <v>1</v>
      </c>
      <c r="AY227" s="2" t="s">
        <v>94</v>
      </c>
      <c r="BE227" s="150">
        <f t="shared" si="9"/>
        <v>0</v>
      </c>
      <c r="BF227" s="150">
        <f t="shared" si="10"/>
        <v>0</v>
      </c>
      <c r="BG227" s="150">
        <f t="shared" si="11"/>
        <v>0</v>
      </c>
      <c r="BH227" s="150">
        <f t="shared" si="12"/>
        <v>0</v>
      </c>
      <c r="BI227" s="150">
        <f t="shared" si="13"/>
        <v>0</v>
      </c>
      <c r="BJ227" s="2" t="s">
        <v>66</v>
      </c>
      <c r="BK227" s="150">
        <f t="shared" si="14"/>
        <v>0</v>
      </c>
      <c r="BL227" s="2" t="s">
        <v>184</v>
      </c>
      <c r="BM227" s="149" t="s">
        <v>297</v>
      </c>
    </row>
    <row r="228" spans="1:65" s="14" customFormat="1" ht="16.5" customHeight="1">
      <c r="A228" s="11"/>
      <c r="B228" s="54"/>
      <c r="C228" s="137" t="s">
        <v>298</v>
      </c>
      <c r="D228" s="137" t="s">
        <v>97</v>
      </c>
      <c r="E228" s="138" t="s">
        <v>299</v>
      </c>
      <c r="F228" s="139" t="s">
        <v>300</v>
      </c>
      <c r="G228" s="140" t="s">
        <v>169</v>
      </c>
      <c r="H228" s="141">
        <v>2</v>
      </c>
      <c r="I228" s="142"/>
      <c r="J228" s="143">
        <f t="shared" si="5"/>
        <v>0</v>
      </c>
      <c r="K228" s="139" t="s">
        <v>101</v>
      </c>
      <c r="L228" s="12"/>
      <c r="M228" s="144" t="s">
        <v>9</v>
      </c>
      <c r="N228" s="145" t="s">
        <v>29</v>
      </c>
      <c r="O228" s="146"/>
      <c r="P228" s="147">
        <f t="shared" si="6"/>
        <v>0</v>
      </c>
      <c r="Q228" s="147">
        <v>0</v>
      </c>
      <c r="R228" s="147">
        <f t="shared" si="7"/>
        <v>0</v>
      </c>
      <c r="S228" s="147">
        <v>0</v>
      </c>
      <c r="T228" s="148">
        <f t="shared" si="8"/>
        <v>0</v>
      </c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R228" s="149" t="s">
        <v>184</v>
      </c>
      <c r="AT228" s="149" t="s">
        <v>97</v>
      </c>
      <c r="AU228" s="149" t="s">
        <v>1</v>
      </c>
      <c r="AY228" s="2" t="s">
        <v>94</v>
      </c>
      <c r="BE228" s="150">
        <f t="shared" si="9"/>
        <v>0</v>
      </c>
      <c r="BF228" s="150">
        <f t="shared" si="10"/>
        <v>0</v>
      </c>
      <c r="BG228" s="150">
        <f t="shared" si="11"/>
        <v>0</v>
      </c>
      <c r="BH228" s="150">
        <f t="shared" si="12"/>
        <v>0</v>
      </c>
      <c r="BI228" s="150">
        <f t="shared" si="13"/>
        <v>0</v>
      </c>
      <c r="BJ228" s="2" t="s">
        <v>66</v>
      </c>
      <c r="BK228" s="150">
        <f t="shared" si="14"/>
        <v>0</v>
      </c>
      <c r="BL228" s="2" t="s">
        <v>184</v>
      </c>
      <c r="BM228" s="149" t="s">
        <v>301</v>
      </c>
    </row>
    <row r="229" spans="1:65" s="14" customFormat="1" ht="16.5" customHeight="1">
      <c r="A229" s="11"/>
      <c r="B229" s="54"/>
      <c r="C229" s="203" t="s">
        <v>302</v>
      </c>
      <c r="D229" s="203" t="s">
        <v>265</v>
      </c>
      <c r="E229" s="204" t="s">
        <v>303</v>
      </c>
      <c r="F229" s="205" t="s">
        <v>304</v>
      </c>
      <c r="G229" s="206" t="s">
        <v>169</v>
      </c>
      <c r="H229" s="207">
        <v>2</v>
      </c>
      <c r="I229" s="208"/>
      <c r="J229" s="209">
        <f t="shared" si="5"/>
        <v>0</v>
      </c>
      <c r="K229" s="205" t="s">
        <v>101</v>
      </c>
      <c r="L229" s="210"/>
      <c r="M229" s="211" t="s">
        <v>9</v>
      </c>
      <c r="N229" s="212" t="s">
        <v>29</v>
      </c>
      <c r="O229" s="146"/>
      <c r="P229" s="147">
        <f t="shared" si="6"/>
        <v>0</v>
      </c>
      <c r="Q229" s="147">
        <v>5E-05</v>
      </c>
      <c r="R229" s="147">
        <f t="shared" si="7"/>
        <v>0.0001</v>
      </c>
      <c r="S229" s="147">
        <v>0</v>
      </c>
      <c r="T229" s="148">
        <f t="shared" si="8"/>
        <v>0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R229" s="149" t="s">
        <v>264</v>
      </c>
      <c r="AT229" s="149" t="s">
        <v>265</v>
      </c>
      <c r="AU229" s="149" t="s">
        <v>1</v>
      </c>
      <c r="AY229" s="2" t="s">
        <v>94</v>
      </c>
      <c r="BE229" s="150">
        <f t="shared" si="9"/>
        <v>0</v>
      </c>
      <c r="BF229" s="150">
        <f t="shared" si="10"/>
        <v>0</v>
      </c>
      <c r="BG229" s="150">
        <f t="shared" si="11"/>
        <v>0</v>
      </c>
      <c r="BH229" s="150">
        <f t="shared" si="12"/>
        <v>0</v>
      </c>
      <c r="BI229" s="150">
        <f t="shared" si="13"/>
        <v>0</v>
      </c>
      <c r="BJ229" s="2" t="s">
        <v>66</v>
      </c>
      <c r="BK229" s="150">
        <f t="shared" si="14"/>
        <v>0</v>
      </c>
      <c r="BL229" s="2" t="s">
        <v>184</v>
      </c>
      <c r="BM229" s="149" t="s">
        <v>305</v>
      </c>
    </row>
    <row r="230" spans="1:65" s="14" customFormat="1" ht="16.5" customHeight="1">
      <c r="A230" s="11"/>
      <c r="B230" s="54"/>
      <c r="C230" s="203" t="s">
        <v>306</v>
      </c>
      <c r="D230" s="203" t="s">
        <v>265</v>
      </c>
      <c r="E230" s="204" t="s">
        <v>307</v>
      </c>
      <c r="F230" s="205" t="s">
        <v>308</v>
      </c>
      <c r="G230" s="206" t="s">
        <v>169</v>
      </c>
      <c r="H230" s="207">
        <v>2</v>
      </c>
      <c r="I230" s="208"/>
      <c r="J230" s="209">
        <f t="shared" si="5"/>
        <v>0</v>
      </c>
      <c r="K230" s="205" t="s">
        <v>101</v>
      </c>
      <c r="L230" s="210"/>
      <c r="M230" s="211" t="s">
        <v>9</v>
      </c>
      <c r="N230" s="212" t="s">
        <v>29</v>
      </c>
      <c r="O230" s="146"/>
      <c r="P230" s="147">
        <f t="shared" si="6"/>
        <v>0</v>
      </c>
      <c r="Q230" s="147">
        <v>3E-05</v>
      </c>
      <c r="R230" s="147">
        <f t="shared" si="7"/>
        <v>6E-05</v>
      </c>
      <c r="S230" s="147">
        <v>0</v>
      </c>
      <c r="T230" s="148">
        <f t="shared" si="8"/>
        <v>0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R230" s="149" t="s">
        <v>264</v>
      </c>
      <c r="AT230" s="149" t="s">
        <v>265</v>
      </c>
      <c r="AU230" s="149" t="s">
        <v>1</v>
      </c>
      <c r="AY230" s="2" t="s">
        <v>94</v>
      </c>
      <c r="BE230" s="150">
        <f t="shared" si="9"/>
        <v>0</v>
      </c>
      <c r="BF230" s="150">
        <f t="shared" si="10"/>
        <v>0</v>
      </c>
      <c r="BG230" s="150">
        <f t="shared" si="11"/>
        <v>0</v>
      </c>
      <c r="BH230" s="150">
        <f t="shared" si="12"/>
        <v>0</v>
      </c>
      <c r="BI230" s="150">
        <f t="shared" si="13"/>
        <v>0</v>
      </c>
      <c r="BJ230" s="2" t="s">
        <v>66</v>
      </c>
      <c r="BK230" s="150">
        <f t="shared" si="14"/>
        <v>0</v>
      </c>
      <c r="BL230" s="2" t="s">
        <v>184</v>
      </c>
      <c r="BM230" s="149" t="s">
        <v>309</v>
      </c>
    </row>
    <row r="231" spans="1:65" s="14" customFormat="1" ht="16.5" customHeight="1">
      <c r="A231" s="11"/>
      <c r="B231" s="54"/>
      <c r="C231" s="203" t="s">
        <v>310</v>
      </c>
      <c r="D231" s="203" t="s">
        <v>265</v>
      </c>
      <c r="E231" s="204" t="s">
        <v>311</v>
      </c>
      <c r="F231" s="205" t="s">
        <v>312</v>
      </c>
      <c r="G231" s="206" t="s">
        <v>169</v>
      </c>
      <c r="H231" s="207">
        <v>2</v>
      </c>
      <c r="I231" s="208"/>
      <c r="J231" s="209">
        <f t="shared" si="5"/>
        <v>0</v>
      </c>
      <c r="K231" s="205" t="s">
        <v>101</v>
      </c>
      <c r="L231" s="210"/>
      <c r="M231" s="211" t="s">
        <v>9</v>
      </c>
      <c r="N231" s="212" t="s">
        <v>29</v>
      </c>
      <c r="O231" s="146"/>
      <c r="P231" s="147">
        <f t="shared" si="6"/>
        <v>0</v>
      </c>
      <c r="Q231" s="147">
        <v>1E-05</v>
      </c>
      <c r="R231" s="147">
        <f t="shared" si="7"/>
        <v>2E-05</v>
      </c>
      <c r="S231" s="147">
        <v>0</v>
      </c>
      <c r="T231" s="148">
        <f t="shared" si="8"/>
        <v>0</v>
      </c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R231" s="149" t="s">
        <v>264</v>
      </c>
      <c r="AT231" s="149" t="s">
        <v>265</v>
      </c>
      <c r="AU231" s="149" t="s">
        <v>1</v>
      </c>
      <c r="AY231" s="2" t="s">
        <v>94</v>
      </c>
      <c r="BE231" s="150">
        <f t="shared" si="9"/>
        <v>0</v>
      </c>
      <c r="BF231" s="150">
        <f t="shared" si="10"/>
        <v>0</v>
      </c>
      <c r="BG231" s="150">
        <f t="shared" si="11"/>
        <v>0</v>
      </c>
      <c r="BH231" s="150">
        <f t="shared" si="12"/>
        <v>0</v>
      </c>
      <c r="BI231" s="150">
        <f t="shared" si="13"/>
        <v>0</v>
      </c>
      <c r="BJ231" s="2" t="s">
        <v>66</v>
      </c>
      <c r="BK231" s="150">
        <f t="shared" si="14"/>
        <v>0</v>
      </c>
      <c r="BL231" s="2" t="s">
        <v>184</v>
      </c>
      <c r="BM231" s="149" t="s">
        <v>313</v>
      </c>
    </row>
    <row r="232" spans="1:65" s="14" customFormat="1" ht="16.5" customHeight="1">
      <c r="A232" s="11"/>
      <c r="B232" s="54"/>
      <c r="C232" s="137" t="s">
        <v>314</v>
      </c>
      <c r="D232" s="137" t="s">
        <v>97</v>
      </c>
      <c r="E232" s="138" t="s">
        <v>315</v>
      </c>
      <c r="F232" s="139" t="s">
        <v>316</v>
      </c>
      <c r="G232" s="140" t="s">
        <v>169</v>
      </c>
      <c r="H232" s="141">
        <v>2</v>
      </c>
      <c r="I232" s="142"/>
      <c r="J232" s="143">
        <f t="shared" si="5"/>
        <v>0</v>
      </c>
      <c r="K232" s="139" t="s">
        <v>101</v>
      </c>
      <c r="L232" s="12"/>
      <c r="M232" s="144" t="s">
        <v>9</v>
      </c>
      <c r="N232" s="145" t="s">
        <v>29</v>
      </c>
      <c r="O232" s="146"/>
      <c r="P232" s="147">
        <f t="shared" si="6"/>
        <v>0</v>
      </c>
      <c r="Q232" s="147">
        <v>0</v>
      </c>
      <c r="R232" s="147">
        <f t="shared" si="7"/>
        <v>0</v>
      </c>
      <c r="S232" s="147">
        <v>0</v>
      </c>
      <c r="T232" s="148">
        <f t="shared" si="8"/>
        <v>0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R232" s="149" t="s">
        <v>184</v>
      </c>
      <c r="AT232" s="149" t="s">
        <v>97</v>
      </c>
      <c r="AU232" s="149" t="s">
        <v>1</v>
      </c>
      <c r="AY232" s="2" t="s">
        <v>94</v>
      </c>
      <c r="BE232" s="150">
        <f t="shared" si="9"/>
        <v>0</v>
      </c>
      <c r="BF232" s="150">
        <f t="shared" si="10"/>
        <v>0</v>
      </c>
      <c r="BG232" s="150">
        <f t="shared" si="11"/>
        <v>0</v>
      </c>
      <c r="BH232" s="150">
        <f t="shared" si="12"/>
        <v>0</v>
      </c>
      <c r="BI232" s="150">
        <f t="shared" si="13"/>
        <v>0</v>
      </c>
      <c r="BJ232" s="2" t="s">
        <v>66</v>
      </c>
      <c r="BK232" s="150">
        <f t="shared" si="14"/>
        <v>0</v>
      </c>
      <c r="BL232" s="2" t="s">
        <v>184</v>
      </c>
      <c r="BM232" s="149" t="s">
        <v>317</v>
      </c>
    </row>
    <row r="233" spans="1:65" s="14" customFormat="1" ht="16.5" customHeight="1">
      <c r="A233" s="11"/>
      <c r="B233" s="54"/>
      <c r="C233" s="203" t="s">
        <v>318</v>
      </c>
      <c r="D233" s="203" t="s">
        <v>265</v>
      </c>
      <c r="E233" s="204" t="s">
        <v>319</v>
      </c>
      <c r="F233" s="205" t="s">
        <v>320</v>
      </c>
      <c r="G233" s="206" t="s">
        <v>169</v>
      </c>
      <c r="H233" s="207">
        <v>2</v>
      </c>
      <c r="I233" s="208"/>
      <c r="J233" s="209">
        <f t="shared" si="5"/>
        <v>0</v>
      </c>
      <c r="K233" s="205" t="s">
        <v>101</v>
      </c>
      <c r="L233" s="210"/>
      <c r="M233" s="211" t="s">
        <v>9</v>
      </c>
      <c r="N233" s="212" t="s">
        <v>29</v>
      </c>
      <c r="O233" s="146"/>
      <c r="P233" s="147">
        <f t="shared" si="6"/>
        <v>0</v>
      </c>
      <c r="Q233" s="147">
        <v>5E-05</v>
      </c>
      <c r="R233" s="147">
        <f t="shared" si="7"/>
        <v>0.0001</v>
      </c>
      <c r="S233" s="147">
        <v>0</v>
      </c>
      <c r="T233" s="148">
        <f t="shared" si="8"/>
        <v>0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R233" s="149" t="s">
        <v>264</v>
      </c>
      <c r="AT233" s="149" t="s">
        <v>265</v>
      </c>
      <c r="AU233" s="149" t="s">
        <v>1</v>
      </c>
      <c r="AY233" s="2" t="s">
        <v>94</v>
      </c>
      <c r="BE233" s="150">
        <f t="shared" si="9"/>
        <v>0</v>
      </c>
      <c r="BF233" s="150">
        <f t="shared" si="10"/>
        <v>0</v>
      </c>
      <c r="BG233" s="150">
        <f t="shared" si="11"/>
        <v>0</v>
      </c>
      <c r="BH233" s="150">
        <f t="shared" si="12"/>
        <v>0</v>
      </c>
      <c r="BI233" s="150">
        <f t="shared" si="13"/>
        <v>0</v>
      </c>
      <c r="BJ233" s="2" t="s">
        <v>66</v>
      </c>
      <c r="BK233" s="150">
        <f t="shared" si="14"/>
        <v>0</v>
      </c>
      <c r="BL233" s="2" t="s">
        <v>184</v>
      </c>
      <c r="BM233" s="149" t="s">
        <v>321</v>
      </c>
    </row>
    <row r="234" spans="1:65" s="14" customFormat="1" ht="16.5" customHeight="1">
      <c r="A234" s="11"/>
      <c r="B234" s="54"/>
      <c r="C234" s="203" t="s">
        <v>322</v>
      </c>
      <c r="D234" s="203" t="s">
        <v>265</v>
      </c>
      <c r="E234" s="204" t="s">
        <v>307</v>
      </c>
      <c r="F234" s="205" t="s">
        <v>308</v>
      </c>
      <c r="G234" s="206" t="s">
        <v>169</v>
      </c>
      <c r="H234" s="207">
        <v>2</v>
      </c>
      <c r="I234" s="208"/>
      <c r="J234" s="209">
        <f t="shared" si="5"/>
        <v>0</v>
      </c>
      <c r="K234" s="205" t="s">
        <v>101</v>
      </c>
      <c r="L234" s="210"/>
      <c r="M234" s="211" t="s">
        <v>9</v>
      </c>
      <c r="N234" s="212" t="s">
        <v>29</v>
      </c>
      <c r="O234" s="146"/>
      <c r="P234" s="147">
        <f t="shared" si="6"/>
        <v>0</v>
      </c>
      <c r="Q234" s="147">
        <v>3E-05</v>
      </c>
      <c r="R234" s="147">
        <f t="shared" si="7"/>
        <v>6E-05</v>
      </c>
      <c r="S234" s="147">
        <v>0</v>
      </c>
      <c r="T234" s="148">
        <f t="shared" si="8"/>
        <v>0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R234" s="149" t="s">
        <v>264</v>
      </c>
      <c r="AT234" s="149" t="s">
        <v>265</v>
      </c>
      <c r="AU234" s="149" t="s">
        <v>1</v>
      </c>
      <c r="AY234" s="2" t="s">
        <v>94</v>
      </c>
      <c r="BE234" s="150">
        <f t="shared" si="9"/>
        <v>0</v>
      </c>
      <c r="BF234" s="150">
        <f t="shared" si="10"/>
        <v>0</v>
      </c>
      <c r="BG234" s="150">
        <f t="shared" si="11"/>
        <v>0</v>
      </c>
      <c r="BH234" s="150">
        <f t="shared" si="12"/>
        <v>0</v>
      </c>
      <c r="BI234" s="150">
        <f t="shared" si="13"/>
        <v>0</v>
      </c>
      <c r="BJ234" s="2" t="s">
        <v>66</v>
      </c>
      <c r="BK234" s="150">
        <f t="shared" si="14"/>
        <v>0</v>
      </c>
      <c r="BL234" s="2" t="s">
        <v>184</v>
      </c>
      <c r="BM234" s="149" t="s">
        <v>323</v>
      </c>
    </row>
    <row r="235" spans="1:65" s="14" customFormat="1" ht="16.5" customHeight="1">
      <c r="A235" s="11"/>
      <c r="B235" s="54"/>
      <c r="C235" s="203" t="s">
        <v>324</v>
      </c>
      <c r="D235" s="203" t="s">
        <v>265</v>
      </c>
      <c r="E235" s="204" t="s">
        <v>311</v>
      </c>
      <c r="F235" s="205" t="s">
        <v>312</v>
      </c>
      <c r="G235" s="206" t="s">
        <v>169</v>
      </c>
      <c r="H235" s="207">
        <v>2</v>
      </c>
      <c r="I235" s="208"/>
      <c r="J235" s="209">
        <f t="shared" si="5"/>
        <v>0</v>
      </c>
      <c r="K235" s="205" t="s">
        <v>101</v>
      </c>
      <c r="L235" s="210"/>
      <c r="M235" s="211" t="s">
        <v>9</v>
      </c>
      <c r="N235" s="212" t="s">
        <v>29</v>
      </c>
      <c r="O235" s="146"/>
      <c r="P235" s="147">
        <f t="shared" si="6"/>
        <v>0</v>
      </c>
      <c r="Q235" s="147">
        <v>1E-05</v>
      </c>
      <c r="R235" s="147">
        <f t="shared" si="7"/>
        <v>2E-05</v>
      </c>
      <c r="S235" s="147">
        <v>0</v>
      </c>
      <c r="T235" s="148">
        <f t="shared" si="8"/>
        <v>0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R235" s="149" t="s">
        <v>264</v>
      </c>
      <c r="AT235" s="149" t="s">
        <v>265</v>
      </c>
      <c r="AU235" s="149" t="s">
        <v>1</v>
      </c>
      <c r="AY235" s="2" t="s">
        <v>94</v>
      </c>
      <c r="BE235" s="150">
        <f t="shared" si="9"/>
        <v>0</v>
      </c>
      <c r="BF235" s="150">
        <f t="shared" si="10"/>
        <v>0</v>
      </c>
      <c r="BG235" s="150">
        <f t="shared" si="11"/>
        <v>0</v>
      </c>
      <c r="BH235" s="150">
        <f t="shared" si="12"/>
        <v>0</v>
      </c>
      <c r="BI235" s="150">
        <f t="shared" si="13"/>
        <v>0</v>
      </c>
      <c r="BJ235" s="2" t="s">
        <v>66</v>
      </c>
      <c r="BK235" s="150">
        <f t="shared" si="14"/>
        <v>0</v>
      </c>
      <c r="BL235" s="2" t="s">
        <v>184</v>
      </c>
      <c r="BM235" s="149" t="s">
        <v>325</v>
      </c>
    </row>
    <row r="236" spans="1:65" s="14" customFormat="1" ht="21.75" customHeight="1">
      <c r="A236" s="11"/>
      <c r="B236" s="54"/>
      <c r="C236" s="137" t="s">
        <v>326</v>
      </c>
      <c r="D236" s="137" t="s">
        <v>97</v>
      </c>
      <c r="E236" s="138" t="s">
        <v>327</v>
      </c>
      <c r="F236" s="139" t="s">
        <v>328</v>
      </c>
      <c r="G236" s="140" t="s">
        <v>169</v>
      </c>
      <c r="H236" s="141">
        <v>4</v>
      </c>
      <c r="I236" s="142"/>
      <c r="J236" s="143">
        <f t="shared" si="5"/>
        <v>0</v>
      </c>
      <c r="K236" s="139" t="s">
        <v>101</v>
      </c>
      <c r="L236" s="12"/>
      <c r="M236" s="144" t="s">
        <v>9</v>
      </c>
      <c r="N236" s="145" t="s">
        <v>29</v>
      </c>
      <c r="O236" s="146"/>
      <c r="P236" s="147">
        <f t="shared" si="6"/>
        <v>0</v>
      </c>
      <c r="Q236" s="147">
        <v>0</v>
      </c>
      <c r="R236" s="147">
        <f t="shared" si="7"/>
        <v>0</v>
      </c>
      <c r="S236" s="147">
        <v>0</v>
      </c>
      <c r="T236" s="148">
        <f t="shared" si="8"/>
        <v>0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R236" s="149" t="s">
        <v>184</v>
      </c>
      <c r="AT236" s="149" t="s">
        <v>97</v>
      </c>
      <c r="AU236" s="149" t="s">
        <v>1</v>
      </c>
      <c r="AY236" s="2" t="s">
        <v>94</v>
      </c>
      <c r="BE236" s="150">
        <f t="shared" si="9"/>
        <v>0</v>
      </c>
      <c r="BF236" s="150">
        <f t="shared" si="10"/>
        <v>0</v>
      </c>
      <c r="BG236" s="150">
        <f t="shared" si="11"/>
        <v>0</v>
      </c>
      <c r="BH236" s="150">
        <f t="shared" si="12"/>
        <v>0</v>
      </c>
      <c r="BI236" s="150">
        <f t="shared" si="13"/>
        <v>0</v>
      </c>
      <c r="BJ236" s="2" t="s">
        <v>66</v>
      </c>
      <c r="BK236" s="150">
        <f t="shared" si="14"/>
        <v>0</v>
      </c>
      <c r="BL236" s="2" t="s">
        <v>184</v>
      </c>
      <c r="BM236" s="149" t="s">
        <v>329</v>
      </c>
    </row>
    <row r="237" spans="1:65" s="14" customFormat="1" ht="16.5" customHeight="1">
      <c r="A237" s="11"/>
      <c r="B237" s="54"/>
      <c r="C237" s="203" t="s">
        <v>330</v>
      </c>
      <c r="D237" s="203" t="s">
        <v>265</v>
      </c>
      <c r="E237" s="204" t="s">
        <v>331</v>
      </c>
      <c r="F237" s="205" t="s">
        <v>332</v>
      </c>
      <c r="G237" s="206" t="s">
        <v>169</v>
      </c>
      <c r="H237" s="207">
        <v>4</v>
      </c>
      <c r="I237" s="208"/>
      <c r="J237" s="209">
        <f t="shared" si="5"/>
        <v>0</v>
      </c>
      <c r="K237" s="205" t="s">
        <v>101</v>
      </c>
      <c r="L237" s="210"/>
      <c r="M237" s="211" t="s">
        <v>9</v>
      </c>
      <c r="N237" s="212" t="s">
        <v>29</v>
      </c>
      <c r="O237" s="146"/>
      <c r="P237" s="147">
        <f t="shared" si="6"/>
        <v>0</v>
      </c>
      <c r="Q237" s="147">
        <v>0.0001</v>
      </c>
      <c r="R237" s="147">
        <f t="shared" si="7"/>
        <v>0.0004</v>
      </c>
      <c r="S237" s="147">
        <v>0</v>
      </c>
      <c r="T237" s="148">
        <f t="shared" si="8"/>
        <v>0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R237" s="149" t="s">
        <v>264</v>
      </c>
      <c r="AT237" s="149" t="s">
        <v>265</v>
      </c>
      <c r="AU237" s="149" t="s">
        <v>1</v>
      </c>
      <c r="AY237" s="2" t="s">
        <v>94</v>
      </c>
      <c r="BE237" s="150">
        <f t="shared" si="9"/>
        <v>0</v>
      </c>
      <c r="BF237" s="150">
        <f t="shared" si="10"/>
        <v>0</v>
      </c>
      <c r="BG237" s="150">
        <f t="shared" si="11"/>
        <v>0</v>
      </c>
      <c r="BH237" s="150">
        <f t="shared" si="12"/>
        <v>0</v>
      </c>
      <c r="BI237" s="150">
        <f t="shared" si="13"/>
        <v>0</v>
      </c>
      <c r="BJ237" s="2" t="s">
        <v>66</v>
      </c>
      <c r="BK237" s="150">
        <f t="shared" si="14"/>
        <v>0</v>
      </c>
      <c r="BL237" s="2" t="s">
        <v>184</v>
      </c>
      <c r="BM237" s="149" t="s">
        <v>333</v>
      </c>
    </row>
    <row r="238" spans="1:65" s="14" customFormat="1" ht="16.5" customHeight="1">
      <c r="A238" s="11"/>
      <c r="B238" s="54"/>
      <c r="C238" s="137" t="s">
        <v>334</v>
      </c>
      <c r="D238" s="137" t="s">
        <v>97</v>
      </c>
      <c r="E238" s="138" t="s">
        <v>335</v>
      </c>
      <c r="F238" s="139" t="s">
        <v>336</v>
      </c>
      <c r="G238" s="140" t="s">
        <v>169</v>
      </c>
      <c r="H238" s="141">
        <v>20</v>
      </c>
      <c r="I238" s="142"/>
      <c r="J238" s="143">
        <f t="shared" si="5"/>
        <v>0</v>
      </c>
      <c r="K238" s="139" t="s">
        <v>101</v>
      </c>
      <c r="L238" s="12"/>
      <c r="M238" s="144" t="s">
        <v>9</v>
      </c>
      <c r="N238" s="145" t="s">
        <v>29</v>
      </c>
      <c r="O238" s="146"/>
      <c r="P238" s="147">
        <f t="shared" si="6"/>
        <v>0</v>
      </c>
      <c r="Q238" s="147">
        <v>0</v>
      </c>
      <c r="R238" s="147">
        <f t="shared" si="7"/>
        <v>0</v>
      </c>
      <c r="S238" s="147">
        <v>0</v>
      </c>
      <c r="T238" s="148">
        <f t="shared" si="8"/>
        <v>0</v>
      </c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R238" s="149" t="s">
        <v>184</v>
      </c>
      <c r="AT238" s="149" t="s">
        <v>97</v>
      </c>
      <c r="AU238" s="149" t="s">
        <v>1</v>
      </c>
      <c r="AY238" s="2" t="s">
        <v>94</v>
      </c>
      <c r="BE238" s="150">
        <f t="shared" si="9"/>
        <v>0</v>
      </c>
      <c r="BF238" s="150">
        <f t="shared" si="10"/>
        <v>0</v>
      </c>
      <c r="BG238" s="150">
        <f t="shared" si="11"/>
        <v>0</v>
      </c>
      <c r="BH238" s="150">
        <f t="shared" si="12"/>
        <v>0</v>
      </c>
      <c r="BI238" s="150">
        <f t="shared" si="13"/>
        <v>0</v>
      </c>
      <c r="BJ238" s="2" t="s">
        <v>66</v>
      </c>
      <c r="BK238" s="150">
        <f t="shared" si="14"/>
        <v>0</v>
      </c>
      <c r="BL238" s="2" t="s">
        <v>184</v>
      </c>
      <c r="BM238" s="149" t="s">
        <v>337</v>
      </c>
    </row>
    <row r="239" spans="1:65" s="14" customFormat="1" ht="16.5" customHeight="1">
      <c r="A239" s="11"/>
      <c r="B239" s="54"/>
      <c r="C239" s="203" t="s">
        <v>338</v>
      </c>
      <c r="D239" s="203" t="s">
        <v>265</v>
      </c>
      <c r="E239" s="204" t="s">
        <v>339</v>
      </c>
      <c r="F239" s="205" t="s">
        <v>340</v>
      </c>
      <c r="G239" s="206" t="s">
        <v>169</v>
      </c>
      <c r="H239" s="207">
        <v>20</v>
      </c>
      <c r="I239" s="208"/>
      <c r="J239" s="209">
        <f t="shared" si="5"/>
        <v>0</v>
      </c>
      <c r="K239" s="205" t="s">
        <v>9</v>
      </c>
      <c r="L239" s="210"/>
      <c r="M239" s="211" t="s">
        <v>9</v>
      </c>
      <c r="N239" s="212" t="s">
        <v>29</v>
      </c>
      <c r="O239" s="146"/>
      <c r="P239" s="147">
        <f t="shared" si="6"/>
        <v>0</v>
      </c>
      <c r="Q239" s="147">
        <v>0</v>
      </c>
      <c r="R239" s="147">
        <f t="shared" si="7"/>
        <v>0</v>
      </c>
      <c r="S239" s="147">
        <v>0</v>
      </c>
      <c r="T239" s="148">
        <f t="shared" si="8"/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149" t="s">
        <v>264</v>
      </c>
      <c r="AT239" s="149" t="s">
        <v>265</v>
      </c>
      <c r="AU239" s="149" t="s">
        <v>1</v>
      </c>
      <c r="AY239" s="2" t="s">
        <v>94</v>
      </c>
      <c r="BE239" s="150">
        <f t="shared" si="9"/>
        <v>0</v>
      </c>
      <c r="BF239" s="150">
        <f t="shared" si="10"/>
        <v>0</v>
      </c>
      <c r="BG239" s="150">
        <f t="shared" si="11"/>
        <v>0</v>
      </c>
      <c r="BH239" s="150">
        <f t="shared" si="12"/>
        <v>0</v>
      </c>
      <c r="BI239" s="150">
        <f t="shared" si="13"/>
        <v>0</v>
      </c>
      <c r="BJ239" s="2" t="s">
        <v>66</v>
      </c>
      <c r="BK239" s="150">
        <f t="shared" si="14"/>
        <v>0</v>
      </c>
      <c r="BL239" s="2" t="s">
        <v>184</v>
      </c>
      <c r="BM239" s="149" t="s">
        <v>341</v>
      </c>
    </row>
    <row r="240" spans="1:65" s="14" customFormat="1" ht="24.15" customHeight="1">
      <c r="A240" s="11"/>
      <c r="B240" s="54"/>
      <c r="C240" s="137" t="s">
        <v>342</v>
      </c>
      <c r="D240" s="137" t="s">
        <v>97</v>
      </c>
      <c r="E240" s="138" t="s">
        <v>343</v>
      </c>
      <c r="F240" s="139" t="s">
        <v>344</v>
      </c>
      <c r="G240" s="140" t="s">
        <v>169</v>
      </c>
      <c r="H240" s="141">
        <v>10</v>
      </c>
      <c r="I240" s="142"/>
      <c r="J240" s="143">
        <f t="shared" si="5"/>
        <v>0</v>
      </c>
      <c r="K240" s="139" t="s">
        <v>101</v>
      </c>
      <c r="L240" s="12"/>
      <c r="M240" s="144" t="s">
        <v>9</v>
      </c>
      <c r="N240" s="145" t="s">
        <v>29</v>
      </c>
      <c r="O240" s="146"/>
      <c r="P240" s="147">
        <f t="shared" si="6"/>
        <v>0</v>
      </c>
      <c r="Q240" s="147">
        <v>0</v>
      </c>
      <c r="R240" s="147">
        <f t="shared" si="7"/>
        <v>0</v>
      </c>
      <c r="S240" s="147">
        <v>0.001</v>
      </c>
      <c r="T240" s="148">
        <f t="shared" si="8"/>
        <v>0.01</v>
      </c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R240" s="149" t="s">
        <v>184</v>
      </c>
      <c r="AT240" s="149" t="s">
        <v>97</v>
      </c>
      <c r="AU240" s="149" t="s">
        <v>1</v>
      </c>
      <c r="AY240" s="2" t="s">
        <v>94</v>
      </c>
      <c r="BE240" s="150">
        <f t="shared" si="9"/>
        <v>0</v>
      </c>
      <c r="BF240" s="150">
        <f t="shared" si="10"/>
        <v>0</v>
      </c>
      <c r="BG240" s="150">
        <f t="shared" si="11"/>
        <v>0</v>
      </c>
      <c r="BH240" s="150">
        <f t="shared" si="12"/>
        <v>0</v>
      </c>
      <c r="BI240" s="150">
        <f t="shared" si="13"/>
        <v>0</v>
      </c>
      <c r="BJ240" s="2" t="s">
        <v>66</v>
      </c>
      <c r="BK240" s="150">
        <f t="shared" si="14"/>
        <v>0</v>
      </c>
      <c r="BL240" s="2" t="s">
        <v>184</v>
      </c>
      <c r="BM240" s="149" t="s">
        <v>345</v>
      </c>
    </row>
    <row r="241" spans="1:65" s="14" customFormat="1" ht="24.15" customHeight="1">
      <c r="A241" s="11"/>
      <c r="B241" s="54"/>
      <c r="C241" s="137" t="s">
        <v>346</v>
      </c>
      <c r="D241" s="137" t="s">
        <v>97</v>
      </c>
      <c r="E241" s="138" t="s">
        <v>347</v>
      </c>
      <c r="F241" s="139" t="s">
        <v>348</v>
      </c>
      <c r="G241" s="140" t="s">
        <v>169</v>
      </c>
      <c r="H241" s="141">
        <v>6</v>
      </c>
      <c r="I241" s="142"/>
      <c r="J241" s="143">
        <f t="shared" si="5"/>
        <v>0</v>
      </c>
      <c r="K241" s="139" t="s">
        <v>101</v>
      </c>
      <c r="L241" s="12"/>
      <c r="M241" s="144" t="s">
        <v>9</v>
      </c>
      <c r="N241" s="145" t="s">
        <v>29</v>
      </c>
      <c r="O241" s="146"/>
      <c r="P241" s="147">
        <f t="shared" si="6"/>
        <v>0</v>
      </c>
      <c r="Q241" s="147">
        <v>0</v>
      </c>
      <c r="R241" s="147">
        <f t="shared" si="7"/>
        <v>0</v>
      </c>
      <c r="S241" s="147">
        <v>0</v>
      </c>
      <c r="T241" s="148">
        <f t="shared" si="8"/>
        <v>0</v>
      </c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R241" s="149" t="s">
        <v>184</v>
      </c>
      <c r="AT241" s="149" t="s">
        <v>97</v>
      </c>
      <c r="AU241" s="149" t="s">
        <v>1</v>
      </c>
      <c r="AY241" s="2" t="s">
        <v>94</v>
      </c>
      <c r="BE241" s="150">
        <f t="shared" si="9"/>
        <v>0</v>
      </c>
      <c r="BF241" s="150">
        <f t="shared" si="10"/>
        <v>0</v>
      </c>
      <c r="BG241" s="150">
        <f t="shared" si="11"/>
        <v>0</v>
      </c>
      <c r="BH241" s="150">
        <f t="shared" si="12"/>
        <v>0</v>
      </c>
      <c r="BI241" s="150">
        <f t="shared" si="13"/>
        <v>0</v>
      </c>
      <c r="BJ241" s="2" t="s">
        <v>66</v>
      </c>
      <c r="BK241" s="150">
        <f t="shared" si="14"/>
        <v>0</v>
      </c>
      <c r="BL241" s="2" t="s">
        <v>184</v>
      </c>
      <c r="BM241" s="149" t="s">
        <v>349</v>
      </c>
    </row>
    <row r="242" spans="1:65" s="14" customFormat="1" ht="16.5" customHeight="1">
      <c r="A242" s="11"/>
      <c r="B242" s="54"/>
      <c r="C242" s="203" t="s">
        <v>350</v>
      </c>
      <c r="D242" s="203" t="s">
        <v>265</v>
      </c>
      <c r="E242" s="204" t="s">
        <v>351</v>
      </c>
      <c r="F242" s="205" t="s">
        <v>352</v>
      </c>
      <c r="G242" s="206" t="s">
        <v>169</v>
      </c>
      <c r="H242" s="207">
        <v>6</v>
      </c>
      <c r="I242" s="208"/>
      <c r="J242" s="209">
        <f t="shared" si="5"/>
        <v>0</v>
      </c>
      <c r="K242" s="205" t="s">
        <v>101</v>
      </c>
      <c r="L242" s="210"/>
      <c r="M242" s="211" t="s">
        <v>9</v>
      </c>
      <c r="N242" s="212" t="s">
        <v>29</v>
      </c>
      <c r="O242" s="146"/>
      <c r="P242" s="147">
        <f t="shared" si="6"/>
        <v>0</v>
      </c>
      <c r="Q242" s="147">
        <v>0.00048</v>
      </c>
      <c r="R242" s="147">
        <f t="shared" si="7"/>
        <v>0.00288</v>
      </c>
      <c r="S242" s="147">
        <v>0</v>
      </c>
      <c r="T242" s="148">
        <f t="shared" si="8"/>
        <v>0</v>
      </c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R242" s="149" t="s">
        <v>264</v>
      </c>
      <c r="AT242" s="149" t="s">
        <v>265</v>
      </c>
      <c r="AU242" s="149" t="s">
        <v>1</v>
      </c>
      <c r="AY242" s="2" t="s">
        <v>94</v>
      </c>
      <c r="BE242" s="150">
        <f t="shared" si="9"/>
        <v>0</v>
      </c>
      <c r="BF242" s="150">
        <f t="shared" si="10"/>
        <v>0</v>
      </c>
      <c r="BG242" s="150">
        <f t="shared" si="11"/>
        <v>0</v>
      </c>
      <c r="BH242" s="150">
        <f t="shared" si="12"/>
        <v>0</v>
      </c>
      <c r="BI242" s="150">
        <f t="shared" si="13"/>
        <v>0</v>
      </c>
      <c r="BJ242" s="2" t="s">
        <v>66</v>
      </c>
      <c r="BK242" s="150">
        <f t="shared" si="14"/>
        <v>0</v>
      </c>
      <c r="BL242" s="2" t="s">
        <v>184</v>
      </c>
      <c r="BM242" s="149" t="s">
        <v>353</v>
      </c>
    </row>
    <row r="243" spans="1:65" s="14" customFormat="1" ht="16.5" customHeight="1">
      <c r="A243" s="11"/>
      <c r="B243" s="54"/>
      <c r="C243" s="137" t="s">
        <v>354</v>
      </c>
      <c r="D243" s="137" t="s">
        <v>97</v>
      </c>
      <c r="E243" s="138" t="s">
        <v>355</v>
      </c>
      <c r="F243" s="139" t="s">
        <v>356</v>
      </c>
      <c r="G243" s="140" t="s">
        <v>212</v>
      </c>
      <c r="H243" s="141">
        <v>96</v>
      </c>
      <c r="I243" s="142"/>
      <c r="J243" s="143">
        <f t="shared" si="5"/>
        <v>0</v>
      </c>
      <c r="K243" s="139" t="s">
        <v>101</v>
      </c>
      <c r="L243" s="12"/>
      <c r="M243" s="144" t="s">
        <v>9</v>
      </c>
      <c r="N243" s="145" t="s">
        <v>29</v>
      </c>
      <c r="O243" s="146"/>
      <c r="P243" s="147">
        <f t="shared" si="6"/>
        <v>0</v>
      </c>
      <c r="Q243" s="147">
        <v>0</v>
      </c>
      <c r="R243" s="147">
        <f t="shared" si="7"/>
        <v>0</v>
      </c>
      <c r="S243" s="147">
        <v>0</v>
      </c>
      <c r="T243" s="148">
        <f t="shared" si="8"/>
        <v>0</v>
      </c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R243" s="149" t="s">
        <v>184</v>
      </c>
      <c r="AT243" s="149" t="s">
        <v>97</v>
      </c>
      <c r="AU243" s="149" t="s">
        <v>1</v>
      </c>
      <c r="AY243" s="2" t="s">
        <v>94</v>
      </c>
      <c r="BE243" s="150">
        <f t="shared" si="9"/>
        <v>0</v>
      </c>
      <c r="BF243" s="150">
        <f t="shared" si="10"/>
        <v>0</v>
      </c>
      <c r="BG243" s="150">
        <f t="shared" si="11"/>
        <v>0</v>
      </c>
      <c r="BH243" s="150">
        <f t="shared" si="12"/>
        <v>0</v>
      </c>
      <c r="BI243" s="150">
        <f t="shared" si="13"/>
        <v>0</v>
      </c>
      <c r="BJ243" s="2" t="s">
        <v>66</v>
      </c>
      <c r="BK243" s="150">
        <f t="shared" si="14"/>
        <v>0</v>
      </c>
      <c r="BL243" s="2" t="s">
        <v>184</v>
      </c>
      <c r="BM243" s="149" t="s">
        <v>357</v>
      </c>
    </row>
    <row r="244" spans="2:51" s="163" customFormat="1" ht="12">
      <c r="B244" s="164"/>
      <c r="C244" s="165"/>
      <c r="D244" s="154" t="s">
        <v>104</v>
      </c>
      <c r="E244" s="166" t="s">
        <v>9</v>
      </c>
      <c r="F244" s="167" t="s">
        <v>358</v>
      </c>
      <c r="G244" s="165"/>
      <c r="H244" s="168">
        <v>8</v>
      </c>
      <c r="I244" s="169"/>
      <c r="J244" s="165"/>
      <c r="K244" s="165"/>
      <c r="L244" s="170"/>
      <c r="M244" s="171"/>
      <c r="N244" s="172"/>
      <c r="O244" s="172"/>
      <c r="P244" s="172"/>
      <c r="Q244" s="172"/>
      <c r="R244" s="172"/>
      <c r="S244" s="172"/>
      <c r="T244" s="173"/>
      <c r="AT244" s="174" t="s">
        <v>104</v>
      </c>
      <c r="AU244" s="174" t="s">
        <v>1</v>
      </c>
      <c r="AV244" s="163" t="s">
        <v>1</v>
      </c>
      <c r="AW244" s="163" t="s">
        <v>106</v>
      </c>
      <c r="AX244" s="163" t="s">
        <v>93</v>
      </c>
      <c r="AY244" s="174" t="s">
        <v>94</v>
      </c>
    </row>
    <row r="245" spans="2:51" s="163" customFormat="1" ht="12">
      <c r="B245" s="164"/>
      <c r="C245" s="165"/>
      <c r="D245" s="154" t="s">
        <v>104</v>
      </c>
      <c r="E245" s="166" t="s">
        <v>9</v>
      </c>
      <c r="F245" s="167" t="s">
        <v>359</v>
      </c>
      <c r="G245" s="165"/>
      <c r="H245" s="168">
        <v>8</v>
      </c>
      <c r="I245" s="169"/>
      <c r="J245" s="165"/>
      <c r="K245" s="165"/>
      <c r="L245" s="170"/>
      <c r="M245" s="171"/>
      <c r="N245" s="172"/>
      <c r="O245" s="172"/>
      <c r="P245" s="172"/>
      <c r="Q245" s="172"/>
      <c r="R245" s="172"/>
      <c r="S245" s="172"/>
      <c r="T245" s="173"/>
      <c r="AT245" s="174" t="s">
        <v>104</v>
      </c>
      <c r="AU245" s="174" t="s">
        <v>1</v>
      </c>
      <c r="AV245" s="163" t="s">
        <v>1</v>
      </c>
      <c r="AW245" s="163" t="s">
        <v>106</v>
      </c>
      <c r="AX245" s="163" t="s">
        <v>93</v>
      </c>
      <c r="AY245" s="174" t="s">
        <v>94</v>
      </c>
    </row>
    <row r="246" spans="2:51" s="163" customFormat="1" ht="12">
      <c r="B246" s="164"/>
      <c r="C246" s="165"/>
      <c r="D246" s="154" t="s">
        <v>104</v>
      </c>
      <c r="E246" s="166" t="s">
        <v>9</v>
      </c>
      <c r="F246" s="167" t="s">
        <v>360</v>
      </c>
      <c r="G246" s="165"/>
      <c r="H246" s="168">
        <v>6</v>
      </c>
      <c r="I246" s="169"/>
      <c r="J246" s="165"/>
      <c r="K246" s="165"/>
      <c r="L246" s="170"/>
      <c r="M246" s="171"/>
      <c r="N246" s="172"/>
      <c r="O246" s="172"/>
      <c r="P246" s="172"/>
      <c r="Q246" s="172"/>
      <c r="R246" s="172"/>
      <c r="S246" s="172"/>
      <c r="T246" s="173"/>
      <c r="AT246" s="174" t="s">
        <v>104</v>
      </c>
      <c r="AU246" s="174" t="s">
        <v>1</v>
      </c>
      <c r="AV246" s="163" t="s">
        <v>1</v>
      </c>
      <c r="AW246" s="163" t="s">
        <v>106</v>
      </c>
      <c r="AX246" s="163" t="s">
        <v>93</v>
      </c>
      <c r="AY246" s="174" t="s">
        <v>94</v>
      </c>
    </row>
    <row r="247" spans="2:51" s="163" customFormat="1" ht="12">
      <c r="B247" s="164"/>
      <c r="C247" s="165"/>
      <c r="D247" s="154" t="s">
        <v>104</v>
      </c>
      <c r="E247" s="166" t="s">
        <v>9</v>
      </c>
      <c r="F247" s="167" t="s">
        <v>361</v>
      </c>
      <c r="G247" s="165"/>
      <c r="H247" s="168">
        <v>48</v>
      </c>
      <c r="I247" s="169"/>
      <c r="J247" s="165"/>
      <c r="K247" s="165"/>
      <c r="L247" s="170"/>
      <c r="M247" s="171"/>
      <c r="N247" s="172"/>
      <c r="O247" s="172"/>
      <c r="P247" s="172"/>
      <c r="Q247" s="172"/>
      <c r="R247" s="172"/>
      <c r="S247" s="172"/>
      <c r="T247" s="173"/>
      <c r="AT247" s="174" t="s">
        <v>104</v>
      </c>
      <c r="AU247" s="174" t="s">
        <v>1</v>
      </c>
      <c r="AV247" s="163" t="s">
        <v>1</v>
      </c>
      <c r="AW247" s="163" t="s">
        <v>106</v>
      </c>
      <c r="AX247" s="163" t="s">
        <v>93</v>
      </c>
      <c r="AY247" s="174" t="s">
        <v>94</v>
      </c>
    </row>
    <row r="248" spans="2:51" s="163" customFormat="1" ht="12">
      <c r="B248" s="164"/>
      <c r="C248" s="165"/>
      <c r="D248" s="154" t="s">
        <v>104</v>
      </c>
      <c r="E248" s="166" t="s">
        <v>9</v>
      </c>
      <c r="F248" s="167" t="s">
        <v>362</v>
      </c>
      <c r="G248" s="165"/>
      <c r="H248" s="168">
        <v>16</v>
      </c>
      <c r="I248" s="169"/>
      <c r="J248" s="165"/>
      <c r="K248" s="165"/>
      <c r="L248" s="170"/>
      <c r="M248" s="171"/>
      <c r="N248" s="172"/>
      <c r="O248" s="172"/>
      <c r="P248" s="172"/>
      <c r="Q248" s="172"/>
      <c r="R248" s="172"/>
      <c r="S248" s="172"/>
      <c r="T248" s="173"/>
      <c r="AT248" s="174" t="s">
        <v>104</v>
      </c>
      <c r="AU248" s="174" t="s">
        <v>1</v>
      </c>
      <c r="AV248" s="163" t="s">
        <v>1</v>
      </c>
      <c r="AW248" s="163" t="s">
        <v>106</v>
      </c>
      <c r="AX248" s="163" t="s">
        <v>93</v>
      </c>
      <c r="AY248" s="174" t="s">
        <v>94</v>
      </c>
    </row>
    <row r="249" spans="2:51" s="163" customFormat="1" ht="12">
      <c r="B249" s="164"/>
      <c r="C249" s="165"/>
      <c r="D249" s="154" t="s">
        <v>104</v>
      </c>
      <c r="E249" s="166" t="s">
        <v>9</v>
      </c>
      <c r="F249" s="167" t="s">
        <v>363</v>
      </c>
      <c r="G249" s="165"/>
      <c r="H249" s="168">
        <v>10</v>
      </c>
      <c r="I249" s="169"/>
      <c r="J249" s="165"/>
      <c r="K249" s="165"/>
      <c r="L249" s="170"/>
      <c r="M249" s="171"/>
      <c r="N249" s="172"/>
      <c r="O249" s="172"/>
      <c r="P249" s="172"/>
      <c r="Q249" s="172"/>
      <c r="R249" s="172"/>
      <c r="S249" s="172"/>
      <c r="T249" s="173"/>
      <c r="AT249" s="174" t="s">
        <v>104</v>
      </c>
      <c r="AU249" s="174" t="s">
        <v>1</v>
      </c>
      <c r="AV249" s="163" t="s">
        <v>1</v>
      </c>
      <c r="AW249" s="163" t="s">
        <v>106</v>
      </c>
      <c r="AX249" s="163" t="s">
        <v>93</v>
      </c>
      <c r="AY249" s="174" t="s">
        <v>94</v>
      </c>
    </row>
    <row r="250" spans="2:51" s="187" customFormat="1" ht="12">
      <c r="B250" s="188"/>
      <c r="C250" s="189"/>
      <c r="D250" s="154" t="s">
        <v>104</v>
      </c>
      <c r="E250" s="190" t="s">
        <v>9</v>
      </c>
      <c r="F250" s="191" t="s">
        <v>114</v>
      </c>
      <c r="G250" s="189"/>
      <c r="H250" s="192">
        <v>96</v>
      </c>
      <c r="I250" s="193"/>
      <c r="J250" s="189"/>
      <c r="K250" s="189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104</v>
      </c>
      <c r="AU250" s="198" t="s">
        <v>1</v>
      </c>
      <c r="AV250" s="187" t="s">
        <v>102</v>
      </c>
      <c r="AW250" s="187" t="s">
        <v>106</v>
      </c>
      <c r="AX250" s="187" t="s">
        <v>66</v>
      </c>
      <c r="AY250" s="198" t="s">
        <v>94</v>
      </c>
    </row>
    <row r="251" spans="1:65" s="14" customFormat="1" ht="16.5" customHeight="1">
      <c r="A251" s="11"/>
      <c r="B251" s="54"/>
      <c r="C251" s="203" t="s">
        <v>364</v>
      </c>
      <c r="D251" s="203" t="s">
        <v>265</v>
      </c>
      <c r="E251" s="204" t="s">
        <v>365</v>
      </c>
      <c r="F251" s="205" t="s">
        <v>366</v>
      </c>
      <c r="G251" s="206" t="s">
        <v>296</v>
      </c>
      <c r="H251" s="207">
        <v>1</v>
      </c>
      <c r="I251" s="208"/>
      <c r="J251" s="209">
        <f>ROUND(I251*H251,2)</f>
        <v>0</v>
      </c>
      <c r="K251" s="205" t="s">
        <v>9</v>
      </c>
      <c r="L251" s="210"/>
      <c r="M251" s="211" t="s">
        <v>9</v>
      </c>
      <c r="N251" s="212" t="s">
        <v>29</v>
      </c>
      <c r="O251" s="146"/>
      <c r="P251" s="147">
        <f>O251*H251</f>
        <v>0</v>
      </c>
      <c r="Q251" s="147">
        <v>0</v>
      </c>
      <c r="R251" s="147">
        <f>Q251*H251</f>
        <v>0</v>
      </c>
      <c r="S251" s="147">
        <v>0</v>
      </c>
      <c r="T251" s="148">
        <f>S251*H251</f>
        <v>0</v>
      </c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R251" s="149" t="s">
        <v>264</v>
      </c>
      <c r="AT251" s="149" t="s">
        <v>265</v>
      </c>
      <c r="AU251" s="149" t="s">
        <v>1</v>
      </c>
      <c r="AY251" s="2" t="s">
        <v>94</v>
      </c>
      <c r="BE251" s="150">
        <f>IF(N251="základní",J251,0)</f>
        <v>0</v>
      </c>
      <c r="BF251" s="150">
        <f>IF(N251="snížená",J251,0)</f>
        <v>0</v>
      </c>
      <c r="BG251" s="150">
        <f>IF(N251="zákl. přenesená",J251,0)</f>
        <v>0</v>
      </c>
      <c r="BH251" s="150">
        <f>IF(N251="sníž. přenesená",J251,0)</f>
        <v>0</v>
      </c>
      <c r="BI251" s="150">
        <f>IF(N251="nulová",J251,0)</f>
        <v>0</v>
      </c>
      <c r="BJ251" s="2" t="s">
        <v>66</v>
      </c>
      <c r="BK251" s="150">
        <f>ROUND(I251*H251,2)</f>
        <v>0</v>
      </c>
      <c r="BL251" s="2" t="s">
        <v>184</v>
      </c>
      <c r="BM251" s="149" t="s">
        <v>367</v>
      </c>
    </row>
    <row r="252" spans="1:65" s="14" customFormat="1" ht="16.5" customHeight="1">
      <c r="A252" s="11"/>
      <c r="B252" s="54"/>
      <c r="C252" s="203" t="s">
        <v>368</v>
      </c>
      <c r="D252" s="203" t="s">
        <v>265</v>
      </c>
      <c r="E252" s="204" t="s">
        <v>369</v>
      </c>
      <c r="F252" s="205" t="s">
        <v>370</v>
      </c>
      <c r="G252" s="206" t="s">
        <v>169</v>
      </c>
      <c r="H252" s="207">
        <v>200</v>
      </c>
      <c r="I252" s="208"/>
      <c r="J252" s="209">
        <f>ROUND(I252*H252,2)</f>
        <v>0</v>
      </c>
      <c r="K252" s="205" t="s">
        <v>9</v>
      </c>
      <c r="L252" s="210"/>
      <c r="M252" s="211" t="s">
        <v>9</v>
      </c>
      <c r="N252" s="212" t="s">
        <v>29</v>
      </c>
      <c r="O252" s="146"/>
      <c r="P252" s="147">
        <f>O252*H252</f>
        <v>0</v>
      </c>
      <c r="Q252" s="147">
        <v>0</v>
      </c>
      <c r="R252" s="147">
        <f>Q252*H252</f>
        <v>0</v>
      </c>
      <c r="S252" s="147">
        <v>0</v>
      </c>
      <c r="T252" s="148">
        <f>S252*H252</f>
        <v>0</v>
      </c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R252" s="149" t="s">
        <v>264</v>
      </c>
      <c r="AT252" s="149" t="s">
        <v>265</v>
      </c>
      <c r="AU252" s="149" t="s">
        <v>1</v>
      </c>
      <c r="AY252" s="2" t="s">
        <v>94</v>
      </c>
      <c r="BE252" s="150">
        <f>IF(N252="základní",J252,0)</f>
        <v>0</v>
      </c>
      <c r="BF252" s="150">
        <f>IF(N252="snížená",J252,0)</f>
        <v>0</v>
      </c>
      <c r="BG252" s="150">
        <f>IF(N252="zákl. přenesená",J252,0)</f>
        <v>0</v>
      </c>
      <c r="BH252" s="150">
        <f>IF(N252="sníž. přenesená",J252,0)</f>
        <v>0</v>
      </c>
      <c r="BI252" s="150">
        <f>IF(N252="nulová",J252,0)</f>
        <v>0</v>
      </c>
      <c r="BJ252" s="2" t="s">
        <v>66</v>
      </c>
      <c r="BK252" s="150">
        <f>ROUND(I252*H252,2)</f>
        <v>0</v>
      </c>
      <c r="BL252" s="2" t="s">
        <v>184</v>
      </c>
      <c r="BM252" s="149" t="s">
        <v>371</v>
      </c>
    </row>
    <row r="253" spans="1:65" s="14" customFormat="1" ht="16.5" customHeight="1">
      <c r="A253" s="11"/>
      <c r="B253" s="54"/>
      <c r="C253" s="137" t="s">
        <v>372</v>
      </c>
      <c r="D253" s="137" t="s">
        <v>97</v>
      </c>
      <c r="E253" s="138" t="s">
        <v>373</v>
      </c>
      <c r="F253" s="139" t="s">
        <v>374</v>
      </c>
      <c r="G253" s="140" t="s">
        <v>222</v>
      </c>
      <c r="H253" s="141">
        <v>0.06</v>
      </c>
      <c r="I253" s="142"/>
      <c r="J253" s="143">
        <f>ROUND(I253*H253,2)</f>
        <v>0</v>
      </c>
      <c r="K253" s="139" t="s">
        <v>101</v>
      </c>
      <c r="L253" s="12"/>
      <c r="M253" s="144" t="s">
        <v>9</v>
      </c>
      <c r="N253" s="145" t="s">
        <v>29</v>
      </c>
      <c r="O253" s="146"/>
      <c r="P253" s="147">
        <f>O253*H253</f>
        <v>0</v>
      </c>
      <c r="Q253" s="147">
        <v>0</v>
      </c>
      <c r="R253" s="147">
        <f>Q253*H253</f>
        <v>0</v>
      </c>
      <c r="S253" s="147">
        <v>0</v>
      </c>
      <c r="T253" s="148">
        <f>S253*H253</f>
        <v>0</v>
      </c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R253" s="149" t="s">
        <v>184</v>
      </c>
      <c r="AT253" s="149" t="s">
        <v>97</v>
      </c>
      <c r="AU253" s="149" t="s">
        <v>1</v>
      </c>
      <c r="AY253" s="2" t="s">
        <v>94</v>
      </c>
      <c r="BE253" s="150">
        <f>IF(N253="základní",J253,0)</f>
        <v>0</v>
      </c>
      <c r="BF253" s="150">
        <f>IF(N253="snížená",J253,0)</f>
        <v>0</v>
      </c>
      <c r="BG253" s="150">
        <f>IF(N253="zákl. přenesená",J253,0)</f>
        <v>0</v>
      </c>
      <c r="BH253" s="150">
        <f>IF(N253="sníž. přenesená",J253,0)</f>
        <v>0</v>
      </c>
      <c r="BI253" s="150">
        <f>IF(N253="nulová",J253,0)</f>
        <v>0</v>
      </c>
      <c r="BJ253" s="2" t="s">
        <v>66</v>
      </c>
      <c r="BK253" s="150">
        <f>ROUND(I253*H253,2)</f>
        <v>0</v>
      </c>
      <c r="BL253" s="2" t="s">
        <v>184</v>
      </c>
      <c r="BM253" s="149" t="s">
        <v>375</v>
      </c>
    </row>
    <row r="254" spans="1:65" s="14" customFormat="1" ht="16.5" customHeight="1">
      <c r="A254" s="11"/>
      <c r="B254" s="54"/>
      <c r="C254" s="137" t="s">
        <v>376</v>
      </c>
      <c r="D254" s="137" t="s">
        <v>97</v>
      </c>
      <c r="E254" s="138" t="s">
        <v>377</v>
      </c>
      <c r="F254" s="139" t="s">
        <v>378</v>
      </c>
      <c r="G254" s="140" t="s">
        <v>222</v>
      </c>
      <c r="H254" s="141">
        <v>0.06</v>
      </c>
      <c r="I254" s="142"/>
      <c r="J254" s="143">
        <f>ROUND(I254*H254,2)</f>
        <v>0</v>
      </c>
      <c r="K254" s="139" t="s">
        <v>101</v>
      </c>
      <c r="L254" s="12"/>
      <c r="M254" s="144" t="s">
        <v>9</v>
      </c>
      <c r="N254" s="145" t="s">
        <v>29</v>
      </c>
      <c r="O254" s="146"/>
      <c r="P254" s="147">
        <f>O254*H254</f>
        <v>0</v>
      </c>
      <c r="Q254" s="147">
        <v>0</v>
      </c>
      <c r="R254" s="147">
        <f>Q254*H254</f>
        <v>0</v>
      </c>
      <c r="S254" s="147">
        <v>0</v>
      </c>
      <c r="T254" s="148">
        <f>S254*H254</f>
        <v>0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R254" s="149" t="s">
        <v>184</v>
      </c>
      <c r="AT254" s="149" t="s">
        <v>97</v>
      </c>
      <c r="AU254" s="149" t="s">
        <v>1</v>
      </c>
      <c r="AY254" s="2" t="s">
        <v>94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2" t="s">
        <v>66</v>
      </c>
      <c r="BK254" s="150">
        <f>ROUND(I254*H254,2)</f>
        <v>0</v>
      </c>
      <c r="BL254" s="2" t="s">
        <v>184</v>
      </c>
      <c r="BM254" s="149" t="s">
        <v>379</v>
      </c>
    </row>
    <row r="255" spans="1:65" s="14" customFormat="1" ht="16.5" customHeight="1">
      <c r="A255" s="11"/>
      <c r="B255" s="54"/>
      <c r="C255" s="137" t="s">
        <v>380</v>
      </c>
      <c r="D255" s="137" t="s">
        <v>97</v>
      </c>
      <c r="E255" s="138" t="s">
        <v>381</v>
      </c>
      <c r="F255" s="139" t="s">
        <v>382</v>
      </c>
      <c r="G255" s="140" t="s">
        <v>222</v>
      </c>
      <c r="H255" s="141">
        <v>0.06</v>
      </c>
      <c r="I255" s="142"/>
      <c r="J255" s="143">
        <f>ROUND(I255*H255,2)</f>
        <v>0</v>
      </c>
      <c r="K255" s="139" t="s">
        <v>101</v>
      </c>
      <c r="L255" s="12"/>
      <c r="M255" s="144" t="s">
        <v>9</v>
      </c>
      <c r="N255" s="145" t="s">
        <v>29</v>
      </c>
      <c r="O255" s="146"/>
      <c r="P255" s="147">
        <f>O255*H255</f>
        <v>0</v>
      </c>
      <c r="Q255" s="147">
        <v>0</v>
      </c>
      <c r="R255" s="147">
        <f>Q255*H255</f>
        <v>0</v>
      </c>
      <c r="S255" s="147">
        <v>0</v>
      </c>
      <c r="T255" s="148">
        <f>S255*H255</f>
        <v>0</v>
      </c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R255" s="149" t="s">
        <v>184</v>
      </c>
      <c r="AT255" s="149" t="s">
        <v>97</v>
      </c>
      <c r="AU255" s="149" t="s">
        <v>1</v>
      </c>
      <c r="AY255" s="2" t="s">
        <v>94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2" t="s">
        <v>66</v>
      </c>
      <c r="BK255" s="150">
        <f>ROUND(I255*H255,2)</f>
        <v>0</v>
      </c>
      <c r="BL255" s="2" t="s">
        <v>184</v>
      </c>
      <c r="BM255" s="149" t="s">
        <v>383</v>
      </c>
    </row>
    <row r="256" spans="2:63" s="120" customFormat="1" ht="22.95" customHeight="1">
      <c r="B256" s="121"/>
      <c r="C256" s="122"/>
      <c r="D256" s="123" t="s">
        <v>90</v>
      </c>
      <c r="E256" s="135" t="s">
        <v>384</v>
      </c>
      <c r="F256" s="135" t="s">
        <v>385</v>
      </c>
      <c r="G256" s="122"/>
      <c r="H256" s="122"/>
      <c r="I256" s="125"/>
      <c r="J256" s="136">
        <f>BK256</f>
        <v>0</v>
      </c>
      <c r="K256" s="122"/>
      <c r="L256" s="127"/>
      <c r="M256" s="128"/>
      <c r="N256" s="129"/>
      <c r="O256" s="129"/>
      <c r="P256" s="130">
        <f>SUM(P257:P261)</f>
        <v>0</v>
      </c>
      <c r="Q256" s="129"/>
      <c r="R256" s="130">
        <f>SUM(R257:R261)</f>
        <v>0.105</v>
      </c>
      <c r="S256" s="129"/>
      <c r="T256" s="131">
        <f>SUM(T257:T261)</f>
        <v>0</v>
      </c>
      <c r="AR256" s="132" t="s">
        <v>1</v>
      </c>
      <c r="AT256" s="133" t="s">
        <v>90</v>
      </c>
      <c r="AU256" s="133" t="s">
        <v>66</v>
      </c>
      <c r="AY256" s="132" t="s">
        <v>94</v>
      </c>
      <c r="BK256" s="134">
        <f>SUM(BK257:BK261)</f>
        <v>0</v>
      </c>
    </row>
    <row r="257" spans="1:65" s="14" customFormat="1" ht="16.5" customHeight="1">
      <c r="A257" s="11"/>
      <c r="B257" s="54"/>
      <c r="C257" s="137" t="s">
        <v>386</v>
      </c>
      <c r="D257" s="137" t="s">
        <v>97</v>
      </c>
      <c r="E257" s="138" t="s">
        <v>387</v>
      </c>
      <c r="F257" s="139" t="s">
        <v>388</v>
      </c>
      <c r="G257" s="140" t="s">
        <v>121</v>
      </c>
      <c r="H257" s="141">
        <v>30</v>
      </c>
      <c r="I257" s="142"/>
      <c r="J257" s="143">
        <f>ROUND(I257*H257,2)</f>
        <v>0</v>
      </c>
      <c r="K257" s="139" t="s">
        <v>101</v>
      </c>
      <c r="L257" s="12"/>
      <c r="M257" s="144" t="s">
        <v>9</v>
      </c>
      <c r="N257" s="145" t="s">
        <v>29</v>
      </c>
      <c r="O257" s="146"/>
      <c r="P257" s="147">
        <f>O257*H257</f>
        <v>0</v>
      </c>
      <c r="Q257" s="147">
        <v>0</v>
      </c>
      <c r="R257" s="147">
        <f>Q257*H257</f>
        <v>0</v>
      </c>
      <c r="S257" s="147">
        <v>0</v>
      </c>
      <c r="T257" s="148">
        <f>S257*H257</f>
        <v>0</v>
      </c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R257" s="149" t="s">
        <v>184</v>
      </c>
      <c r="AT257" s="149" t="s">
        <v>97</v>
      </c>
      <c r="AU257" s="149" t="s">
        <v>1</v>
      </c>
      <c r="AY257" s="2" t="s">
        <v>94</v>
      </c>
      <c r="BE257" s="150">
        <f>IF(N257="základní",J257,0)</f>
        <v>0</v>
      </c>
      <c r="BF257" s="150">
        <f>IF(N257="snížená",J257,0)</f>
        <v>0</v>
      </c>
      <c r="BG257" s="150">
        <f>IF(N257="zákl. přenesená",J257,0)</f>
        <v>0</v>
      </c>
      <c r="BH257" s="150">
        <f>IF(N257="sníž. přenesená",J257,0)</f>
        <v>0</v>
      </c>
      <c r="BI257" s="150">
        <f>IF(N257="nulová",J257,0)</f>
        <v>0</v>
      </c>
      <c r="BJ257" s="2" t="s">
        <v>66</v>
      </c>
      <c r="BK257" s="150">
        <f>ROUND(I257*H257,2)</f>
        <v>0</v>
      </c>
      <c r="BL257" s="2" t="s">
        <v>184</v>
      </c>
      <c r="BM257" s="149" t="s">
        <v>389</v>
      </c>
    </row>
    <row r="258" spans="1:65" s="14" customFormat="1" ht="16.5" customHeight="1">
      <c r="A258" s="11"/>
      <c r="B258" s="54"/>
      <c r="C258" s="203" t="s">
        <v>390</v>
      </c>
      <c r="D258" s="203" t="s">
        <v>265</v>
      </c>
      <c r="E258" s="204" t="s">
        <v>391</v>
      </c>
      <c r="F258" s="205" t="s">
        <v>392</v>
      </c>
      <c r="G258" s="206" t="s">
        <v>121</v>
      </c>
      <c r="H258" s="207">
        <v>30</v>
      </c>
      <c r="I258" s="208"/>
      <c r="J258" s="209">
        <f>ROUND(I258*H258,2)</f>
        <v>0</v>
      </c>
      <c r="K258" s="205" t="s">
        <v>101</v>
      </c>
      <c r="L258" s="210"/>
      <c r="M258" s="211" t="s">
        <v>9</v>
      </c>
      <c r="N258" s="212" t="s">
        <v>29</v>
      </c>
      <c r="O258" s="146"/>
      <c r="P258" s="147">
        <f>O258*H258</f>
        <v>0</v>
      </c>
      <c r="Q258" s="147">
        <v>0.0035</v>
      </c>
      <c r="R258" s="147">
        <f>Q258*H258</f>
        <v>0.105</v>
      </c>
      <c r="S258" s="147">
        <v>0</v>
      </c>
      <c r="T258" s="148">
        <f>S258*H258</f>
        <v>0</v>
      </c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R258" s="149" t="s">
        <v>264</v>
      </c>
      <c r="AT258" s="149" t="s">
        <v>265</v>
      </c>
      <c r="AU258" s="149" t="s">
        <v>1</v>
      </c>
      <c r="AY258" s="2" t="s">
        <v>94</v>
      </c>
      <c r="BE258" s="150">
        <f>IF(N258="základní",J258,0)</f>
        <v>0</v>
      </c>
      <c r="BF258" s="150">
        <f>IF(N258="snížená",J258,0)</f>
        <v>0</v>
      </c>
      <c r="BG258" s="150">
        <f>IF(N258="zákl. přenesená",J258,0)</f>
        <v>0</v>
      </c>
      <c r="BH258" s="150">
        <f>IF(N258="sníž. přenesená",J258,0)</f>
        <v>0</v>
      </c>
      <c r="BI258" s="150">
        <f>IF(N258="nulová",J258,0)</f>
        <v>0</v>
      </c>
      <c r="BJ258" s="2" t="s">
        <v>66</v>
      </c>
      <c r="BK258" s="150">
        <f>ROUND(I258*H258,2)</f>
        <v>0</v>
      </c>
      <c r="BL258" s="2" t="s">
        <v>184</v>
      </c>
      <c r="BM258" s="149" t="s">
        <v>393</v>
      </c>
    </row>
    <row r="259" spans="1:65" s="14" customFormat="1" ht="16.5" customHeight="1">
      <c r="A259" s="11"/>
      <c r="B259" s="54"/>
      <c r="C259" s="137" t="s">
        <v>394</v>
      </c>
      <c r="D259" s="137" t="s">
        <v>97</v>
      </c>
      <c r="E259" s="138" t="s">
        <v>395</v>
      </c>
      <c r="F259" s="139" t="s">
        <v>396</v>
      </c>
      <c r="G259" s="140" t="s">
        <v>222</v>
      </c>
      <c r="H259" s="141">
        <v>0.105</v>
      </c>
      <c r="I259" s="142"/>
      <c r="J259" s="143">
        <f>ROUND(I259*H259,2)</f>
        <v>0</v>
      </c>
      <c r="K259" s="139" t="s">
        <v>101</v>
      </c>
      <c r="L259" s="12"/>
      <c r="M259" s="144" t="s">
        <v>9</v>
      </c>
      <c r="N259" s="145" t="s">
        <v>29</v>
      </c>
      <c r="O259" s="146"/>
      <c r="P259" s="147">
        <f>O259*H259</f>
        <v>0</v>
      </c>
      <c r="Q259" s="147">
        <v>0</v>
      </c>
      <c r="R259" s="147">
        <f>Q259*H259</f>
        <v>0</v>
      </c>
      <c r="S259" s="147">
        <v>0</v>
      </c>
      <c r="T259" s="148">
        <f>S259*H259</f>
        <v>0</v>
      </c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R259" s="149" t="s">
        <v>184</v>
      </c>
      <c r="AT259" s="149" t="s">
        <v>97</v>
      </c>
      <c r="AU259" s="149" t="s">
        <v>1</v>
      </c>
      <c r="AY259" s="2" t="s">
        <v>94</v>
      </c>
      <c r="BE259" s="150">
        <f>IF(N259="základní",J259,0)</f>
        <v>0</v>
      </c>
      <c r="BF259" s="150">
        <f>IF(N259="snížená",J259,0)</f>
        <v>0</v>
      </c>
      <c r="BG259" s="150">
        <f>IF(N259="zákl. přenesená",J259,0)</f>
        <v>0</v>
      </c>
      <c r="BH259" s="150">
        <f>IF(N259="sníž. přenesená",J259,0)</f>
        <v>0</v>
      </c>
      <c r="BI259" s="150">
        <f>IF(N259="nulová",J259,0)</f>
        <v>0</v>
      </c>
      <c r="BJ259" s="2" t="s">
        <v>66</v>
      </c>
      <c r="BK259" s="150">
        <f>ROUND(I259*H259,2)</f>
        <v>0</v>
      </c>
      <c r="BL259" s="2" t="s">
        <v>184</v>
      </c>
      <c r="BM259" s="149" t="s">
        <v>397</v>
      </c>
    </row>
    <row r="260" spans="1:65" s="14" customFormat="1" ht="16.5" customHeight="1">
      <c r="A260" s="11"/>
      <c r="B260" s="54"/>
      <c r="C260" s="137" t="s">
        <v>398</v>
      </c>
      <c r="D260" s="137" t="s">
        <v>97</v>
      </c>
      <c r="E260" s="138" t="s">
        <v>399</v>
      </c>
      <c r="F260" s="139" t="s">
        <v>400</v>
      </c>
      <c r="G260" s="140" t="s">
        <v>222</v>
      </c>
      <c r="H260" s="141">
        <v>0.105</v>
      </c>
      <c r="I260" s="142"/>
      <c r="J260" s="143">
        <f>ROUND(I260*H260,2)</f>
        <v>0</v>
      </c>
      <c r="K260" s="139" t="s">
        <v>101</v>
      </c>
      <c r="L260" s="12"/>
      <c r="M260" s="144" t="s">
        <v>9</v>
      </c>
      <c r="N260" s="145" t="s">
        <v>29</v>
      </c>
      <c r="O260" s="146"/>
      <c r="P260" s="147">
        <f>O260*H260</f>
        <v>0</v>
      </c>
      <c r="Q260" s="147">
        <v>0</v>
      </c>
      <c r="R260" s="147">
        <f>Q260*H260</f>
        <v>0</v>
      </c>
      <c r="S260" s="147">
        <v>0</v>
      </c>
      <c r="T260" s="148">
        <f>S260*H260</f>
        <v>0</v>
      </c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R260" s="149" t="s">
        <v>184</v>
      </c>
      <c r="AT260" s="149" t="s">
        <v>97</v>
      </c>
      <c r="AU260" s="149" t="s">
        <v>1</v>
      </c>
      <c r="AY260" s="2" t="s">
        <v>94</v>
      </c>
      <c r="BE260" s="150">
        <f>IF(N260="základní",J260,0)</f>
        <v>0</v>
      </c>
      <c r="BF260" s="150">
        <f>IF(N260="snížená",J260,0)</f>
        <v>0</v>
      </c>
      <c r="BG260" s="150">
        <f>IF(N260="zákl. přenesená",J260,0)</f>
        <v>0</v>
      </c>
      <c r="BH260" s="150">
        <f>IF(N260="sníž. přenesená",J260,0)</f>
        <v>0</v>
      </c>
      <c r="BI260" s="150">
        <f>IF(N260="nulová",J260,0)</f>
        <v>0</v>
      </c>
      <c r="BJ260" s="2" t="s">
        <v>66</v>
      </c>
      <c r="BK260" s="150">
        <f>ROUND(I260*H260,2)</f>
        <v>0</v>
      </c>
      <c r="BL260" s="2" t="s">
        <v>184</v>
      </c>
      <c r="BM260" s="149" t="s">
        <v>401</v>
      </c>
    </row>
    <row r="261" spans="1:65" s="14" customFormat="1" ht="16.5" customHeight="1">
      <c r="A261" s="11"/>
      <c r="B261" s="54"/>
      <c r="C261" s="137" t="s">
        <v>402</v>
      </c>
      <c r="D261" s="137" t="s">
        <v>97</v>
      </c>
      <c r="E261" s="138" t="s">
        <v>403</v>
      </c>
      <c r="F261" s="139" t="s">
        <v>404</v>
      </c>
      <c r="G261" s="140" t="s">
        <v>222</v>
      </c>
      <c r="H261" s="141">
        <v>0.105</v>
      </c>
      <c r="I261" s="142"/>
      <c r="J261" s="143">
        <f>ROUND(I261*H261,2)</f>
        <v>0</v>
      </c>
      <c r="K261" s="139" t="s">
        <v>101</v>
      </c>
      <c r="L261" s="12"/>
      <c r="M261" s="144" t="s">
        <v>9</v>
      </c>
      <c r="N261" s="145" t="s">
        <v>29</v>
      </c>
      <c r="O261" s="146"/>
      <c r="P261" s="147">
        <f>O261*H261</f>
        <v>0</v>
      </c>
      <c r="Q261" s="147">
        <v>0</v>
      </c>
      <c r="R261" s="147">
        <f>Q261*H261</f>
        <v>0</v>
      </c>
      <c r="S261" s="147">
        <v>0</v>
      </c>
      <c r="T261" s="148">
        <f>S261*H261</f>
        <v>0</v>
      </c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R261" s="149" t="s">
        <v>184</v>
      </c>
      <c r="AT261" s="149" t="s">
        <v>97</v>
      </c>
      <c r="AU261" s="149" t="s">
        <v>1</v>
      </c>
      <c r="AY261" s="2" t="s">
        <v>94</v>
      </c>
      <c r="BE261" s="150">
        <f>IF(N261="základní",J261,0)</f>
        <v>0</v>
      </c>
      <c r="BF261" s="150">
        <f>IF(N261="snížená",J261,0)</f>
        <v>0</v>
      </c>
      <c r="BG261" s="150">
        <f>IF(N261="zákl. přenesená",J261,0)</f>
        <v>0</v>
      </c>
      <c r="BH261" s="150">
        <f>IF(N261="sníž. přenesená",J261,0)</f>
        <v>0</v>
      </c>
      <c r="BI261" s="150">
        <f>IF(N261="nulová",J261,0)</f>
        <v>0</v>
      </c>
      <c r="BJ261" s="2" t="s">
        <v>66</v>
      </c>
      <c r="BK261" s="150">
        <f>ROUND(I261*H261,2)</f>
        <v>0</v>
      </c>
      <c r="BL261" s="2" t="s">
        <v>184</v>
      </c>
      <c r="BM261" s="149" t="s">
        <v>405</v>
      </c>
    </row>
    <row r="262" spans="2:63" s="120" customFormat="1" ht="22.95" customHeight="1">
      <c r="B262" s="121"/>
      <c r="C262" s="122"/>
      <c r="D262" s="123" t="s">
        <v>90</v>
      </c>
      <c r="E262" s="135" t="s">
        <v>406</v>
      </c>
      <c r="F262" s="135" t="s">
        <v>407</v>
      </c>
      <c r="G262" s="122"/>
      <c r="H262" s="122"/>
      <c r="I262" s="125"/>
      <c r="J262" s="136">
        <f>BK262</f>
        <v>0</v>
      </c>
      <c r="K262" s="122"/>
      <c r="L262" s="127"/>
      <c r="M262" s="128"/>
      <c r="N262" s="129"/>
      <c r="O262" s="129"/>
      <c r="P262" s="130">
        <f>SUM(P263:P285)</f>
        <v>0</v>
      </c>
      <c r="Q262" s="129"/>
      <c r="R262" s="130">
        <f>SUM(R263:R285)</f>
        <v>3.606296</v>
      </c>
      <c r="S262" s="129"/>
      <c r="T262" s="131">
        <f>SUM(T263:T285)</f>
        <v>7.446</v>
      </c>
      <c r="AR262" s="132" t="s">
        <v>1</v>
      </c>
      <c r="AT262" s="133" t="s">
        <v>90</v>
      </c>
      <c r="AU262" s="133" t="s">
        <v>66</v>
      </c>
      <c r="AY262" s="132" t="s">
        <v>94</v>
      </c>
      <c r="BK262" s="134">
        <f>SUM(BK263:BK285)</f>
        <v>0</v>
      </c>
    </row>
    <row r="263" spans="1:65" s="14" customFormat="1" ht="16.5" customHeight="1">
      <c r="A263" s="11"/>
      <c r="B263" s="54"/>
      <c r="C263" s="137" t="s">
        <v>408</v>
      </c>
      <c r="D263" s="137" t="s">
        <v>97</v>
      </c>
      <c r="E263" s="138" t="s">
        <v>409</v>
      </c>
      <c r="F263" s="139" t="s">
        <v>410</v>
      </c>
      <c r="G263" s="140" t="s">
        <v>100</v>
      </c>
      <c r="H263" s="141">
        <v>248.2</v>
      </c>
      <c r="I263" s="142"/>
      <c r="J263" s="143">
        <f>ROUND(I263*H263,2)</f>
        <v>0</v>
      </c>
      <c r="K263" s="139" t="s">
        <v>101</v>
      </c>
      <c r="L263" s="12"/>
      <c r="M263" s="144" t="s">
        <v>9</v>
      </c>
      <c r="N263" s="145" t="s">
        <v>29</v>
      </c>
      <c r="O263" s="146"/>
      <c r="P263" s="147">
        <f>O263*H263</f>
        <v>0</v>
      </c>
      <c r="Q263" s="147">
        <v>0</v>
      </c>
      <c r="R263" s="147">
        <f>Q263*H263</f>
        <v>0</v>
      </c>
      <c r="S263" s="147">
        <v>0.03</v>
      </c>
      <c r="T263" s="148">
        <f>S263*H263</f>
        <v>7.446</v>
      </c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R263" s="149" t="s">
        <v>184</v>
      </c>
      <c r="AT263" s="149" t="s">
        <v>97</v>
      </c>
      <c r="AU263" s="149" t="s">
        <v>1</v>
      </c>
      <c r="AY263" s="2" t="s">
        <v>94</v>
      </c>
      <c r="BE263" s="150">
        <f>IF(N263="základní",J263,0)</f>
        <v>0</v>
      </c>
      <c r="BF263" s="150">
        <f>IF(N263="snížená",J263,0)</f>
        <v>0</v>
      </c>
      <c r="BG263" s="150">
        <f>IF(N263="zákl. přenesená",J263,0)</f>
        <v>0</v>
      </c>
      <c r="BH263" s="150">
        <f>IF(N263="sníž. přenesená",J263,0)</f>
        <v>0</v>
      </c>
      <c r="BI263" s="150">
        <f>IF(N263="nulová",J263,0)</f>
        <v>0</v>
      </c>
      <c r="BJ263" s="2" t="s">
        <v>66</v>
      </c>
      <c r="BK263" s="150">
        <f>ROUND(I263*H263,2)</f>
        <v>0</v>
      </c>
      <c r="BL263" s="2" t="s">
        <v>184</v>
      </c>
      <c r="BM263" s="149" t="s">
        <v>411</v>
      </c>
    </row>
    <row r="264" spans="2:51" s="151" customFormat="1" ht="12">
      <c r="B264" s="152"/>
      <c r="C264" s="153"/>
      <c r="D264" s="154" t="s">
        <v>104</v>
      </c>
      <c r="E264" s="155" t="s">
        <v>9</v>
      </c>
      <c r="F264" s="156" t="s">
        <v>105</v>
      </c>
      <c r="G264" s="153"/>
      <c r="H264" s="155" t="s">
        <v>9</v>
      </c>
      <c r="I264" s="157"/>
      <c r="J264" s="153"/>
      <c r="K264" s="153"/>
      <c r="L264" s="158"/>
      <c r="M264" s="159"/>
      <c r="N264" s="160"/>
      <c r="O264" s="160"/>
      <c r="P264" s="160"/>
      <c r="Q264" s="160"/>
      <c r="R264" s="160"/>
      <c r="S264" s="160"/>
      <c r="T264" s="161"/>
      <c r="AT264" s="162" t="s">
        <v>104</v>
      </c>
      <c r="AU264" s="162" t="s">
        <v>1</v>
      </c>
      <c r="AV264" s="151" t="s">
        <v>66</v>
      </c>
      <c r="AW264" s="151" t="s">
        <v>106</v>
      </c>
      <c r="AX264" s="151" t="s">
        <v>93</v>
      </c>
      <c r="AY264" s="162" t="s">
        <v>94</v>
      </c>
    </row>
    <row r="265" spans="2:51" s="163" customFormat="1" ht="12">
      <c r="B265" s="164"/>
      <c r="C265" s="165"/>
      <c r="D265" s="154" t="s">
        <v>104</v>
      </c>
      <c r="E265" s="166" t="s">
        <v>9</v>
      </c>
      <c r="F265" s="167" t="s">
        <v>127</v>
      </c>
      <c r="G265" s="165"/>
      <c r="H265" s="168">
        <v>213.8</v>
      </c>
      <c r="I265" s="169"/>
      <c r="J265" s="165"/>
      <c r="K265" s="165"/>
      <c r="L265" s="170"/>
      <c r="M265" s="171"/>
      <c r="N265" s="172"/>
      <c r="O265" s="172"/>
      <c r="P265" s="172"/>
      <c r="Q265" s="172"/>
      <c r="R265" s="172"/>
      <c r="S265" s="172"/>
      <c r="T265" s="173"/>
      <c r="AT265" s="174" t="s">
        <v>104</v>
      </c>
      <c r="AU265" s="174" t="s">
        <v>1</v>
      </c>
      <c r="AV265" s="163" t="s">
        <v>1</v>
      </c>
      <c r="AW265" s="163" t="s">
        <v>106</v>
      </c>
      <c r="AX265" s="163" t="s">
        <v>93</v>
      </c>
      <c r="AY265" s="174" t="s">
        <v>94</v>
      </c>
    </row>
    <row r="266" spans="2:51" s="151" customFormat="1" ht="12">
      <c r="B266" s="152"/>
      <c r="C266" s="153"/>
      <c r="D266" s="154" t="s">
        <v>104</v>
      </c>
      <c r="E266" s="155" t="s">
        <v>9</v>
      </c>
      <c r="F266" s="156" t="s">
        <v>111</v>
      </c>
      <c r="G266" s="153"/>
      <c r="H266" s="155" t="s">
        <v>9</v>
      </c>
      <c r="I266" s="157"/>
      <c r="J266" s="153"/>
      <c r="K266" s="153"/>
      <c r="L266" s="158"/>
      <c r="M266" s="159"/>
      <c r="N266" s="160"/>
      <c r="O266" s="160"/>
      <c r="P266" s="160"/>
      <c r="Q266" s="160"/>
      <c r="R266" s="160"/>
      <c r="S266" s="160"/>
      <c r="T266" s="161"/>
      <c r="AT266" s="162" t="s">
        <v>104</v>
      </c>
      <c r="AU266" s="162" t="s">
        <v>1</v>
      </c>
      <c r="AV266" s="151" t="s">
        <v>66</v>
      </c>
      <c r="AW266" s="151" t="s">
        <v>106</v>
      </c>
      <c r="AX266" s="151" t="s">
        <v>93</v>
      </c>
      <c r="AY266" s="162" t="s">
        <v>94</v>
      </c>
    </row>
    <row r="267" spans="2:51" s="163" customFormat="1" ht="12">
      <c r="B267" s="164"/>
      <c r="C267" s="165"/>
      <c r="D267" s="154" t="s">
        <v>104</v>
      </c>
      <c r="E267" s="166" t="s">
        <v>9</v>
      </c>
      <c r="F267" s="167" t="s">
        <v>128</v>
      </c>
      <c r="G267" s="165"/>
      <c r="H267" s="168">
        <v>34.4</v>
      </c>
      <c r="I267" s="169"/>
      <c r="J267" s="165"/>
      <c r="K267" s="165"/>
      <c r="L267" s="170"/>
      <c r="M267" s="171"/>
      <c r="N267" s="172"/>
      <c r="O267" s="172"/>
      <c r="P267" s="172"/>
      <c r="Q267" s="172"/>
      <c r="R267" s="172"/>
      <c r="S267" s="172"/>
      <c r="T267" s="173"/>
      <c r="AT267" s="174" t="s">
        <v>104</v>
      </c>
      <c r="AU267" s="174" t="s">
        <v>1</v>
      </c>
      <c r="AV267" s="163" t="s">
        <v>1</v>
      </c>
      <c r="AW267" s="163" t="s">
        <v>106</v>
      </c>
      <c r="AX267" s="163" t="s">
        <v>93</v>
      </c>
      <c r="AY267" s="174" t="s">
        <v>94</v>
      </c>
    </row>
    <row r="268" spans="2:51" s="187" customFormat="1" ht="12">
      <c r="B268" s="188"/>
      <c r="C268" s="189"/>
      <c r="D268" s="154" t="s">
        <v>104</v>
      </c>
      <c r="E268" s="190" t="s">
        <v>9</v>
      </c>
      <c r="F268" s="191" t="s">
        <v>114</v>
      </c>
      <c r="G268" s="189"/>
      <c r="H268" s="192">
        <v>248.2</v>
      </c>
      <c r="I268" s="193"/>
      <c r="J268" s="189"/>
      <c r="K268" s="189"/>
      <c r="L268" s="194"/>
      <c r="M268" s="195"/>
      <c r="N268" s="196"/>
      <c r="O268" s="196"/>
      <c r="P268" s="196"/>
      <c r="Q268" s="196"/>
      <c r="R268" s="196"/>
      <c r="S268" s="196"/>
      <c r="T268" s="197"/>
      <c r="AT268" s="198" t="s">
        <v>104</v>
      </c>
      <c r="AU268" s="198" t="s">
        <v>1</v>
      </c>
      <c r="AV268" s="187" t="s">
        <v>102</v>
      </c>
      <c r="AW268" s="187" t="s">
        <v>106</v>
      </c>
      <c r="AX268" s="187" t="s">
        <v>66</v>
      </c>
      <c r="AY268" s="198" t="s">
        <v>94</v>
      </c>
    </row>
    <row r="269" spans="1:65" s="14" customFormat="1" ht="16.5" customHeight="1">
      <c r="A269" s="11"/>
      <c r="B269" s="54"/>
      <c r="C269" s="137" t="s">
        <v>412</v>
      </c>
      <c r="D269" s="137" t="s">
        <v>97</v>
      </c>
      <c r="E269" s="138" t="s">
        <v>413</v>
      </c>
      <c r="F269" s="139" t="s">
        <v>414</v>
      </c>
      <c r="G269" s="140" t="s">
        <v>100</v>
      </c>
      <c r="H269" s="141">
        <v>496.4</v>
      </c>
      <c r="I269" s="142"/>
      <c r="J269" s="143">
        <f>ROUND(I269*H269,2)</f>
        <v>0</v>
      </c>
      <c r="K269" s="139" t="s">
        <v>101</v>
      </c>
      <c r="L269" s="12"/>
      <c r="M269" s="144" t="s">
        <v>9</v>
      </c>
      <c r="N269" s="145" t="s">
        <v>29</v>
      </c>
      <c r="O269" s="146"/>
      <c r="P269" s="147">
        <f>O269*H269</f>
        <v>0</v>
      </c>
      <c r="Q269" s="147">
        <v>0</v>
      </c>
      <c r="R269" s="147">
        <f>Q269*H269</f>
        <v>0</v>
      </c>
      <c r="S269" s="147">
        <v>0</v>
      </c>
      <c r="T269" s="148">
        <f>S269*H269</f>
        <v>0</v>
      </c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R269" s="149" t="s">
        <v>184</v>
      </c>
      <c r="AT269" s="149" t="s">
        <v>97</v>
      </c>
      <c r="AU269" s="149" t="s">
        <v>1</v>
      </c>
      <c r="AY269" s="2" t="s">
        <v>94</v>
      </c>
      <c r="BE269" s="150">
        <f>IF(N269="základní",J269,0)</f>
        <v>0</v>
      </c>
      <c r="BF269" s="150">
        <f>IF(N269="snížená",J269,0)</f>
        <v>0</v>
      </c>
      <c r="BG269" s="150">
        <f>IF(N269="zákl. přenesená",J269,0)</f>
        <v>0</v>
      </c>
      <c r="BH269" s="150">
        <f>IF(N269="sníž. přenesená",J269,0)</f>
        <v>0</v>
      </c>
      <c r="BI269" s="150">
        <f>IF(N269="nulová",J269,0)</f>
        <v>0</v>
      </c>
      <c r="BJ269" s="2" t="s">
        <v>66</v>
      </c>
      <c r="BK269" s="150">
        <f>ROUND(I269*H269,2)</f>
        <v>0</v>
      </c>
      <c r="BL269" s="2" t="s">
        <v>184</v>
      </c>
      <c r="BM269" s="149" t="s">
        <v>415</v>
      </c>
    </row>
    <row r="270" spans="2:51" s="151" customFormat="1" ht="12">
      <c r="B270" s="152"/>
      <c r="C270" s="153"/>
      <c r="D270" s="154" t="s">
        <v>104</v>
      </c>
      <c r="E270" s="155" t="s">
        <v>9</v>
      </c>
      <c r="F270" s="156" t="s">
        <v>105</v>
      </c>
      <c r="G270" s="153"/>
      <c r="H270" s="155" t="s">
        <v>9</v>
      </c>
      <c r="I270" s="157"/>
      <c r="J270" s="153"/>
      <c r="K270" s="153"/>
      <c r="L270" s="158"/>
      <c r="M270" s="159"/>
      <c r="N270" s="160"/>
      <c r="O270" s="160"/>
      <c r="P270" s="160"/>
      <c r="Q270" s="160"/>
      <c r="R270" s="160"/>
      <c r="S270" s="160"/>
      <c r="T270" s="161"/>
      <c r="AT270" s="162" t="s">
        <v>104</v>
      </c>
      <c r="AU270" s="162" t="s">
        <v>1</v>
      </c>
      <c r="AV270" s="151" t="s">
        <v>66</v>
      </c>
      <c r="AW270" s="151" t="s">
        <v>106</v>
      </c>
      <c r="AX270" s="151" t="s">
        <v>93</v>
      </c>
      <c r="AY270" s="162" t="s">
        <v>94</v>
      </c>
    </row>
    <row r="271" spans="2:51" s="163" customFormat="1" ht="12">
      <c r="B271" s="164"/>
      <c r="C271" s="165"/>
      <c r="D271" s="154" t="s">
        <v>104</v>
      </c>
      <c r="E271" s="166" t="s">
        <v>9</v>
      </c>
      <c r="F271" s="167" t="s">
        <v>127</v>
      </c>
      <c r="G271" s="165"/>
      <c r="H271" s="168">
        <v>213.8</v>
      </c>
      <c r="I271" s="169"/>
      <c r="J271" s="165"/>
      <c r="K271" s="165"/>
      <c r="L271" s="170"/>
      <c r="M271" s="171"/>
      <c r="N271" s="172"/>
      <c r="O271" s="172"/>
      <c r="P271" s="172"/>
      <c r="Q271" s="172"/>
      <c r="R271" s="172"/>
      <c r="S271" s="172"/>
      <c r="T271" s="173"/>
      <c r="AT271" s="174" t="s">
        <v>104</v>
      </c>
      <c r="AU271" s="174" t="s">
        <v>1</v>
      </c>
      <c r="AV271" s="163" t="s">
        <v>1</v>
      </c>
      <c r="AW271" s="163" t="s">
        <v>106</v>
      </c>
      <c r="AX271" s="163" t="s">
        <v>93</v>
      </c>
      <c r="AY271" s="174" t="s">
        <v>94</v>
      </c>
    </row>
    <row r="272" spans="2:51" s="151" customFormat="1" ht="12">
      <c r="B272" s="152"/>
      <c r="C272" s="153"/>
      <c r="D272" s="154" t="s">
        <v>104</v>
      </c>
      <c r="E272" s="155" t="s">
        <v>9</v>
      </c>
      <c r="F272" s="156" t="s">
        <v>111</v>
      </c>
      <c r="G272" s="153"/>
      <c r="H272" s="155" t="s">
        <v>9</v>
      </c>
      <c r="I272" s="157"/>
      <c r="J272" s="153"/>
      <c r="K272" s="153"/>
      <c r="L272" s="158"/>
      <c r="M272" s="159"/>
      <c r="N272" s="160"/>
      <c r="O272" s="160"/>
      <c r="P272" s="160"/>
      <c r="Q272" s="160"/>
      <c r="R272" s="160"/>
      <c r="S272" s="160"/>
      <c r="T272" s="161"/>
      <c r="AT272" s="162" t="s">
        <v>104</v>
      </c>
      <c r="AU272" s="162" t="s">
        <v>1</v>
      </c>
      <c r="AV272" s="151" t="s">
        <v>66</v>
      </c>
      <c r="AW272" s="151" t="s">
        <v>106</v>
      </c>
      <c r="AX272" s="151" t="s">
        <v>93</v>
      </c>
      <c r="AY272" s="162" t="s">
        <v>94</v>
      </c>
    </row>
    <row r="273" spans="2:51" s="163" customFormat="1" ht="12">
      <c r="B273" s="164"/>
      <c r="C273" s="165"/>
      <c r="D273" s="154" t="s">
        <v>104</v>
      </c>
      <c r="E273" s="166" t="s">
        <v>9</v>
      </c>
      <c r="F273" s="167" t="s">
        <v>128</v>
      </c>
      <c r="G273" s="165"/>
      <c r="H273" s="168">
        <v>34.4</v>
      </c>
      <c r="I273" s="169"/>
      <c r="J273" s="165"/>
      <c r="K273" s="165"/>
      <c r="L273" s="170"/>
      <c r="M273" s="171"/>
      <c r="N273" s="172"/>
      <c r="O273" s="172"/>
      <c r="P273" s="172"/>
      <c r="Q273" s="172"/>
      <c r="R273" s="172"/>
      <c r="S273" s="172"/>
      <c r="T273" s="173"/>
      <c r="AT273" s="174" t="s">
        <v>104</v>
      </c>
      <c r="AU273" s="174" t="s">
        <v>1</v>
      </c>
      <c r="AV273" s="163" t="s">
        <v>1</v>
      </c>
      <c r="AW273" s="163" t="s">
        <v>106</v>
      </c>
      <c r="AX273" s="163" t="s">
        <v>93</v>
      </c>
      <c r="AY273" s="174" t="s">
        <v>94</v>
      </c>
    </row>
    <row r="274" spans="2:51" s="187" customFormat="1" ht="12">
      <c r="B274" s="188"/>
      <c r="C274" s="189"/>
      <c r="D274" s="154" t="s">
        <v>104</v>
      </c>
      <c r="E274" s="190" t="s">
        <v>9</v>
      </c>
      <c r="F274" s="191" t="s">
        <v>114</v>
      </c>
      <c r="G274" s="189"/>
      <c r="H274" s="192">
        <v>248.2</v>
      </c>
      <c r="I274" s="193"/>
      <c r="J274" s="189"/>
      <c r="K274" s="189"/>
      <c r="L274" s="194"/>
      <c r="M274" s="195"/>
      <c r="N274" s="196"/>
      <c r="O274" s="196"/>
      <c r="P274" s="196"/>
      <c r="Q274" s="196"/>
      <c r="R274" s="196"/>
      <c r="S274" s="196"/>
      <c r="T274" s="197"/>
      <c r="AT274" s="198" t="s">
        <v>104</v>
      </c>
      <c r="AU274" s="198" t="s">
        <v>1</v>
      </c>
      <c r="AV274" s="187" t="s">
        <v>102</v>
      </c>
      <c r="AW274" s="187" t="s">
        <v>106</v>
      </c>
      <c r="AX274" s="187" t="s">
        <v>66</v>
      </c>
      <c r="AY274" s="198" t="s">
        <v>94</v>
      </c>
    </row>
    <row r="275" spans="2:51" s="163" customFormat="1" ht="12">
      <c r="B275" s="164"/>
      <c r="C275" s="165"/>
      <c r="D275" s="154" t="s">
        <v>104</v>
      </c>
      <c r="E275" s="165"/>
      <c r="F275" s="167" t="s">
        <v>416</v>
      </c>
      <c r="G275" s="165"/>
      <c r="H275" s="168">
        <v>496.4</v>
      </c>
      <c r="I275" s="169"/>
      <c r="J275" s="165"/>
      <c r="K275" s="165"/>
      <c r="L275" s="170"/>
      <c r="M275" s="171"/>
      <c r="N275" s="172"/>
      <c r="O275" s="172"/>
      <c r="P275" s="172"/>
      <c r="Q275" s="172"/>
      <c r="R275" s="172"/>
      <c r="S275" s="172"/>
      <c r="T275" s="173"/>
      <c r="AT275" s="174" t="s">
        <v>104</v>
      </c>
      <c r="AU275" s="174" t="s">
        <v>1</v>
      </c>
      <c r="AV275" s="163" t="s">
        <v>1</v>
      </c>
      <c r="AW275" s="163" t="s">
        <v>4</v>
      </c>
      <c r="AX275" s="163" t="s">
        <v>66</v>
      </c>
      <c r="AY275" s="174" t="s">
        <v>94</v>
      </c>
    </row>
    <row r="276" spans="1:65" s="14" customFormat="1" ht="16.5" customHeight="1">
      <c r="A276" s="11"/>
      <c r="B276" s="54"/>
      <c r="C276" s="203" t="s">
        <v>417</v>
      </c>
      <c r="D276" s="203" t="s">
        <v>265</v>
      </c>
      <c r="E276" s="204" t="s">
        <v>418</v>
      </c>
      <c r="F276" s="205" t="s">
        <v>419</v>
      </c>
      <c r="G276" s="206" t="s">
        <v>134</v>
      </c>
      <c r="H276" s="207">
        <v>2.606</v>
      </c>
      <c r="I276" s="208"/>
      <c r="J276" s="209">
        <f>ROUND(I276*H276,2)</f>
        <v>0</v>
      </c>
      <c r="K276" s="205" t="s">
        <v>101</v>
      </c>
      <c r="L276" s="210"/>
      <c r="M276" s="211" t="s">
        <v>9</v>
      </c>
      <c r="N276" s="212" t="s">
        <v>29</v>
      </c>
      <c r="O276" s="146"/>
      <c r="P276" s="147">
        <f>O276*H276</f>
        <v>0</v>
      </c>
      <c r="Q276" s="147">
        <v>0.5</v>
      </c>
      <c r="R276" s="147">
        <f>Q276*H276</f>
        <v>1.303</v>
      </c>
      <c r="S276" s="147">
        <v>0</v>
      </c>
      <c r="T276" s="148">
        <f>S276*H276</f>
        <v>0</v>
      </c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R276" s="149" t="s">
        <v>264</v>
      </c>
      <c r="AT276" s="149" t="s">
        <v>265</v>
      </c>
      <c r="AU276" s="149" t="s">
        <v>1</v>
      </c>
      <c r="AY276" s="2" t="s">
        <v>94</v>
      </c>
      <c r="BE276" s="150">
        <f>IF(N276="základní",J276,0)</f>
        <v>0</v>
      </c>
      <c r="BF276" s="150">
        <f>IF(N276="snížená",J276,0)</f>
        <v>0</v>
      </c>
      <c r="BG276" s="150">
        <f>IF(N276="zákl. přenesená",J276,0)</f>
        <v>0</v>
      </c>
      <c r="BH276" s="150">
        <f>IF(N276="sníž. přenesená",J276,0)</f>
        <v>0</v>
      </c>
      <c r="BI276" s="150">
        <f>IF(N276="nulová",J276,0)</f>
        <v>0</v>
      </c>
      <c r="BJ276" s="2" t="s">
        <v>66</v>
      </c>
      <c r="BK276" s="150">
        <f>ROUND(I276*H276,2)</f>
        <v>0</v>
      </c>
      <c r="BL276" s="2" t="s">
        <v>184</v>
      </c>
      <c r="BM276" s="149" t="s">
        <v>420</v>
      </c>
    </row>
    <row r="277" spans="2:51" s="163" customFormat="1" ht="12">
      <c r="B277" s="164"/>
      <c r="C277" s="165"/>
      <c r="D277" s="154" t="s">
        <v>104</v>
      </c>
      <c r="E277" s="166" t="s">
        <v>9</v>
      </c>
      <c r="F277" s="167" t="s">
        <v>421</v>
      </c>
      <c r="G277" s="165"/>
      <c r="H277" s="168">
        <v>2.482</v>
      </c>
      <c r="I277" s="169"/>
      <c r="J277" s="165"/>
      <c r="K277" s="165"/>
      <c r="L277" s="170"/>
      <c r="M277" s="171"/>
      <c r="N277" s="172"/>
      <c r="O277" s="172"/>
      <c r="P277" s="172"/>
      <c r="Q277" s="172"/>
      <c r="R277" s="172"/>
      <c r="S277" s="172"/>
      <c r="T277" s="173"/>
      <c r="AT277" s="174" t="s">
        <v>104</v>
      </c>
      <c r="AU277" s="174" t="s">
        <v>1</v>
      </c>
      <c r="AV277" s="163" t="s">
        <v>1</v>
      </c>
      <c r="AW277" s="163" t="s">
        <v>106</v>
      </c>
      <c r="AX277" s="163" t="s">
        <v>66</v>
      </c>
      <c r="AY277" s="174" t="s">
        <v>94</v>
      </c>
    </row>
    <row r="278" spans="2:51" s="163" customFormat="1" ht="12">
      <c r="B278" s="164"/>
      <c r="C278" s="165"/>
      <c r="D278" s="154" t="s">
        <v>104</v>
      </c>
      <c r="E278" s="165"/>
      <c r="F278" s="167" t="s">
        <v>422</v>
      </c>
      <c r="G278" s="165"/>
      <c r="H278" s="168">
        <v>2.606</v>
      </c>
      <c r="I278" s="169"/>
      <c r="J278" s="165"/>
      <c r="K278" s="165"/>
      <c r="L278" s="170"/>
      <c r="M278" s="171"/>
      <c r="N278" s="172"/>
      <c r="O278" s="172"/>
      <c r="P278" s="172"/>
      <c r="Q278" s="172"/>
      <c r="R278" s="172"/>
      <c r="S278" s="172"/>
      <c r="T278" s="173"/>
      <c r="AT278" s="174" t="s">
        <v>104</v>
      </c>
      <c r="AU278" s="174" t="s">
        <v>1</v>
      </c>
      <c r="AV278" s="163" t="s">
        <v>1</v>
      </c>
      <c r="AW278" s="163" t="s">
        <v>4</v>
      </c>
      <c r="AX278" s="163" t="s">
        <v>66</v>
      </c>
      <c r="AY278" s="174" t="s">
        <v>94</v>
      </c>
    </row>
    <row r="279" spans="1:65" s="14" customFormat="1" ht="16.5" customHeight="1">
      <c r="A279" s="11"/>
      <c r="B279" s="54"/>
      <c r="C279" s="203" t="s">
        <v>423</v>
      </c>
      <c r="D279" s="203" t="s">
        <v>265</v>
      </c>
      <c r="E279" s="204" t="s">
        <v>424</v>
      </c>
      <c r="F279" s="205" t="s">
        <v>425</v>
      </c>
      <c r="G279" s="206" t="s">
        <v>121</v>
      </c>
      <c r="H279" s="207">
        <v>347.48</v>
      </c>
      <c r="I279" s="208"/>
      <c r="J279" s="209">
        <f>ROUND(I279*H279,2)</f>
        <v>0</v>
      </c>
      <c r="K279" s="205" t="s">
        <v>9</v>
      </c>
      <c r="L279" s="210"/>
      <c r="M279" s="211" t="s">
        <v>9</v>
      </c>
      <c r="N279" s="212" t="s">
        <v>29</v>
      </c>
      <c r="O279" s="146"/>
      <c r="P279" s="147">
        <f>O279*H279</f>
        <v>0</v>
      </c>
      <c r="Q279" s="147">
        <v>0.0065</v>
      </c>
      <c r="R279" s="147">
        <f>Q279*H279</f>
        <v>2.25862</v>
      </c>
      <c r="S279" s="147">
        <v>0</v>
      </c>
      <c r="T279" s="148">
        <f>S279*H279</f>
        <v>0</v>
      </c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R279" s="149" t="s">
        <v>264</v>
      </c>
      <c r="AT279" s="149" t="s">
        <v>265</v>
      </c>
      <c r="AU279" s="149" t="s">
        <v>1</v>
      </c>
      <c r="AY279" s="2" t="s">
        <v>94</v>
      </c>
      <c r="BE279" s="150">
        <f>IF(N279="základní",J279,0)</f>
        <v>0</v>
      </c>
      <c r="BF279" s="150">
        <f>IF(N279="snížená",J279,0)</f>
        <v>0</v>
      </c>
      <c r="BG279" s="150">
        <f>IF(N279="zákl. přenesená",J279,0)</f>
        <v>0</v>
      </c>
      <c r="BH279" s="150">
        <f>IF(N279="sníž. přenesená",J279,0)</f>
        <v>0</v>
      </c>
      <c r="BI279" s="150">
        <f>IF(N279="nulová",J279,0)</f>
        <v>0</v>
      </c>
      <c r="BJ279" s="2" t="s">
        <v>66</v>
      </c>
      <c r="BK279" s="150">
        <f>ROUND(I279*H279,2)</f>
        <v>0</v>
      </c>
      <c r="BL279" s="2" t="s">
        <v>184</v>
      </c>
      <c r="BM279" s="149" t="s">
        <v>426</v>
      </c>
    </row>
    <row r="280" spans="2:51" s="163" customFormat="1" ht="12">
      <c r="B280" s="164"/>
      <c r="C280" s="165"/>
      <c r="D280" s="154" t="s">
        <v>104</v>
      </c>
      <c r="E280" s="166" t="s">
        <v>9</v>
      </c>
      <c r="F280" s="167" t="s">
        <v>427</v>
      </c>
      <c r="G280" s="165"/>
      <c r="H280" s="168">
        <v>330.933</v>
      </c>
      <c r="I280" s="169"/>
      <c r="J280" s="165"/>
      <c r="K280" s="165"/>
      <c r="L280" s="170"/>
      <c r="M280" s="171"/>
      <c r="N280" s="172"/>
      <c r="O280" s="172"/>
      <c r="P280" s="172"/>
      <c r="Q280" s="172"/>
      <c r="R280" s="172"/>
      <c r="S280" s="172"/>
      <c r="T280" s="173"/>
      <c r="AT280" s="174" t="s">
        <v>104</v>
      </c>
      <c r="AU280" s="174" t="s">
        <v>1</v>
      </c>
      <c r="AV280" s="163" t="s">
        <v>1</v>
      </c>
      <c r="AW280" s="163" t="s">
        <v>106</v>
      </c>
      <c r="AX280" s="163" t="s">
        <v>66</v>
      </c>
      <c r="AY280" s="174" t="s">
        <v>94</v>
      </c>
    </row>
    <row r="281" spans="2:51" s="163" customFormat="1" ht="12">
      <c r="B281" s="164"/>
      <c r="C281" s="165"/>
      <c r="D281" s="154" t="s">
        <v>104</v>
      </c>
      <c r="E281" s="165"/>
      <c r="F281" s="167" t="s">
        <v>428</v>
      </c>
      <c r="G281" s="165"/>
      <c r="H281" s="168">
        <v>347.48</v>
      </c>
      <c r="I281" s="169"/>
      <c r="J281" s="165"/>
      <c r="K281" s="165"/>
      <c r="L281" s="170"/>
      <c r="M281" s="171"/>
      <c r="N281" s="172"/>
      <c r="O281" s="172"/>
      <c r="P281" s="172"/>
      <c r="Q281" s="172"/>
      <c r="R281" s="172"/>
      <c r="S281" s="172"/>
      <c r="T281" s="173"/>
      <c r="AT281" s="174" t="s">
        <v>104</v>
      </c>
      <c r="AU281" s="174" t="s">
        <v>1</v>
      </c>
      <c r="AV281" s="163" t="s">
        <v>1</v>
      </c>
      <c r="AW281" s="163" t="s">
        <v>4</v>
      </c>
      <c r="AX281" s="163" t="s">
        <v>66</v>
      </c>
      <c r="AY281" s="174" t="s">
        <v>94</v>
      </c>
    </row>
    <row r="282" spans="1:65" s="14" customFormat="1" ht="16.5" customHeight="1">
      <c r="A282" s="11"/>
      <c r="B282" s="54"/>
      <c r="C282" s="137" t="s">
        <v>429</v>
      </c>
      <c r="D282" s="137" t="s">
        <v>97</v>
      </c>
      <c r="E282" s="138" t="s">
        <v>430</v>
      </c>
      <c r="F282" s="139" t="s">
        <v>431</v>
      </c>
      <c r="G282" s="140" t="s">
        <v>100</v>
      </c>
      <c r="H282" s="141">
        <v>248.2</v>
      </c>
      <c r="I282" s="142"/>
      <c r="J282" s="143">
        <f>ROUND(I282*H282,2)</f>
        <v>0</v>
      </c>
      <c r="K282" s="139" t="s">
        <v>101</v>
      </c>
      <c r="L282" s="12"/>
      <c r="M282" s="144" t="s">
        <v>9</v>
      </c>
      <c r="N282" s="145" t="s">
        <v>29</v>
      </c>
      <c r="O282" s="146"/>
      <c r="P282" s="147">
        <f>O282*H282</f>
        <v>0</v>
      </c>
      <c r="Q282" s="147">
        <v>0.00018</v>
      </c>
      <c r="R282" s="147">
        <f>Q282*H282</f>
        <v>0.044676</v>
      </c>
      <c r="S282" s="147">
        <v>0</v>
      </c>
      <c r="T282" s="148">
        <f>S282*H282</f>
        <v>0</v>
      </c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R282" s="149" t="s">
        <v>184</v>
      </c>
      <c r="AT282" s="149" t="s">
        <v>97</v>
      </c>
      <c r="AU282" s="149" t="s">
        <v>1</v>
      </c>
      <c r="AY282" s="2" t="s">
        <v>94</v>
      </c>
      <c r="BE282" s="150">
        <f>IF(N282="základní",J282,0)</f>
        <v>0</v>
      </c>
      <c r="BF282" s="150">
        <f>IF(N282="snížená",J282,0)</f>
        <v>0</v>
      </c>
      <c r="BG282" s="150">
        <f>IF(N282="zákl. přenesená",J282,0)</f>
        <v>0</v>
      </c>
      <c r="BH282" s="150">
        <f>IF(N282="sníž. přenesená",J282,0)</f>
        <v>0</v>
      </c>
      <c r="BI282" s="150">
        <f>IF(N282="nulová",J282,0)</f>
        <v>0</v>
      </c>
      <c r="BJ282" s="2" t="s">
        <v>66</v>
      </c>
      <c r="BK282" s="150">
        <f>ROUND(I282*H282,2)</f>
        <v>0</v>
      </c>
      <c r="BL282" s="2" t="s">
        <v>184</v>
      </c>
      <c r="BM282" s="149" t="s">
        <v>432</v>
      </c>
    </row>
    <row r="283" spans="1:65" s="14" customFormat="1" ht="16.5" customHeight="1">
      <c r="A283" s="11"/>
      <c r="B283" s="54"/>
      <c r="C283" s="137" t="s">
        <v>433</v>
      </c>
      <c r="D283" s="137" t="s">
        <v>97</v>
      </c>
      <c r="E283" s="138" t="s">
        <v>434</v>
      </c>
      <c r="F283" s="139" t="s">
        <v>435</v>
      </c>
      <c r="G283" s="140" t="s">
        <v>222</v>
      </c>
      <c r="H283" s="141">
        <v>3.606</v>
      </c>
      <c r="I283" s="142"/>
      <c r="J283" s="143">
        <f>ROUND(I283*H283,2)</f>
        <v>0</v>
      </c>
      <c r="K283" s="139" t="s">
        <v>101</v>
      </c>
      <c r="L283" s="12"/>
      <c r="M283" s="144" t="s">
        <v>9</v>
      </c>
      <c r="N283" s="145" t="s">
        <v>29</v>
      </c>
      <c r="O283" s="146"/>
      <c r="P283" s="147">
        <f>O283*H283</f>
        <v>0</v>
      </c>
      <c r="Q283" s="147">
        <v>0</v>
      </c>
      <c r="R283" s="147">
        <f>Q283*H283</f>
        <v>0</v>
      </c>
      <c r="S283" s="147">
        <v>0</v>
      </c>
      <c r="T283" s="148">
        <f>S283*H283</f>
        <v>0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R283" s="149" t="s">
        <v>184</v>
      </c>
      <c r="AT283" s="149" t="s">
        <v>97</v>
      </c>
      <c r="AU283" s="149" t="s">
        <v>1</v>
      </c>
      <c r="AY283" s="2" t="s">
        <v>94</v>
      </c>
      <c r="BE283" s="150">
        <f>IF(N283="základní",J283,0)</f>
        <v>0</v>
      </c>
      <c r="BF283" s="150">
        <f>IF(N283="snížená",J283,0)</f>
        <v>0</v>
      </c>
      <c r="BG283" s="150">
        <f>IF(N283="zákl. přenesená",J283,0)</f>
        <v>0</v>
      </c>
      <c r="BH283" s="150">
        <f>IF(N283="sníž. přenesená",J283,0)</f>
        <v>0</v>
      </c>
      <c r="BI283" s="150">
        <f>IF(N283="nulová",J283,0)</f>
        <v>0</v>
      </c>
      <c r="BJ283" s="2" t="s">
        <v>66</v>
      </c>
      <c r="BK283" s="150">
        <f>ROUND(I283*H283,2)</f>
        <v>0</v>
      </c>
      <c r="BL283" s="2" t="s">
        <v>184</v>
      </c>
      <c r="BM283" s="149" t="s">
        <v>436</v>
      </c>
    </row>
    <row r="284" spans="1:65" s="14" customFormat="1" ht="16.5" customHeight="1">
      <c r="A284" s="11"/>
      <c r="B284" s="54"/>
      <c r="C284" s="137" t="s">
        <v>437</v>
      </c>
      <c r="D284" s="137" t="s">
        <v>97</v>
      </c>
      <c r="E284" s="138" t="s">
        <v>438</v>
      </c>
      <c r="F284" s="139" t="s">
        <v>439</v>
      </c>
      <c r="G284" s="140" t="s">
        <v>222</v>
      </c>
      <c r="H284" s="141">
        <v>3.606</v>
      </c>
      <c r="I284" s="142"/>
      <c r="J284" s="143">
        <f>ROUND(I284*H284,2)</f>
        <v>0</v>
      </c>
      <c r="K284" s="139" t="s">
        <v>101</v>
      </c>
      <c r="L284" s="12"/>
      <c r="M284" s="144" t="s">
        <v>9</v>
      </c>
      <c r="N284" s="145" t="s">
        <v>29</v>
      </c>
      <c r="O284" s="146"/>
      <c r="P284" s="147">
        <f>O284*H284</f>
        <v>0</v>
      </c>
      <c r="Q284" s="147">
        <v>0</v>
      </c>
      <c r="R284" s="147">
        <f>Q284*H284</f>
        <v>0</v>
      </c>
      <c r="S284" s="147">
        <v>0</v>
      </c>
      <c r="T284" s="148">
        <f>S284*H284</f>
        <v>0</v>
      </c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R284" s="149" t="s">
        <v>184</v>
      </c>
      <c r="AT284" s="149" t="s">
        <v>97</v>
      </c>
      <c r="AU284" s="149" t="s">
        <v>1</v>
      </c>
      <c r="AY284" s="2" t="s">
        <v>94</v>
      </c>
      <c r="BE284" s="150">
        <f>IF(N284="základní",J284,0)</f>
        <v>0</v>
      </c>
      <c r="BF284" s="150">
        <f>IF(N284="snížená",J284,0)</f>
        <v>0</v>
      </c>
      <c r="BG284" s="150">
        <f>IF(N284="zákl. přenesená",J284,0)</f>
        <v>0</v>
      </c>
      <c r="BH284" s="150">
        <f>IF(N284="sníž. přenesená",J284,0)</f>
        <v>0</v>
      </c>
      <c r="BI284" s="150">
        <f>IF(N284="nulová",J284,0)</f>
        <v>0</v>
      </c>
      <c r="BJ284" s="2" t="s">
        <v>66</v>
      </c>
      <c r="BK284" s="150">
        <f>ROUND(I284*H284,2)</f>
        <v>0</v>
      </c>
      <c r="BL284" s="2" t="s">
        <v>184</v>
      </c>
      <c r="BM284" s="149" t="s">
        <v>440</v>
      </c>
    </row>
    <row r="285" spans="1:65" s="14" customFormat="1" ht="16.5" customHeight="1">
      <c r="A285" s="11"/>
      <c r="B285" s="54"/>
      <c r="C285" s="137" t="s">
        <v>441</v>
      </c>
      <c r="D285" s="137" t="s">
        <v>97</v>
      </c>
      <c r="E285" s="138" t="s">
        <v>442</v>
      </c>
      <c r="F285" s="139" t="s">
        <v>443</v>
      </c>
      <c r="G285" s="140" t="s">
        <v>222</v>
      </c>
      <c r="H285" s="141">
        <v>3.606</v>
      </c>
      <c r="I285" s="142"/>
      <c r="J285" s="143">
        <f>ROUND(I285*H285,2)</f>
        <v>0</v>
      </c>
      <c r="K285" s="139" t="s">
        <v>101</v>
      </c>
      <c r="L285" s="12"/>
      <c r="M285" s="144" t="s">
        <v>9</v>
      </c>
      <c r="N285" s="145" t="s">
        <v>29</v>
      </c>
      <c r="O285" s="146"/>
      <c r="P285" s="147">
        <f>O285*H285</f>
        <v>0</v>
      </c>
      <c r="Q285" s="147">
        <v>0</v>
      </c>
      <c r="R285" s="147">
        <f>Q285*H285</f>
        <v>0</v>
      </c>
      <c r="S285" s="147">
        <v>0</v>
      </c>
      <c r="T285" s="148">
        <f>S285*H285</f>
        <v>0</v>
      </c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R285" s="149" t="s">
        <v>184</v>
      </c>
      <c r="AT285" s="149" t="s">
        <v>97</v>
      </c>
      <c r="AU285" s="149" t="s">
        <v>1</v>
      </c>
      <c r="AY285" s="2" t="s">
        <v>94</v>
      </c>
      <c r="BE285" s="150">
        <f>IF(N285="základní",J285,0)</f>
        <v>0</v>
      </c>
      <c r="BF285" s="150">
        <f>IF(N285="snížená",J285,0)</f>
        <v>0</v>
      </c>
      <c r="BG285" s="150">
        <f>IF(N285="zákl. přenesená",J285,0)</f>
        <v>0</v>
      </c>
      <c r="BH285" s="150">
        <f>IF(N285="sníž. přenesená",J285,0)</f>
        <v>0</v>
      </c>
      <c r="BI285" s="150">
        <f>IF(N285="nulová",J285,0)</f>
        <v>0</v>
      </c>
      <c r="BJ285" s="2" t="s">
        <v>66</v>
      </c>
      <c r="BK285" s="150">
        <f>ROUND(I285*H285,2)</f>
        <v>0</v>
      </c>
      <c r="BL285" s="2" t="s">
        <v>184</v>
      </c>
      <c r="BM285" s="149" t="s">
        <v>444</v>
      </c>
    </row>
    <row r="286" spans="2:63" s="120" customFormat="1" ht="22.95" customHeight="1">
      <c r="B286" s="121"/>
      <c r="C286" s="122"/>
      <c r="D286" s="123" t="s">
        <v>90</v>
      </c>
      <c r="E286" s="135" t="s">
        <v>445</v>
      </c>
      <c r="F286" s="135" t="s">
        <v>446</v>
      </c>
      <c r="G286" s="122"/>
      <c r="H286" s="122"/>
      <c r="I286" s="125"/>
      <c r="J286" s="136">
        <f>BK286</f>
        <v>0</v>
      </c>
      <c r="K286" s="122"/>
      <c r="L286" s="127"/>
      <c r="M286" s="128"/>
      <c r="N286" s="129"/>
      <c r="O286" s="129"/>
      <c r="P286" s="130">
        <f>SUM(P287:P295)</f>
        <v>0</v>
      </c>
      <c r="Q286" s="129"/>
      <c r="R286" s="130">
        <f>SUM(R287:R295)</f>
        <v>1.374119</v>
      </c>
      <c r="S286" s="129"/>
      <c r="T286" s="131">
        <f>SUM(T287:T295)</f>
        <v>0</v>
      </c>
      <c r="AR286" s="132" t="s">
        <v>1</v>
      </c>
      <c r="AT286" s="133" t="s">
        <v>90</v>
      </c>
      <c r="AU286" s="133" t="s">
        <v>66</v>
      </c>
      <c r="AY286" s="132" t="s">
        <v>94</v>
      </c>
      <c r="BK286" s="134">
        <f>SUM(BK287:BK295)</f>
        <v>0</v>
      </c>
    </row>
    <row r="287" spans="1:65" s="14" customFormat="1" ht="21.75" customHeight="1">
      <c r="A287" s="11"/>
      <c r="B287" s="54"/>
      <c r="C287" s="137" t="s">
        <v>447</v>
      </c>
      <c r="D287" s="137" t="s">
        <v>97</v>
      </c>
      <c r="E287" s="138" t="s">
        <v>448</v>
      </c>
      <c r="F287" s="139" t="s">
        <v>449</v>
      </c>
      <c r="G287" s="140" t="s">
        <v>100</v>
      </c>
      <c r="H287" s="141">
        <v>246.7</v>
      </c>
      <c r="I287" s="142"/>
      <c r="J287" s="143">
        <f>ROUND(I287*H287,2)</f>
        <v>0</v>
      </c>
      <c r="K287" s="139" t="s">
        <v>101</v>
      </c>
      <c r="L287" s="12"/>
      <c r="M287" s="144" t="s">
        <v>9</v>
      </c>
      <c r="N287" s="145" t="s">
        <v>29</v>
      </c>
      <c r="O287" s="146"/>
      <c r="P287" s="147">
        <f>O287*H287</f>
        <v>0</v>
      </c>
      <c r="Q287" s="147">
        <v>0.00095</v>
      </c>
      <c r="R287" s="147">
        <f>Q287*H287</f>
        <v>0.234365</v>
      </c>
      <c r="S287" s="147">
        <v>0</v>
      </c>
      <c r="T287" s="148">
        <f>S287*H287</f>
        <v>0</v>
      </c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R287" s="149" t="s">
        <v>184</v>
      </c>
      <c r="AT287" s="149" t="s">
        <v>97</v>
      </c>
      <c r="AU287" s="149" t="s">
        <v>1</v>
      </c>
      <c r="AY287" s="2" t="s">
        <v>94</v>
      </c>
      <c r="BE287" s="150">
        <f>IF(N287="základní",J287,0)</f>
        <v>0</v>
      </c>
      <c r="BF287" s="150">
        <f>IF(N287="snížená",J287,0)</f>
        <v>0</v>
      </c>
      <c r="BG287" s="150">
        <f>IF(N287="zákl. přenesená",J287,0)</f>
        <v>0</v>
      </c>
      <c r="BH287" s="150">
        <f>IF(N287="sníž. přenesená",J287,0)</f>
        <v>0</v>
      </c>
      <c r="BI287" s="150">
        <f>IF(N287="nulová",J287,0)</f>
        <v>0</v>
      </c>
      <c r="BJ287" s="2" t="s">
        <v>66</v>
      </c>
      <c r="BK287" s="150">
        <f>ROUND(I287*H287,2)</f>
        <v>0</v>
      </c>
      <c r="BL287" s="2" t="s">
        <v>184</v>
      </c>
      <c r="BM287" s="149" t="s">
        <v>450</v>
      </c>
    </row>
    <row r="288" spans="2:51" s="163" customFormat="1" ht="12">
      <c r="B288" s="164"/>
      <c r="C288" s="165"/>
      <c r="D288" s="154" t="s">
        <v>104</v>
      </c>
      <c r="E288" s="166" t="s">
        <v>9</v>
      </c>
      <c r="F288" s="167" t="s">
        <v>451</v>
      </c>
      <c r="G288" s="165"/>
      <c r="H288" s="168">
        <v>213.2</v>
      </c>
      <c r="I288" s="169"/>
      <c r="J288" s="165"/>
      <c r="K288" s="165"/>
      <c r="L288" s="170"/>
      <c r="M288" s="171"/>
      <c r="N288" s="172"/>
      <c r="O288" s="172"/>
      <c r="P288" s="172"/>
      <c r="Q288" s="172"/>
      <c r="R288" s="172"/>
      <c r="S288" s="172"/>
      <c r="T288" s="173"/>
      <c r="AT288" s="174" t="s">
        <v>104</v>
      </c>
      <c r="AU288" s="174" t="s">
        <v>1</v>
      </c>
      <c r="AV288" s="163" t="s">
        <v>1</v>
      </c>
      <c r="AW288" s="163" t="s">
        <v>106</v>
      </c>
      <c r="AX288" s="163" t="s">
        <v>93</v>
      </c>
      <c r="AY288" s="174" t="s">
        <v>94</v>
      </c>
    </row>
    <row r="289" spans="2:51" s="163" customFormat="1" ht="12">
      <c r="B289" s="164"/>
      <c r="C289" s="165"/>
      <c r="D289" s="154" t="s">
        <v>104</v>
      </c>
      <c r="E289" s="166" t="s">
        <v>9</v>
      </c>
      <c r="F289" s="167" t="s">
        <v>452</v>
      </c>
      <c r="G289" s="165"/>
      <c r="H289" s="168">
        <v>33.5</v>
      </c>
      <c r="I289" s="169"/>
      <c r="J289" s="165"/>
      <c r="K289" s="165"/>
      <c r="L289" s="170"/>
      <c r="M289" s="171"/>
      <c r="N289" s="172"/>
      <c r="O289" s="172"/>
      <c r="P289" s="172"/>
      <c r="Q289" s="172"/>
      <c r="R289" s="172"/>
      <c r="S289" s="172"/>
      <c r="T289" s="173"/>
      <c r="AT289" s="174" t="s">
        <v>104</v>
      </c>
      <c r="AU289" s="174" t="s">
        <v>1</v>
      </c>
      <c r="AV289" s="163" t="s">
        <v>1</v>
      </c>
      <c r="AW289" s="163" t="s">
        <v>106</v>
      </c>
      <c r="AX289" s="163" t="s">
        <v>93</v>
      </c>
      <c r="AY289" s="174" t="s">
        <v>94</v>
      </c>
    </row>
    <row r="290" spans="2:51" s="187" customFormat="1" ht="12">
      <c r="B290" s="188"/>
      <c r="C290" s="189"/>
      <c r="D290" s="154" t="s">
        <v>104</v>
      </c>
      <c r="E290" s="190" t="s">
        <v>9</v>
      </c>
      <c r="F290" s="191" t="s">
        <v>114</v>
      </c>
      <c r="G290" s="189"/>
      <c r="H290" s="192">
        <v>246.7</v>
      </c>
      <c r="I290" s="193"/>
      <c r="J290" s="189"/>
      <c r="K290" s="189"/>
      <c r="L290" s="194"/>
      <c r="M290" s="195"/>
      <c r="N290" s="196"/>
      <c r="O290" s="196"/>
      <c r="P290" s="196"/>
      <c r="Q290" s="196"/>
      <c r="R290" s="196"/>
      <c r="S290" s="196"/>
      <c r="T290" s="197"/>
      <c r="AT290" s="198" t="s">
        <v>104</v>
      </c>
      <c r="AU290" s="198" t="s">
        <v>1</v>
      </c>
      <c r="AV290" s="187" t="s">
        <v>102</v>
      </c>
      <c r="AW290" s="187" t="s">
        <v>106</v>
      </c>
      <c r="AX290" s="187" t="s">
        <v>66</v>
      </c>
      <c r="AY290" s="198" t="s">
        <v>94</v>
      </c>
    </row>
    <row r="291" spans="1:65" s="14" customFormat="1" ht="16.5" customHeight="1">
      <c r="A291" s="11"/>
      <c r="B291" s="54"/>
      <c r="C291" s="203" t="s">
        <v>453</v>
      </c>
      <c r="D291" s="203" t="s">
        <v>265</v>
      </c>
      <c r="E291" s="204" t="s">
        <v>454</v>
      </c>
      <c r="F291" s="205" t="s">
        <v>455</v>
      </c>
      <c r="G291" s="206" t="s">
        <v>100</v>
      </c>
      <c r="H291" s="207">
        <v>259.035</v>
      </c>
      <c r="I291" s="208"/>
      <c r="J291" s="209">
        <f>ROUND(I291*H291,2)</f>
        <v>0</v>
      </c>
      <c r="K291" s="205" t="s">
        <v>9</v>
      </c>
      <c r="L291" s="210"/>
      <c r="M291" s="211" t="s">
        <v>9</v>
      </c>
      <c r="N291" s="212" t="s">
        <v>29</v>
      </c>
      <c r="O291" s="146"/>
      <c r="P291" s="147">
        <f>O291*H291</f>
        <v>0</v>
      </c>
      <c r="Q291" s="147">
        <v>0.0044</v>
      </c>
      <c r="R291" s="147">
        <f>Q291*H291</f>
        <v>1.1397540000000002</v>
      </c>
      <c r="S291" s="147">
        <v>0</v>
      </c>
      <c r="T291" s="148">
        <f>S291*H291</f>
        <v>0</v>
      </c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R291" s="149" t="s">
        <v>264</v>
      </c>
      <c r="AT291" s="149" t="s">
        <v>265</v>
      </c>
      <c r="AU291" s="149" t="s">
        <v>1</v>
      </c>
      <c r="AY291" s="2" t="s">
        <v>94</v>
      </c>
      <c r="BE291" s="150">
        <f>IF(N291="základní",J291,0)</f>
        <v>0</v>
      </c>
      <c r="BF291" s="150">
        <f>IF(N291="snížená",J291,0)</f>
        <v>0</v>
      </c>
      <c r="BG291" s="150">
        <f>IF(N291="zákl. přenesená",J291,0)</f>
        <v>0</v>
      </c>
      <c r="BH291" s="150">
        <f>IF(N291="sníž. přenesená",J291,0)</f>
        <v>0</v>
      </c>
      <c r="BI291" s="150">
        <f>IF(N291="nulová",J291,0)</f>
        <v>0</v>
      </c>
      <c r="BJ291" s="2" t="s">
        <v>66</v>
      </c>
      <c r="BK291" s="150">
        <f>ROUND(I291*H291,2)</f>
        <v>0</v>
      </c>
      <c r="BL291" s="2" t="s">
        <v>184</v>
      </c>
      <c r="BM291" s="149" t="s">
        <v>456</v>
      </c>
    </row>
    <row r="292" spans="2:51" s="163" customFormat="1" ht="12">
      <c r="B292" s="164"/>
      <c r="C292" s="165"/>
      <c r="D292" s="154" t="s">
        <v>104</v>
      </c>
      <c r="E292" s="165"/>
      <c r="F292" s="167" t="s">
        <v>457</v>
      </c>
      <c r="G292" s="165"/>
      <c r="H292" s="168">
        <v>259.035</v>
      </c>
      <c r="I292" s="169"/>
      <c r="J292" s="165"/>
      <c r="K292" s="165"/>
      <c r="L292" s="170"/>
      <c r="M292" s="171"/>
      <c r="N292" s="172"/>
      <c r="O292" s="172"/>
      <c r="P292" s="172"/>
      <c r="Q292" s="172"/>
      <c r="R292" s="172"/>
      <c r="S292" s="172"/>
      <c r="T292" s="173"/>
      <c r="AT292" s="174" t="s">
        <v>104</v>
      </c>
      <c r="AU292" s="174" t="s">
        <v>1</v>
      </c>
      <c r="AV292" s="163" t="s">
        <v>1</v>
      </c>
      <c r="AW292" s="163" t="s">
        <v>4</v>
      </c>
      <c r="AX292" s="163" t="s">
        <v>66</v>
      </c>
      <c r="AY292" s="174" t="s">
        <v>94</v>
      </c>
    </row>
    <row r="293" spans="1:65" s="14" customFormat="1" ht="16.5" customHeight="1">
      <c r="A293" s="11"/>
      <c r="B293" s="54"/>
      <c r="C293" s="137" t="s">
        <v>458</v>
      </c>
      <c r="D293" s="137" t="s">
        <v>97</v>
      </c>
      <c r="E293" s="138" t="s">
        <v>459</v>
      </c>
      <c r="F293" s="139" t="s">
        <v>460</v>
      </c>
      <c r="G293" s="140" t="s">
        <v>222</v>
      </c>
      <c r="H293" s="141">
        <v>1.374</v>
      </c>
      <c r="I293" s="142"/>
      <c r="J293" s="143">
        <f>ROUND(I293*H293,2)</f>
        <v>0</v>
      </c>
      <c r="K293" s="139" t="s">
        <v>101</v>
      </c>
      <c r="L293" s="12"/>
      <c r="M293" s="144" t="s">
        <v>9</v>
      </c>
      <c r="N293" s="145" t="s">
        <v>29</v>
      </c>
      <c r="O293" s="146"/>
      <c r="P293" s="147">
        <f>O293*H293</f>
        <v>0</v>
      </c>
      <c r="Q293" s="147">
        <v>0</v>
      </c>
      <c r="R293" s="147">
        <f>Q293*H293</f>
        <v>0</v>
      </c>
      <c r="S293" s="147">
        <v>0</v>
      </c>
      <c r="T293" s="148">
        <f>S293*H293</f>
        <v>0</v>
      </c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R293" s="149" t="s">
        <v>184</v>
      </c>
      <c r="AT293" s="149" t="s">
        <v>97</v>
      </c>
      <c r="AU293" s="149" t="s">
        <v>1</v>
      </c>
      <c r="AY293" s="2" t="s">
        <v>94</v>
      </c>
      <c r="BE293" s="150">
        <f>IF(N293="základní",J293,0)</f>
        <v>0</v>
      </c>
      <c r="BF293" s="150">
        <f>IF(N293="snížená",J293,0)</f>
        <v>0</v>
      </c>
      <c r="BG293" s="150">
        <f>IF(N293="zákl. přenesená",J293,0)</f>
        <v>0</v>
      </c>
      <c r="BH293" s="150">
        <f>IF(N293="sníž. přenesená",J293,0)</f>
        <v>0</v>
      </c>
      <c r="BI293" s="150">
        <f>IF(N293="nulová",J293,0)</f>
        <v>0</v>
      </c>
      <c r="BJ293" s="2" t="s">
        <v>66</v>
      </c>
      <c r="BK293" s="150">
        <f>ROUND(I293*H293,2)</f>
        <v>0</v>
      </c>
      <c r="BL293" s="2" t="s">
        <v>184</v>
      </c>
      <c r="BM293" s="149" t="s">
        <v>461</v>
      </c>
    </row>
    <row r="294" spans="1:65" s="14" customFormat="1" ht="16.5" customHeight="1">
      <c r="A294" s="11"/>
      <c r="B294" s="54"/>
      <c r="C294" s="137" t="s">
        <v>462</v>
      </c>
      <c r="D294" s="137" t="s">
        <v>97</v>
      </c>
      <c r="E294" s="138" t="s">
        <v>463</v>
      </c>
      <c r="F294" s="139" t="s">
        <v>464</v>
      </c>
      <c r="G294" s="140" t="s">
        <v>222</v>
      </c>
      <c r="H294" s="141">
        <v>1.374</v>
      </c>
      <c r="I294" s="142"/>
      <c r="J294" s="143">
        <f>ROUND(I294*H294,2)</f>
        <v>0</v>
      </c>
      <c r="K294" s="139" t="s">
        <v>101</v>
      </c>
      <c r="L294" s="12"/>
      <c r="M294" s="144" t="s">
        <v>9</v>
      </c>
      <c r="N294" s="145" t="s">
        <v>29</v>
      </c>
      <c r="O294" s="146"/>
      <c r="P294" s="147">
        <f>O294*H294</f>
        <v>0</v>
      </c>
      <c r="Q294" s="147">
        <v>0</v>
      </c>
      <c r="R294" s="147">
        <f>Q294*H294</f>
        <v>0</v>
      </c>
      <c r="S294" s="147">
        <v>0</v>
      </c>
      <c r="T294" s="148">
        <f>S294*H294</f>
        <v>0</v>
      </c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R294" s="149" t="s">
        <v>184</v>
      </c>
      <c r="AT294" s="149" t="s">
        <v>97</v>
      </c>
      <c r="AU294" s="149" t="s">
        <v>1</v>
      </c>
      <c r="AY294" s="2" t="s">
        <v>94</v>
      </c>
      <c r="BE294" s="150">
        <f>IF(N294="základní",J294,0)</f>
        <v>0</v>
      </c>
      <c r="BF294" s="150">
        <f>IF(N294="snížená",J294,0)</f>
        <v>0</v>
      </c>
      <c r="BG294" s="150">
        <f>IF(N294="zákl. přenesená",J294,0)</f>
        <v>0</v>
      </c>
      <c r="BH294" s="150">
        <f>IF(N294="sníž. přenesená",J294,0)</f>
        <v>0</v>
      </c>
      <c r="BI294" s="150">
        <f>IF(N294="nulová",J294,0)</f>
        <v>0</v>
      </c>
      <c r="BJ294" s="2" t="s">
        <v>66</v>
      </c>
      <c r="BK294" s="150">
        <f>ROUND(I294*H294,2)</f>
        <v>0</v>
      </c>
      <c r="BL294" s="2" t="s">
        <v>184</v>
      </c>
      <c r="BM294" s="149" t="s">
        <v>465</v>
      </c>
    </row>
    <row r="295" spans="1:65" s="14" customFormat="1" ht="16.5" customHeight="1">
      <c r="A295" s="11"/>
      <c r="B295" s="54"/>
      <c r="C295" s="137" t="s">
        <v>466</v>
      </c>
      <c r="D295" s="137" t="s">
        <v>97</v>
      </c>
      <c r="E295" s="138" t="s">
        <v>467</v>
      </c>
      <c r="F295" s="139" t="s">
        <v>468</v>
      </c>
      <c r="G295" s="140" t="s">
        <v>222</v>
      </c>
      <c r="H295" s="141">
        <v>1.374</v>
      </c>
      <c r="I295" s="142"/>
      <c r="J295" s="143">
        <f>ROUND(I295*H295,2)</f>
        <v>0</v>
      </c>
      <c r="K295" s="139" t="s">
        <v>101</v>
      </c>
      <c r="L295" s="12"/>
      <c r="M295" s="144" t="s">
        <v>9</v>
      </c>
      <c r="N295" s="145" t="s">
        <v>29</v>
      </c>
      <c r="O295" s="146"/>
      <c r="P295" s="147">
        <f>O295*H295</f>
        <v>0</v>
      </c>
      <c r="Q295" s="147">
        <v>0</v>
      </c>
      <c r="R295" s="147">
        <f>Q295*H295</f>
        <v>0</v>
      </c>
      <c r="S295" s="147">
        <v>0</v>
      </c>
      <c r="T295" s="148">
        <f>S295*H295</f>
        <v>0</v>
      </c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R295" s="149" t="s">
        <v>184</v>
      </c>
      <c r="AT295" s="149" t="s">
        <v>97</v>
      </c>
      <c r="AU295" s="149" t="s">
        <v>1</v>
      </c>
      <c r="AY295" s="2" t="s">
        <v>94</v>
      </c>
      <c r="BE295" s="150">
        <f>IF(N295="základní",J295,0)</f>
        <v>0</v>
      </c>
      <c r="BF295" s="150">
        <f>IF(N295="snížená",J295,0)</f>
        <v>0</v>
      </c>
      <c r="BG295" s="150">
        <f>IF(N295="zákl. přenesená",J295,0)</f>
        <v>0</v>
      </c>
      <c r="BH295" s="150">
        <f>IF(N295="sníž. přenesená",J295,0)</f>
        <v>0</v>
      </c>
      <c r="BI295" s="150">
        <f>IF(N295="nulová",J295,0)</f>
        <v>0</v>
      </c>
      <c r="BJ295" s="2" t="s">
        <v>66</v>
      </c>
      <c r="BK295" s="150">
        <f>ROUND(I295*H295,2)</f>
        <v>0</v>
      </c>
      <c r="BL295" s="2" t="s">
        <v>184</v>
      </c>
      <c r="BM295" s="149" t="s">
        <v>469</v>
      </c>
    </row>
    <row r="296" spans="2:63" s="120" customFormat="1" ht="22.95" customHeight="1">
      <c r="B296" s="121"/>
      <c r="C296" s="122"/>
      <c r="D296" s="123" t="s">
        <v>90</v>
      </c>
      <c r="E296" s="135" t="s">
        <v>470</v>
      </c>
      <c r="F296" s="135" t="s">
        <v>471</v>
      </c>
      <c r="G296" s="122"/>
      <c r="H296" s="122"/>
      <c r="I296" s="125"/>
      <c r="J296" s="136">
        <f>BK296</f>
        <v>0</v>
      </c>
      <c r="K296" s="122"/>
      <c r="L296" s="127"/>
      <c r="M296" s="128"/>
      <c r="N296" s="129"/>
      <c r="O296" s="129"/>
      <c r="P296" s="130">
        <f>SUM(P297:P363)</f>
        <v>0</v>
      </c>
      <c r="Q296" s="129"/>
      <c r="R296" s="130">
        <f>SUM(R297:R363)</f>
        <v>4.2272135</v>
      </c>
      <c r="S296" s="129"/>
      <c r="T296" s="131">
        <f>SUM(T297:T363)</f>
        <v>1.6837490000000002</v>
      </c>
      <c r="AR296" s="132" t="s">
        <v>1</v>
      </c>
      <c r="AT296" s="133" t="s">
        <v>90</v>
      </c>
      <c r="AU296" s="133" t="s">
        <v>66</v>
      </c>
      <c r="AY296" s="132" t="s">
        <v>94</v>
      </c>
      <c r="BK296" s="134">
        <f>SUM(BK297:BK363)</f>
        <v>0</v>
      </c>
    </row>
    <row r="297" spans="1:65" s="14" customFormat="1" ht="16.5" customHeight="1">
      <c r="A297" s="11"/>
      <c r="B297" s="54"/>
      <c r="C297" s="137" t="s">
        <v>472</v>
      </c>
      <c r="D297" s="137" t="s">
        <v>97</v>
      </c>
      <c r="E297" s="138" t="s">
        <v>473</v>
      </c>
      <c r="F297" s="139" t="s">
        <v>474</v>
      </c>
      <c r="G297" s="140" t="s">
        <v>100</v>
      </c>
      <c r="H297" s="141">
        <v>35.7</v>
      </c>
      <c r="I297" s="142"/>
      <c r="J297" s="143">
        <f>ROUND(I297*H297,2)</f>
        <v>0</v>
      </c>
      <c r="K297" s="139" t="s">
        <v>101</v>
      </c>
      <c r="L297" s="12"/>
      <c r="M297" s="144" t="s">
        <v>9</v>
      </c>
      <c r="N297" s="145" t="s">
        <v>29</v>
      </c>
      <c r="O297" s="146"/>
      <c r="P297" s="147">
        <f>O297*H297</f>
        <v>0</v>
      </c>
      <c r="Q297" s="147">
        <v>0</v>
      </c>
      <c r="R297" s="147">
        <f>Q297*H297</f>
        <v>0</v>
      </c>
      <c r="S297" s="147">
        <v>0.02465</v>
      </c>
      <c r="T297" s="148">
        <f>S297*H297</f>
        <v>0.880005</v>
      </c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R297" s="149" t="s">
        <v>184</v>
      </c>
      <c r="AT297" s="149" t="s">
        <v>97</v>
      </c>
      <c r="AU297" s="149" t="s">
        <v>1</v>
      </c>
      <c r="AY297" s="2" t="s">
        <v>94</v>
      </c>
      <c r="BE297" s="150">
        <f>IF(N297="základní",J297,0)</f>
        <v>0</v>
      </c>
      <c r="BF297" s="150">
        <f>IF(N297="snížená",J297,0)</f>
        <v>0</v>
      </c>
      <c r="BG297" s="150">
        <f>IF(N297="zákl. přenesená",J297,0)</f>
        <v>0</v>
      </c>
      <c r="BH297" s="150">
        <f>IF(N297="sníž. přenesená",J297,0)</f>
        <v>0</v>
      </c>
      <c r="BI297" s="150">
        <f>IF(N297="nulová",J297,0)</f>
        <v>0</v>
      </c>
      <c r="BJ297" s="2" t="s">
        <v>66</v>
      </c>
      <c r="BK297" s="150">
        <f>ROUND(I297*H297,2)</f>
        <v>0</v>
      </c>
      <c r="BL297" s="2" t="s">
        <v>184</v>
      </c>
      <c r="BM297" s="149" t="s">
        <v>475</v>
      </c>
    </row>
    <row r="298" spans="2:51" s="151" customFormat="1" ht="12">
      <c r="B298" s="152"/>
      <c r="C298" s="153"/>
      <c r="D298" s="154" t="s">
        <v>104</v>
      </c>
      <c r="E298" s="155" t="s">
        <v>9</v>
      </c>
      <c r="F298" s="156" t="s">
        <v>476</v>
      </c>
      <c r="G298" s="153"/>
      <c r="H298" s="155" t="s">
        <v>9</v>
      </c>
      <c r="I298" s="157"/>
      <c r="J298" s="153"/>
      <c r="K298" s="153"/>
      <c r="L298" s="158"/>
      <c r="M298" s="159"/>
      <c r="N298" s="160"/>
      <c r="O298" s="160"/>
      <c r="P298" s="160"/>
      <c r="Q298" s="160"/>
      <c r="R298" s="160"/>
      <c r="S298" s="160"/>
      <c r="T298" s="161"/>
      <c r="AT298" s="162" t="s">
        <v>104</v>
      </c>
      <c r="AU298" s="162" t="s">
        <v>1</v>
      </c>
      <c r="AV298" s="151" t="s">
        <v>66</v>
      </c>
      <c r="AW298" s="151" t="s">
        <v>106</v>
      </c>
      <c r="AX298" s="151" t="s">
        <v>93</v>
      </c>
      <c r="AY298" s="162" t="s">
        <v>94</v>
      </c>
    </row>
    <row r="299" spans="2:51" s="163" customFormat="1" ht="12">
      <c r="B299" s="164"/>
      <c r="C299" s="165"/>
      <c r="D299" s="154" t="s">
        <v>104</v>
      </c>
      <c r="E299" s="166" t="s">
        <v>9</v>
      </c>
      <c r="F299" s="167" t="s">
        <v>477</v>
      </c>
      <c r="G299" s="165"/>
      <c r="H299" s="168">
        <v>29.7</v>
      </c>
      <c r="I299" s="169"/>
      <c r="J299" s="165"/>
      <c r="K299" s="165"/>
      <c r="L299" s="170"/>
      <c r="M299" s="171"/>
      <c r="N299" s="172"/>
      <c r="O299" s="172"/>
      <c r="P299" s="172"/>
      <c r="Q299" s="172"/>
      <c r="R299" s="172"/>
      <c r="S299" s="172"/>
      <c r="T299" s="173"/>
      <c r="AT299" s="174" t="s">
        <v>104</v>
      </c>
      <c r="AU299" s="174" t="s">
        <v>1</v>
      </c>
      <c r="AV299" s="163" t="s">
        <v>1</v>
      </c>
      <c r="AW299" s="163" t="s">
        <v>106</v>
      </c>
      <c r="AX299" s="163" t="s">
        <v>93</v>
      </c>
      <c r="AY299" s="174" t="s">
        <v>94</v>
      </c>
    </row>
    <row r="300" spans="2:51" s="151" customFormat="1" ht="12">
      <c r="B300" s="152"/>
      <c r="C300" s="153"/>
      <c r="D300" s="154" t="s">
        <v>104</v>
      </c>
      <c r="E300" s="155" t="s">
        <v>9</v>
      </c>
      <c r="F300" s="156" t="s">
        <v>478</v>
      </c>
      <c r="G300" s="153"/>
      <c r="H300" s="155" t="s">
        <v>9</v>
      </c>
      <c r="I300" s="157"/>
      <c r="J300" s="153"/>
      <c r="K300" s="153"/>
      <c r="L300" s="158"/>
      <c r="M300" s="159"/>
      <c r="N300" s="160"/>
      <c r="O300" s="160"/>
      <c r="P300" s="160"/>
      <c r="Q300" s="160"/>
      <c r="R300" s="160"/>
      <c r="S300" s="160"/>
      <c r="T300" s="161"/>
      <c r="AT300" s="162" t="s">
        <v>104</v>
      </c>
      <c r="AU300" s="162" t="s">
        <v>1</v>
      </c>
      <c r="AV300" s="151" t="s">
        <v>66</v>
      </c>
      <c r="AW300" s="151" t="s">
        <v>106</v>
      </c>
      <c r="AX300" s="151" t="s">
        <v>93</v>
      </c>
      <c r="AY300" s="162" t="s">
        <v>94</v>
      </c>
    </row>
    <row r="301" spans="2:51" s="163" customFormat="1" ht="12">
      <c r="B301" s="164"/>
      <c r="C301" s="165"/>
      <c r="D301" s="154" t="s">
        <v>104</v>
      </c>
      <c r="E301" s="166" t="s">
        <v>9</v>
      </c>
      <c r="F301" s="167" t="s">
        <v>479</v>
      </c>
      <c r="G301" s="165"/>
      <c r="H301" s="168">
        <v>6</v>
      </c>
      <c r="I301" s="169"/>
      <c r="J301" s="165"/>
      <c r="K301" s="165"/>
      <c r="L301" s="170"/>
      <c r="M301" s="171"/>
      <c r="N301" s="172"/>
      <c r="O301" s="172"/>
      <c r="P301" s="172"/>
      <c r="Q301" s="172"/>
      <c r="R301" s="172"/>
      <c r="S301" s="172"/>
      <c r="T301" s="173"/>
      <c r="AT301" s="174" t="s">
        <v>104</v>
      </c>
      <c r="AU301" s="174" t="s">
        <v>1</v>
      </c>
      <c r="AV301" s="163" t="s">
        <v>1</v>
      </c>
      <c r="AW301" s="163" t="s">
        <v>106</v>
      </c>
      <c r="AX301" s="163" t="s">
        <v>93</v>
      </c>
      <c r="AY301" s="174" t="s">
        <v>94</v>
      </c>
    </row>
    <row r="302" spans="2:51" s="187" customFormat="1" ht="12">
      <c r="B302" s="188"/>
      <c r="C302" s="189"/>
      <c r="D302" s="154" t="s">
        <v>104</v>
      </c>
      <c r="E302" s="190" t="s">
        <v>9</v>
      </c>
      <c r="F302" s="191" t="s">
        <v>114</v>
      </c>
      <c r="G302" s="189"/>
      <c r="H302" s="192">
        <v>35.7</v>
      </c>
      <c r="I302" s="193"/>
      <c r="J302" s="189"/>
      <c r="K302" s="189"/>
      <c r="L302" s="194"/>
      <c r="M302" s="195"/>
      <c r="N302" s="196"/>
      <c r="O302" s="196"/>
      <c r="P302" s="196"/>
      <c r="Q302" s="196"/>
      <c r="R302" s="196"/>
      <c r="S302" s="196"/>
      <c r="T302" s="197"/>
      <c r="AT302" s="198" t="s">
        <v>104</v>
      </c>
      <c r="AU302" s="198" t="s">
        <v>1</v>
      </c>
      <c r="AV302" s="187" t="s">
        <v>102</v>
      </c>
      <c r="AW302" s="187" t="s">
        <v>106</v>
      </c>
      <c r="AX302" s="187" t="s">
        <v>66</v>
      </c>
      <c r="AY302" s="198" t="s">
        <v>94</v>
      </c>
    </row>
    <row r="303" spans="1:65" s="14" customFormat="1" ht="16.5" customHeight="1">
      <c r="A303" s="11"/>
      <c r="B303" s="54"/>
      <c r="C303" s="137" t="s">
        <v>480</v>
      </c>
      <c r="D303" s="137" t="s">
        <v>97</v>
      </c>
      <c r="E303" s="138" t="s">
        <v>481</v>
      </c>
      <c r="F303" s="139" t="s">
        <v>482</v>
      </c>
      <c r="G303" s="140" t="s">
        <v>100</v>
      </c>
      <c r="H303" s="141">
        <v>42.8</v>
      </c>
      <c r="I303" s="142"/>
      <c r="J303" s="143">
        <f>ROUND(I303*H303,2)</f>
        <v>0</v>
      </c>
      <c r="K303" s="139" t="s">
        <v>101</v>
      </c>
      <c r="L303" s="12"/>
      <c r="M303" s="144" t="s">
        <v>9</v>
      </c>
      <c r="N303" s="145" t="s">
        <v>29</v>
      </c>
      <c r="O303" s="146"/>
      <c r="P303" s="147">
        <f>O303*H303</f>
        <v>0</v>
      </c>
      <c r="Q303" s="147">
        <v>0</v>
      </c>
      <c r="R303" s="147">
        <f>Q303*H303</f>
        <v>0</v>
      </c>
      <c r="S303" s="147">
        <v>0.01098</v>
      </c>
      <c r="T303" s="148">
        <f>S303*H303</f>
        <v>0.469944</v>
      </c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R303" s="149" t="s">
        <v>184</v>
      </c>
      <c r="AT303" s="149" t="s">
        <v>97</v>
      </c>
      <c r="AU303" s="149" t="s">
        <v>1</v>
      </c>
      <c r="AY303" s="2" t="s">
        <v>94</v>
      </c>
      <c r="BE303" s="150">
        <f>IF(N303="základní",J303,0)</f>
        <v>0</v>
      </c>
      <c r="BF303" s="150">
        <f>IF(N303="snížená",J303,0)</f>
        <v>0</v>
      </c>
      <c r="BG303" s="150">
        <f>IF(N303="zákl. přenesená",J303,0)</f>
        <v>0</v>
      </c>
      <c r="BH303" s="150">
        <f>IF(N303="sníž. přenesená",J303,0)</f>
        <v>0</v>
      </c>
      <c r="BI303" s="150">
        <f>IF(N303="nulová",J303,0)</f>
        <v>0</v>
      </c>
      <c r="BJ303" s="2" t="s">
        <v>66</v>
      </c>
      <c r="BK303" s="150">
        <f>ROUND(I303*H303,2)</f>
        <v>0</v>
      </c>
      <c r="BL303" s="2" t="s">
        <v>184</v>
      </c>
      <c r="BM303" s="149" t="s">
        <v>483</v>
      </c>
    </row>
    <row r="304" spans="2:51" s="151" customFormat="1" ht="12">
      <c r="B304" s="152"/>
      <c r="C304" s="153"/>
      <c r="D304" s="154" t="s">
        <v>104</v>
      </c>
      <c r="E304" s="155" t="s">
        <v>9</v>
      </c>
      <c r="F304" s="156" t="s">
        <v>484</v>
      </c>
      <c r="G304" s="153"/>
      <c r="H304" s="155" t="s">
        <v>9</v>
      </c>
      <c r="I304" s="157"/>
      <c r="J304" s="153"/>
      <c r="K304" s="153"/>
      <c r="L304" s="158"/>
      <c r="M304" s="159"/>
      <c r="N304" s="160"/>
      <c r="O304" s="160"/>
      <c r="P304" s="160"/>
      <c r="Q304" s="160"/>
      <c r="R304" s="160"/>
      <c r="S304" s="160"/>
      <c r="T304" s="161"/>
      <c r="AT304" s="162" t="s">
        <v>104</v>
      </c>
      <c r="AU304" s="162" t="s">
        <v>1</v>
      </c>
      <c r="AV304" s="151" t="s">
        <v>66</v>
      </c>
      <c r="AW304" s="151" t="s">
        <v>106</v>
      </c>
      <c r="AX304" s="151" t="s">
        <v>93</v>
      </c>
      <c r="AY304" s="162" t="s">
        <v>94</v>
      </c>
    </row>
    <row r="305" spans="2:51" s="163" customFormat="1" ht="12">
      <c r="B305" s="164"/>
      <c r="C305" s="165"/>
      <c r="D305" s="154" t="s">
        <v>104</v>
      </c>
      <c r="E305" s="166" t="s">
        <v>9</v>
      </c>
      <c r="F305" s="167" t="s">
        <v>485</v>
      </c>
      <c r="G305" s="165"/>
      <c r="H305" s="168">
        <v>8.1</v>
      </c>
      <c r="I305" s="169"/>
      <c r="J305" s="165"/>
      <c r="K305" s="165"/>
      <c r="L305" s="170"/>
      <c r="M305" s="171"/>
      <c r="N305" s="172"/>
      <c r="O305" s="172"/>
      <c r="P305" s="172"/>
      <c r="Q305" s="172"/>
      <c r="R305" s="172"/>
      <c r="S305" s="172"/>
      <c r="T305" s="173"/>
      <c r="AT305" s="174" t="s">
        <v>104</v>
      </c>
      <c r="AU305" s="174" t="s">
        <v>1</v>
      </c>
      <c r="AV305" s="163" t="s">
        <v>1</v>
      </c>
      <c r="AW305" s="163" t="s">
        <v>106</v>
      </c>
      <c r="AX305" s="163" t="s">
        <v>93</v>
      </c>
      <c r="AY305" s="174" t="s">
        <v>94</v>
      </c>
    </row>
    <row r="306" spans="2:51" s="163" customFormat="1" ht="12">
      <c r="B306" s="164"/>
      <c r="C306" s="165"/>
      <c r="D306" s="154" t="s">
        <v>104</v>
      </c>
      <c r="E306" s="166" t="s">
        <v>9</v>
      </c>
      <c r="F306" s="167" t="s">
        <v>486</v>
      </c>
      <c r="G306" s="165"/>
      <c r="H306" s="168">
        <v>8</v>
      </c>
      <c r="I306" s="169"/>
      <c r="J306" s="165"/>
      <c r="K306" s="165"/>
      <c r="L306" s="170"/>
      <c r="M306" s="171"/>
      <c r="N306" s="172"/>
      <c r="O306" s="172"/>
      <c r="P306" s="172"/>
      <c r="Q306" s="172"/>
      <c r="R306" s="172"/>
      <c r="S306" s="172"/>
      <c r="T306" s="173"/>
      <c r="AT306" s="174" t="s">
        <v>104</v>
      </c>
      <c r="AU306" s="174" t="s">
        <v>1</v>
      </c>
      <c r="AV306" s="163" t="s">
        <v>1</v>
      </c>
      <c r="AW306" s="163" t="s">
        <v>106</v>
      </c>
      <c r="AX306" s="163" t="s">
        <v>93</v>
      </c>
      <c r="AY306" s="174" t="s">
        <v>94</v>
      </c>
    </row>
    <row r="307" spans="2:51" s="163" customFormat="1" ht="12">
      <c r="B307" s="164"/>
      <c r="C307" s="165"/>
      <c r="D307" s="154" t="s">
        <v>104</v>
      </c>
      <c r="E307" s="166" t="s">
        <v>9</v>
      </c>
      <c r="F307" s="167" t="s">
        <v>487</v>
      </c>
      <c r="G307" s="165"/>
      <c r="H307" s="168">
        <v>26.7</v>
      </c>
      <c r="I307" s="169"/>
      <c r="J307" s="165"/>
      <c r="K307" s="165"/>
      <c r="L307" s="170"/>
      <c r="M307" s="171"/>
      <c r="N307" s="172"/>
      <c r="O307" s="172"/>
      <c r="P307" s="172"/>
      <c r="Q307" s="172"/>
      <c r="R307" s="172"/>
      <c r="S307" s="172"/>
      <c r="T307" s="173"/>
      <c r="AT307" s="174" t="s">
        <v>104</v>
      </c>
      <c r="AU307" s="174" t="s">
        <v>1</v>
      </c>
      <c r="AV307" s="163" t="s">
        <v>1</v>
      </c>
      <c r="AW307" s="163" t="s">
        <v>106</v>
      </c>
      <c r="AX307" s="163" t="s">
        <v>93</v>
      </c>
      <c r="AY307" s="174" t="s">
        <v>94</v>
      </c>
    </row>
    <row r="308" spans="2:51" s="187" customFormat="1" ht="12">
      <c r="B308" s="188"/>
      <c r="C308" s="189"/>
      <c r="D308" s="154" t="s">
        <v>104</v>
      </c>
      <c r="E308" s="190" t="s">
        <v>9</v>
      </c>
      <c r="F308" s="191" t="s">
        <v>114</v>
      </c>
      <c r="G308" s="189"/>
      <c r="H308" s="192">
        <v>42.8</v>
      </c>
      <c r="I308" s="193"/>
      <c r="J308" s="189"/>
      <c r="K308" s="189"/>
      <c r="L308" s="194"/>
      <c r="M308" s="195"/>
      <c r="N308" s="196"/>
      <c r="O308" s="196"/>
      <c r="P308" s="196"/>
      <c r="Q308" s="196"/>
      <c r="R308" s="196"/>
      <c r="S308" s="196"/>
      <c r="T308" s="197"/>
      <c r="AT308" s="198" t="s">
        <v>104</v>
      </c>
      <c r="AU308" s="198" t="s">
        <v>1</v>
      </c>
      <c r="AV308" s="187" t="s">
        <v>102</v>
      </c>
      <c r="AW308" s="187" t="s">
        <v>106</v>
      </c>
      <c r="AX308" s="187" t="s">
        <v>66</v>
      </c>
      <c r="AY308" s="198" t="s">
        <v>94</v>
      </c>
    </row>
    <row r="309" spans="1:65" s="14" customFormat="1" ht="16.5" customHeight="1">
      <c r="A309" s="11"/>
      <c r="B309" s="54"/>
      <c r="C309" s="137" t="s">
        <v>488</v>
      </c>
      <c r="D309" s="137" t="s">
        <v>97</v>
      </c>
      <c r="E309" s="138" t="s">
        <v>489</v>
      </c>
      <c r="F309" s="139" t="s">
        <v>490</v>
      </c>
      <c r="G309" s="140" t="s">
        <v>100</v>
      </c>
      <c r="H309" s="141">
        <v>29.7</v>
      </c>
      <c r="I309" s="142"/>
      <c r="J309" s="143">
        <f>ROUND(I309*H309,2)</f>
        <v>0</v>
      </c>
      <c r="K309" s="139" t="s">
        <v>101</v>
      </c>
      <c r="L309" s="12"/>
      <c r="M309" s="144" t="s">
        <v>9</v>
      </c>
      <c r="N309" s="145" t="s">
        <v>29</v>
      </c>
      <c r="O309" s="146"/>
      <c r="P309" s="147">
        <f>O309*H309</f>
        <v>0</v>
      </c>
      <c r="Q309" s="147">
        <v>0</v>
      </c>
      <c r="R309" s="147">
        <f>Q309*H309</f>
        <v>0</v>
      </c>
      <c r="S309" s="147">
        <v>0.008</v>
      </c>
      <c r="T309" s="148">
        <f>S309*H309</f>
        <v>0.2376</v>
      </c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R309" s="149" t="s">
        <v>184</v>
      </c>
      <c r="AT309" s="149" t="s">
        <v>97</v>
      </c>
      <c r="AU309" s="149" t="s">
        <v>1</v>
      </c>
      <c r="AY309" s="2" t="s">
        <v>94</v>
      </c>
      <c r="BE309" s="150">
        <f>IF(N309="základní",J309,0)</f>
        <v>0</v>
      </c>
      <c r="BF309" s="150">
        <f>IF(N309="snížená",J309,0)</f>
        <v>0</v>
      </c>
      <c r="BG309" s="150">
        <f>IF(N309="zákl. přenesená",J309,0)</f>
        <v>0</v>
      </c>
      <c r="BH309" s="150">
        <f>IF(N309="sníž. přenesená",J309,0)</f>
        <v>0</v>
      </c>
      <c r="BI309" s="150">
        <f>IF(N309="nulová",J309,0)</f>
        <v>0</v>
      </c>
      <c r="BJ309" s="2" t="s">
        <v>66</v>
      </c>
      <c r="BK309" s="150">
        <f>ROUND(I309*H309,2)</f>
        <v>0</v>
      </c>
      <c r="BL309" s="2" t="s">
        <v>184</v>
      </c>
      <c r="BM309" s="149" t="s">
        <v>491</v>
      </c>
    </row>
    <row r="310" spans="1:65" s="14" customFormat="1" ht="16.5" customHeight="1">
      <c r="A310" s="11"/>
      <c r="B310" s="54"/>
      <c r="C310" s="137" t="s">
        <v>492</v>
      </c>
      <c r="D310" s="137" t="s">
        <v>97</v>
      </c>
      <c r="E310" s="138" t="s">
        <v>493</v>
      </c>
      <c r="F310" s="139" t="s">
        <v>494</v>
      </c>
      <c r="G310" s="140" t="s">
        <v>100</v>
      </c>
      <c r="H310" s="141">
        <v>194.9</v>
      </c>
      <c r="I310" s="142"/>
      <c r="J310" s="143">
        <f>ROUND(I310*H310,2)</f>
        <v>0</v>
      </c>
      <c r="K310" s="139" t="s">
        <v>101</v>
      </c>
      <c r="L310" s="12"/>
      <c r="M310" s="144" t="s">
        <v>9</v>
      </c>
      <c r="N310" s="145" t="s">
        <v>29</v>
      </c>
      <c r="O310" s="146"/>
      <c r="P310" s="147">
        <f>O310*H310</f>
        <v>0</v>
      </c>
      <c r="Q310" s="147">
        <v>0</v>
      </c>
      <c r="R310" s="147">
        <f>Q310*H310</f>
        <v>0</v>
      </c>
      <c r="S310" s="147">
        <v>0</v>
      </c>
      <c r="T310" s="148">
        <f>S310*H310</f>
        <v>0</v>
      </c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R310" s="149" t="s">
        <v>184</v>
      </c>
      <c r="AT310" s="149" t="s">
        <v>97</v>
      </c>
      <c r="AU310" s="149" t="s">
        <v>1</v>
      </c>
      <c r="AY310" s="2" t="s">
        <v>94</v>
      </c>
      <c r="BE310" s="150">
        <f>IF(N310="základní",J310,0)</f>
        <v>0</v>
      </c>
      <c r="BF310" s="150">
        <f>IF(N310="snížená",J310,0)</f>
        <v>0</v>
      </c>
      <c r="BG310" s="150">
        <f>IF(N310="zákl. přenesená",J310,0)</f>
        <v>0</v>
      </c>
      <c r="BH310" s="150">
        <f>IF(N310="sníž. přenesená",J310,0)</f>
        <v>0</v>
      </c>
      <c r="BI310" s="150">
        <f>IF(N310="nulová",J310,0)</f>
        <v>0</v>
      </c>
      <c r="BJ310" s="2" t="s">
        <v>66</v>
      </c>
      <c r="BK310" s="150">
        <f>ROUND(I310*H310,2)</f>
        <v>0</v>
      </c>
      <c r="BL310" s="2" t="s">
        <v>184</v>
      </c>
      <c r="BM310" s="149" t="s">
        <v>495</v>
      </c>
    </row>
    <row r="311" spans="2:51" s="151" customFormat="1" ht="12">
      <c r="B311" s="152"/>
      <c r="C311" s="153"/>
      <c r="D311" s="154" t="s">
        <v>104</v>
      </c>
      <c r="E311" s="155" t="s">
        <v>9</v>
      </c>
      <c r="F311" s="156" t="s">
        <v>496</v>
      </c>
      <c r="G311" s="153"/>
      <c r="H311" s="155" t="s">
        <v>9</v>
      </c>
      <c r="I311" s="157"/>
      <c r="J311" s="153"/>
      <c r="K311" s="153"/>
      <c r="L311" s="158"/>
      <c r="M311" s="159"/>
      <c r="N311" s="160"/>
      <c r="O311" s="160"/>
      <c r="P311" s="160"/>
      <c r="Q311" s="160"/>
      <c r="R311" s="160"/>
      <c r="S311" s="160"/>
      <c r="T311" s="161"/>
      <c r="AT311" s="162" t="s">
        <v>104</v>
      </c>
      <c r="AU311" s="162" t="s">
        <v>1</v>
      </c>
      <c r="AV311" s="151" t="s">
        <v>66</v>
      </c>
      <c r="AW311" s="151" t="s">
        <v>106</v>
      </c>
      <c r="AX311" s="151" t="s">
        <v>93</v>
      </c>
      <c r="AY311" s="162" t="s">
        <v>94</v>
      </c>
    </row>
    <row r="312" spans="2:51" s="163" customFormat="1" ht="12">
      <c r="B312" s="164"/>
      <c r="C312" s="165"/>
      <c r="D312" s="154" t="s">
        <v>104</v>
      </c>
      <c r="E312" s="166" t="s">
        <v>9</v>
      </c>
      <c r="F312" s="167" t="s">
        <v>497</v>
      </c>
      <c r="G312" s="165"/>
      <c r="H312" s="168">
        <v>139.6</v>
      </c>
      <c r="I312" s="169"/>
      <c r="J312" s="165"/>
      <c r="K312" s="165"/>
      <c r="L312" s="170"/>
      <c r="M312" s="171"/>
      <c r="N312" s="172"/>
      <c r="O312" s="172"/>
      <c r="P312" s="172"/>
      <c r="Q312" s="172"/>
      <c r="R312" s="172"/>
      <c r="S312" s="172"/>
      <c r="T312" s="173"/>
      <c r="AT312" s="174" t="s">
        <v>104</v>
      </c>
      <c r="AU312" s="174" t="s">
        <v>1</v>
      </c>
      <c r="AV312" s="163" t="s">
        <v>1</v>
      </c>
      <c r="AW312" s="163" t="s">
        <v>106</v>
      </c>
      <c r="AX312" s="163" t="s">
        <v>93</v>
      </c>
      <c r="AY312" s="174" t="s">
        <v>94</v>
      </c>
    </row>
    <row r="313" spans="2:51" s="175" customFormat="1" ht="12">
      <c r="B313" s="176"/>
      <c r="C313" s="177"/>
      <c r="D313" s="154" t="s">
        <v>104</v>
      </c>
      <c r="E313" s="178" t="s">
        <v>9</v>
      </c>
      <c r="F313" s="179" t="s">
        <v>109</v>
      </c>
      <c r="G313" s="177"/>
      <c r="H313" s="180">
        <v>139.6</v>
      </c>
      <c r="I313" s="181"/>
      <c r="J313" s="177"/>
      <c r="K313" s="177"/>
      <c r="L313" s="182"/>
      <c r="M313" s="183"/>
      <c r="N313" s="184"/>
      <c r="O313" s="184"/>
      <c r="P313" s="184"/>
      <c r="Q313" s="184"/>
      <c r="R313" s="184"/>
      <c r="S313" s="184"/>
      <c r="T313" s="185"/>
      <c r="AT313" s="186" t="s">
        <v>104</v>
      </c>
      <c r="AU313" s="186" t="s">
        <v>1</v>
      </c>
      <c r="AV313" s="175" t="s">
        <v>110</v>
      </c>
      <c r="AW313" s="175" t="s">
        <v>106</v>
      </c>
      <c r="AX313" s="175" t="s">
        <v>93</v>
      </c>
      <c r="AY313" s="186" t="s">
        <v>94</v>
      </c>
    </row>
    <row r="314" spans="2:51" s="151" customFormat="1" ht="12">
      <c r="B314" s="152"/>
      <c r="C314" s="153"/>
      <c r="D314" s="154" t="s">
        <v>104</v>
      </c>
      <c r="E314" s="155" t="s">
        <v>9</v>
      </c>
      <c r="F314" s="156" t="s">
        <v>484</v>
      </c>
      <c r="G314" s="153"/>
      <c r="H314" s="155" t="s">
        <v>9</v>
      </c>
      <c r="I314" s="157"/>
      <c r="J314" s="153"/>
      <c r="K314" s="153"/>
      <c r="L314" s="158"/>
      <c r="M314" s="159"/>
      <c r="N314" s="160"/>
      <c r="O314" s="160"/>
      <c r="P314" s="160"/>
      <c r="Q314" s="160"/>
      <c r="R314" s="160"/>
      <c r="S314" s="160"/>
      <c r="T314" s="161"/>
      <c r="AT314" s="162" t="s">
        <v>104</v>
      </c>
      <c r="AU314" s="162" t="s">
        <v>1</v>
      </c>
      <c r="AV314" s="151" t="s">
        <v>66</v>
      </c>
      <c r="AW314" s="151" t="s">
        <v>106</v>
      </c>
      <c r="AX314" s="151" t="s">
        <v>93</v>
      </c>
      <c r="AY314" s="162" t="s">
        <v>94</v>
      </c>
    </row>
    <row r="315" spans="2:51" s="163" customFormat="1" ht="12">
      <c r="B315" s="164"/>
      <c r="C315" s="165"/>
      <c r="D315" s="154" t="s">
        <v>104</v>
      </c>
      <c r="E315" s="166" t="s">
        <v>9</v>
      </c>
      <c r="F315" s="167" t="s">
        <v>498</v>
      </c>
      <c r="G315" s="165"/>
      <c r="H315" s="168">
        <v>14.3</v>
      </c>
      <c r="I315" s="169"/>
      <c r="J315" s="165"/>
      <c r="K315" s="165"/>
      <c r="L315" s="170"/>
      <c r="M315" s="171"/>
      <c r="N315" s="172"/>
      <c r="O315" s="172"/>
      <c r="P315" s="172"/>
      <c r="Q315" s="172"/>
      <c r="R315" s="172"/>
      <c r="S315" s="172"/>
      <c r="T315" s="173"/>
      <c r="AT315" s="174" t="s">
        <v>104</v>
      </c>
      <c r="AU315" s="174" t="s">
        <v>1</v>
      </c>
      <c r="AV315" s="163" t="s">
        <v>1</v>
      </c>
      <c r="AW315" s="163" t="s">
        <v>106</v>
      </c>
      <c r="AX315" s="163" t="s">
        <v>93</v>
      </c>
      <c r="AY315" s="174" t="s">
        <v>94</v>
      </c>
    </row>
    <row r="316" spans="2:51" s="163" customFormat="1" ht="12">
      <c r="B316" s="164"/>
      <c r="C316" s="165"/>
      <c r="D316" s="154" t="s">
        <v>104</v>
      </c>
      <c r="E316" s="166" t="s">
        <v>9</v>
      </c>
      <c r="F316" s="167" t="s">
        <v>498</v>
      </c>
      <c r="G316" s="165"/>
      <c r="H316" s="168">
        <v>14.3</v>
      </c>
      <c r="I316" s="169"/>
      <c r="J316" s="165"/>
      <c r="K316" s="165"/>
      <c r="L316" s="170"/>
      <c r="M316" s="171"/>
      <c r="N316" s="172"/>
      <c r="O316" s="172"/>
      <c r="P316" s="172"/>
      <c r="Q316" s="172"/>
      <c r="R316" s="172"/>
      <c r="S316" s="172"/>
      <c r="T316" s="173"/>
      <c r="AT316" s="174" t="s">
        <v>104</v>
      </c>
      <c r="AU316" s="174" t="s">
        <v>1</v>
      </c>
      <c r="AV316" s="163" t="s">
        <v>1</v>
      </c>
      <c r="AW316" s="163" t="s">
        <v>106</v>
      </c>
      <c r="AX316" s="163" t="s">
        <v>93</v>
      </c>
      <c r="AY316" s="174" t="s">
        <v>94</v>
      </c>
    </row>
    <row r="317" spans="2:51" s="163" customFormat="1" ht="12">
      <c r="B317" s="164"/>
      <c r="C317" s="165"/>
      <c r="D317" s="154" t="s">
        <v>104</v>
      </c>
      <c r="E317" s="166" t="s">
        <v>9</v>
      </c>
      <c r="F317" s="167" t="s">
        <v>487</v>
      </c>
      <c r="G317" s="165"/>
      <c r="H317" s="168">
        <v>26.7</v>
      </c>
      <c r="I317" s="169"/>
      <c r="J317" s="165"/>
      <c r="K317" s="165"/>
      <c r="L317" s="170"/>
      <c r="M317" s="171"/>
      <c r="N317" s="172"/>
      <c r="O317" s="172"/>
      <c r="P317" s="172"/>
      <c r="Q317" s="172"/>
      <c r="R317" s="172"/>
      <c r="S317" s="172"/>
      <c r="T317" s="173"/>
      <c r="AT317" s="174" t="s">
        <v>104</v>
      </c>
      <c r="AU317" s="174" t="s">
        <v>1</v>
      </c>
      <c r="AV317" s="163" t="s">
        <v>1</v>
      </c>
      <c r="AW317" s="163" t="s">
        <v>106</v>
      </c>
      <c r="AX317" s="163" t="s">
        <v>93</v>
      </c>
      <c r="AY317" s="174" t="s">
        <v>94</v>
      </c>
    </row>
    <row r="318" spans="2:51" s="175" customFormat="1" ht="12">
      <c r="B318" s="176"/>
      <c r="C318" s="177"/>
      <c r="D318" s="154" t="s">
        <v>104</v>
      </c>
      <c r="E318" s="178" t="s">
        <v>9</v>
      </c>
      <c r="F318" s="179" t="s">
        <v>109</v>
      </c>
      <c r="G318" s="177"/>
      <c r="H318" s="180">
        <v>55.3</v>
      </c>
      <c r="I318" s="181"/>
      <c r="J318" s="177"/>
      <c r="K318" s="177"/>
      <c r="L318" s="182"/>
      <c r="M318" s="183"/>
      <c r="N318" s="184"/>
      <c r="O318" s="184"/>
      <c r="P318" s="184"/>
      <c r="Q318" s="184"/>
      <c r="R318" s="184"/>
      <c r="S318" s="184"/>
      <c r="T318" s="185"/>
      <c r="AT318" s="186" t="s">
        <v>104</v>
      </c>
      <c r="AU318" s="186" t="s">
        <v>1</v>
      </c>
      <c r="AV318" s="175" t="s">
        <v>110</v>
      </c>
      <c r="AW318" s="175" t="s">
        <v>106</v>
      </c>
      <c r="AX318" s="175" t="s">
        <v>93</v>
      </c>
      <c r="AY318" s="186" t="s">
        <v>94</v>
      </c>
    </row>
    <row r="319" spans="2:51" s="187" customFormat="1" ht="12">
      <c r="B319" s="188"/>
      <c r="C319" s="189"/>
      <c r="D319" s="154" t="s">
        <v>104</v>
      </c>
      <c r="E319" s="190" t="s">
        <v>9</v>
      </c>
      <c r="F319" s="191" t="s">
        <v>114</v>
      </c>
      <c r="G319" s="189"/>
      <c r="H319" s="192">
        <v>194.9</v>
      </c>
      <c r="I319" s="193"/>
      <c r="J319" s="189"/>
      <c r="K319" s="189"/>
      <c r="L319" s="194"/>
      <c r="M319" s="195"/>
      <c r="N319" s="196"/>
      <c r="O319" s="196"/>
      <c r="P319" s="196"/>
      <c r="Q319" s="196"/>
      <c r="R319" s="196"/>
      <c r="S319" s="196"/>
      <c r="T319" s="197"/>
      <c r="AT319" s="198" t="s">
        <v>104</v>
      </c>
      <c r="AU319" s="198" t="s">
        <v>1</v>
      </c>
      <c r="AV319" s="187" t="s">
        <v>102</v>
      </c>
      <c r="AW319" s="187" t="s">
        <v>106</v>
      </c>
      <c r="AX319" s="187" t="s">
        <v>66</v>
      </c>
      <c r="AY319" s="198" t="s">
        <v>94</v>
      </c>
    </row>
    <row r="320" spans="1:65" s="14" customFormat="1" ht="16.5" customHeight="1">
      <c r="A320" s="11"/>
      <c r="B320" s="54"/>
      <c r="C320" s="203" t="s">
        <v>499</v>
      </c>
      <c r="D320" s="203" t="s">
        <v>265</v>
      </c>
      <c r="E320" s="204" t="s">
        <v>500</v>
      </c>
      <c r="F320" s="205" t="s">
        <v>501</v>
      </c>
      <c r="G320" s="206" t="s">
        <v>100</v>
      </c>
      <c r="H320" s="207">
        <v>204.645</v>
      </c>
      <c r="I320" s="208"/>
      <c r="J320" s="209">
        <f>ROUND(I320*H320,2)</f>
        <v>0</v>
      </c>
      <c r="K320" s="205" t="s">
        <v>9</v>
      </c>
      <c r="L320" s="210"/>
      <c r="M320" s="211" t="s">
        <v>9</v>
      </c>
      <c r="N320" s="212" t="s">
        <v>29</v>
      </c>
      <c r="O320" s="146"/>
      <c r="P320" s="147">
        <f>O320*H320</f>
        <v>0</v>
      </c>
      <c r="Q320" s="147">
        <v>0.01755</v>
      </c>
      <c r="R320" s="147">
        <f>Q320*H320</f>
        <v>3.5915197500000002</v>
      </c>
      <c r="S320" s="147">
        <v>0</v>
      </c>
      <c r="T320" s="148">
        <f>S320*H320</f>
        <v>0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R320" s="149" t="s">
        <v>264</v>
      </c>
      <c r="AT320" s="149" t="s">
        <v>265</v>
      </c>
      <c r="AU320" s="149" t="s">
        <v>1</v>
      </c>
      <c r="AY320" s="2" t="s">
        <v>94</v>
      </c>
      <c r="BE320" s="150">
        <f>IF(N320="základní",J320,0)</f>
        <v>0</v>
      </c>
      <c r="BF320" s="150">
        <f>IF(N320="snížená",J320,0)</f>
        <v>0</v>
      </c>
      <c r="BG320" s="150">
        <f>IF(N320="zákl. přenesená",J320,0)</f>
        <v>0</v>
      </c>
      <c r="BH320" s="150">
        <f>IF(N320="sníž. přenesená",J320,0)</f>
        <v>0</v>
      </c>
      <c r="BI320" s="150">
        <f>IF(N320="nulová",J320,0)</f>
        <v>0</v>
      </c>
      <c r="BJ320" s="2" t="s">
        <v>66</v>
      </c>
      <c r="BK320" s="150">
        <f>ROUND(I320*H320,2)</f>
        <v>0</v>
      </c>
      <c r="BL320" s="2" t="s">
        <v>184</v>
      </c>
      <c r="BM320" s="149" t="s">
        <v>502</v>
      </c>
    </row>
    <row r="321" spans="2:51" s="163" customFormat="1" ht="12">
      <c r="B321" s="164"/>
      <c r="C321" s="165"/>
      <c r="D321" s="154" t="s">
        <v>104</v>
      </c>
      <c r="E321" s="165"/>
      <c r="F321" s="167" t="s">
        <v>503</v>
      </c>
      <c r="G321" s="165"/>
      <c r="H321" s="168">
        <v>204.645</v>
      </c>
      <c r="I321" s="169"/>
      <c r="J321" s="165"/>
      <c r="K321" s="165"/>
      <c r="L321" s="170"/>
      <c r="M321" s="171"/>
      <c r="N321" s="172"/>
      <c r="O321" s="172"/>
      <c r="P321" s="172"/>
      <c r="Q321" s="172"/>
      <c r="R321" s="172"/>
      <c r="S321" s="172"/>
      <c r="T321" s="173"/>
      <c r="AT321" s="174" t="s">
        <v>104</v>
      </c>
      <c r="AU321" s="174" t="s">
        <v>1</v>
      </c>
      <c r="AV321" s="163" t="s">
        <v>1</v>
      </c>
      <c r="AW321" s="163" t="s">
        <v>4</v>
      </c>
      <c r="AX321" s="163" t="s">
        <v>66</v>
      </c>
      <c r="AY321" s="174" t="s">
        <v>94</v>
      </c>
    </row>
    <row r="322" spans="1:65" s="14" customFormat="1" ht="16.5" customHeight="1">
      <c r="A322" s="11"/>
      <c r="B322" s="54"/>
      <c r="C322" s="137" t="s">
        <v>504</v>
      </c>
      <c r="D322" s="137" t="s">
        <v>97</v>
      </c>
      <c r="E322" s="138" t="s">
        <v>505</v>
      </c>
      <c r="F322" s="139" t="s">
        <v>506</v>
      </c>
      <c r="G322" s="140" t="s">
        <v>121</v>
      </c>
      <c r="H322" s="141">
        <v>582.9</v>
      </c>
      <c r="I322" s="142"/>
      <c r="J322" s="143">
        <f>ROUND(I322*H322,2)</f>
        <v>0</v>
      </c>
      <c r="K322" s="139" t="s">
        <v>101</v>
      </c>
      <c r="L322" s="12"/>
      <c r="M322" s="144" t="s">
        <v>9</v>
      </c>
      <c r="N322" s="145" t="s">
        <v>29</v>
      </c>
      <c r="O322" s="146"/>
      <c r="P322" s="147">
        <f>O322*H322</f>
        <v>0</v>
      </c>
      <c r="Q322" s="147">
        <v>0</v>
      </c>
      <c r="R322" s="147">
        <f>Q322*H322</f>
        <v>0</v>
      </c>
      <c r="S322" s="147">
        <v>0</v>
      </c>
      <c r="T322" s="148">
        <f>S322*H322</f>
        <v>0</v>
      </c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R322" s="149" t="s">
        <v>184</v>
      </c>
      <c r="AT322" s="149" t="s">
        <v>97</v>
      </c>
      <c r="AU322" s="149" t="s">
        <v>1</v>
      </c>
      <c r="AY322" s="2" t="s">
        <v>94</v>
      </c>
      <c r="BE322" s="150">
        <f>IF(N322="základní",J322,0)</f>
        <v>0</v>
      </c>
      <c r="BF322" s="150">
        <f>IF(N322="snížená",J322,0)</f>
        <v>0</v>
      </c>
      <c r="BG322" s="150">
        <f>IF(N322="zákl. přenesená",J322,0)</f>
        <v>0</v>
      </c>
      <c r="BH322" s="150">
        <f>IF(N322="sníž. přenesená",J322,0)</f>
        <v>0</v>
      </c>
      <c r="BI322" s="150">
        <f>IF(N322="nulová",J322,0)</f>
        <v>0</v>
      </c>
      <c r="BJ322" s="2" t="s">
        <v>66</v>
      </c>
      <c r="BK322" s="150">
        <f>ROUND(I322*H322,2)</f>
        <v>0</v>
      </c>
      <c r="BL322" s="2" t="s">
        <v>184</v>
      </c>
      <c r="BM322" s="149" t="s">
        <v>507</v>
      </c>
    </row>
    <row r="323" spans="2:51" s="163" customFormat="1" ht="12">
      <c r="B323" s="164"/>
      <c r="C323" s="165"/>
      <c r="D323" s="154" t="s">
        <v>104</v>
      </c>
      <c r="E323" s="166" t="s">
        <v>9</v>
      </c>
      <c r="F323" s="167" t="s">
        <v>508</v>
      </c>
      <c r="G323" s="165"/>
      <c r="H323" s="168">
        <v>136.3</v>
      </c>
      <c r="I323" s="169"/>
      <c r="J323" s="165"/>
      <c r="K323" s="165"/>
      <c r="L323" s="170"/>
      <c r="M323" s="171"/>
      <c r="N323" s="172"/>
      <c r="O323" s="172"/>
      <c r="P323" s="172"/>
      <c r="Q323" s="172"/>
      <c r="R323" s="172"/>
      <c r="S323" s="172"/>
      <c r="T323" s="173"/>
      <c r="AT323" s="174" t="s">
        <v>104</v>
      </c>
      <c r="AU323" s="174" t="s">
        <v>1</v>
      </c>
      <c r="AV323" s="163" t="s">
        <v>1</v>
      </c>
      <c r="AW323" s="163" t="s">
        <v>106</v>
      </c>
      <c r="AX323" s="163" t="s">
        <v>93</v>
      </c>
      <c r="AY323" s="174" t="s">
        <v>94</v>
      </c>
    </row>
    <row r="324" spans="2:51" s="163" customFormat="1" ht="12">
      <c r="B324" s="164"/>
      <c r="C324" s="165"/>
      <c r="D324" s="154" t="s">
        <v>104</v>
      </c>
      <c r="E324" s="166" t="s">
        <v>9</v>
      </c>
      <c r="F324" s="167" t="s">
        <v>509</v>
      </c>
      <c r="G324" s="165"/>
      <c r="H324" s="168">
        <v>302.4</v>
      </c>
      <c r="I324" s="169"/>
      <c r="J324" s="165"/>
      <c r="K324" s="165"/>
      <c r="L324" s="170"/>
      <c r="M324" s="171"/>
      <c r="N324" s="172"/>
      <c r="O324" s="172"/>
      <c r="P324" s="172"/>
      <c r="Q324" s="172"/>
      <c r="R324" s="172"/>
      <c r="S324" s="172"/>
      <c r="T324" s="173"/>
      <c r="AT324" s="174" t="s">
        <v>104</v>
      </c>
      <c r="AU324" s="174" t="s">
        <v>1</v>
      </c>
      <c r="AV324" s="163" t="s">
        <v>1</v>
      </c>
      <c r="AW324" s="163" t="s">
        <v>106</v>
      </c>
      <c r="AX324" s="163" t="s">
        <v>93</v>
      </c>
      <c r="AY324" s="174" t="s">
        <v>94</v>
      </c>
    </row>
    <row r="325" spans="2:51" s="163" customFormat="1" ht="12">
      <c r="B325" s="164"/>
      <c r="C325" s="165"/>
      <c r="D325" s="154" t="s">
        <v>104</v>
      </c>
      <c r="E325" s="166" t="s">
        <v>9</v>
      </c>
      <c r="F325" s="167" t="s">
        <v>510</v>
      </c>
      <c r="G325" s="165"/>
      <c r="H325" s="168">
        <v>46.5</v>
      </c>
      <c r="I325" s="169"/>
      <c r="J325" s="165"/>
      <c r="K325" s="165"/>
      <c r="L325" s="170"/>
      <c r="M325" s="171"/>
      <c r="N325" s="172"/>
      <c r="O325" s="172"/>
      <c r="P325" s="172"/>
      <c r="Q325" s="172"/>
      <c r="R325" s="172"/>
      <c r="S325" s="172"/>
      <c r="T325" s="173"/>
      <c r="AT325" s="174" t="s">
        <v>104</v>
      </c>
      <c r="AU325" s="174" t="s">
        <v>1</v>
      </c>
      <c r="AV325" s="163" t="s">
        <v>1</v>
      </c>
      <c r="AW325" s="163" t="s">
        <v>106</v>
      </c>
      <c r="AX325" s="163" t="s">
        <v>93</v>
      </c>
      <c r="AY325" s="174" t="s">
        <v>94</v>
      </c>
    </row>
    <row r="326" spans="2:51" s="163" customFormat="1" ht="12">
      <c r="B326" s="164"/>
      <c r="C326" s="165"/>
      <c r="D326" s="154" t="s">
        <v>104</v>
      </c>
      <c r="E326" s="166" t="s">
        <v>9</v>
      </c>
      <c r="F326" s="167" t="s">
        <v>511</v>
      </c>
      <c r="G326" s="165"/>
      <c r="H326" s="168">
        <v>97.7</v>
      </c>
      <c r="I326" s="169"/>
      <c r="J326" s="165"/>
      <c r="K326" s="165"/>
      <c r="L326" s="170"/>
      <c r="M326" s="171"/>
      <c r="N326" s="172"/>
      <c r="O326" s="172"/>
      <c r="P326" s="172"/>
      <c r="Q326" s="172"/>
      <c r="R326" s="172"/>
      <c r="S326" s="172"/>
      <c r="T326" s="173"/>
      <c r="AT326" s="174" t="s">
        <v>104</v>
      </c>
      <c r="AU326" s="174" t="s">
        <v>1</v>
      </c>
      <c r="AV326" s="163" t="s">
        <v>1</v>
      </c>
      <c r="AW326" s="163" t="s">
        <v>106</v>
      </c>
      <c r="AX326" s="163" t="s">
        <v>93</v>
      </c>
      <c r="AY326" s="174" t="s">
        <v>94</v>
      </c>
    </row>
    <row r="327" spans="2:51" s="187" customFormat="1" ht="12">
      <c r="B327" s="188"/>
      <c r="C327" s="189"/>
      <c r="D327" s="154" t="s">
        <v>104</v>
      </c>
      <c r="E327" s="190" t="s">
        <v>9</v>
      </c>
      <c r="F327" s="191" t="s">
        <v>114</v>
      </c>
      <c r="G327" s="189"/>
      <c r="H327" s="192">
        <v>582.9</v>
      </c>
      <c r="I327" s="193"/>
      <c r="J327" s="189"/>
      <c r="K327" s="189"/>
      <c r="L327" s="194"/>
      <c r="M327" s="195"/>
      <c r="N327" s="196"/>
      <c r="O327" s="196"/>
      <c r="P327" s="196"/>
      <c r="Q327" s="196"/>
      <c r="R327" s="196"/>
      <c r="S327" s="196"/>
      <c r="T327" s="197"/>
      <c r="AT327" s="198" t="s">
        <v>104</v>
      </c>
      <c r="AU327" s="198" t="s">
        <v>1</v>
      </c>
      <c r="AV327" s="187" t="s">
        <v>102</v>
      </c>
      <c r="AW327" s="187" t="s">
        <v>106</v>
      </c>
      <c r="AX327" s="187" t="s">
        <v>66</v>
      </c>
      <c r="AY327" s="198" t="s">
        <v>94</v>
      </c>
    </row>
    <row r="328" spans="1:65" s="14" customFormat="1" ht="16.5" customHeight="1">
      <c r="A328" s="11"/>
      <c r="B328" s="54"/>
      <c r="C328" s="203" t="s">
        <v>512</v>
      </c>
      <c r="D328" s="203" t="s">
        <v>265</v>
      </c>
      <c r="E328" s="204" t="s">
        <v>513</v>
      </c>
      <c r="F328" s="205" t="s">
        <v>514</v>
      </c>
      <c r="G328" s="206" t="s">
        <v>134</v>
      </c>
      <c r="H328" s="207">
        <v>0.77</v>
      </c>
      <c r="I328" s="208"/>
      <c r="J328" s="209">
        <f>ROUND(I328*H328,2)</f>
        <v>0</v>
      </c>
      <c r="K328" s="205" t="s">
        <v>101</v>
      </c>
      <c r="L328" s="210"/>
      <c r="M328" s="211" t="s">
        <v>9</v>
      </c>
      <c r="N328" s="212" t="s">
        <v>29</v>
      </c>
      <c r="O328" s="146"/>
      <c r="P328" s="147">
        <f>O328*H328</f>
        <v>0</v>
      </c>
      <c r="Q328" s="147">
        <v>0.5</v>
      </c>
      <c r="R328" s="147">
        <f>Q328*H328</f>
        <v>0.385</v>
      </c>
      <c r="S328" s="147">
        <v>0</v>
      </c>
      <c r="T328" s="148">
        <f>S328*H328</f>
        <v>0</v>
      </c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R328" s="149" t="s">
        <v>264</v>
      </c>
      <c r="AT328" s="149" t="s">
        <v>265</v>
      </c>
      <c r="AU328" s="149" t="s">
        <v>1</v>
      </c>
      <c r="AY328" s="2" t="s">
        <v>94</v>
      </c>
      <c r="BE328" s="150">
        <f>IF(N328="základní",J328,0)</f>
        <v>0</v>
      </c>
      <c r="BF328" s="150">
        <f>IF(N328="snížená",J328,0)</f>
        <v>0</v>
      </c>
      <c r="BG328" s="150">
        <f>IF(N328="zákl. přenesená",J328,0)</f>
        <v>0</v>
      </c>
      <c r="BH328" s="150">
        <f>IF(N328="sníž. přenesená",J328,0)</f>
        <v>0</v>
      </c>
      <c r="BI328" s="150">
        <f>IF(N328="nulová",J328,0)</f>
        <v>0</v>
      </c>
      <c r="BJ328" s="2" t="s">
        <v>66</v>
      </c>
      <c r="BK328" s="150">
        <f>ROUND(I328*H328,2)</f>
        <v>0</v>
      </c>
      <c r="BL328" s="2" t="s">
        <v>184</v>
      </c>
      <c r="BM328" s="149" t="s">
        <v>515</v>
      </c>
    </row>
    <row r="329" spans="2:51" s="163" customFormat="1" ht="12">
      <c r="B329" s="164"/>
      <c r="C329" s="165"/>
      <c r="D329" s="154" t="s">
        <v>104</v>
      </c>
      <c r="E329" s="166" t="s">
        <v>9</v>
      </c>
      <c r="F329" s="167" t="s">
        <v>516</v>
      </c>
      <c r="G329" s="165"/>
      <c r="H329" s="168">
        <v>0.7</v>
      </c>
      <c r="I329" s="169"/>
      <c r="J329" s="165"/>
      <c r="K329" s="165"/>
      <c r="L329" s="170"/>
      <c r="M329" s="171"/>
      <c r="N329" s="172"/>
      <c r="O329" s="172"/>
      <c r="P329" s="172"/>
      <c r="Q329" s="172"/>
      <c r="R329" s="172"/>
      <c r="S329" s="172"/>
      <c r="T329" s="173"/>
      <c r="AT329" s="174" t="s">
        <v>104</v>
      </c>
      <c r="AU329" s="174" t="s">
        <v>1</v>
      </c>
      <c r="AV329" s="163" t="s">
        <v>1</v>
      </c>
      <c r="AW329" s="163" t="s">
        <v>106</v>
      </c>
      <c r="AX329" s="163" t="s">
        <v>66</v>
      </c>
      <c r="AY329" s="174" t="s">
        <v>94</v>
      </c>
    </row>
    <row r="330" spans="2:51" s="163" customFormat="1" ht="12">
      <c r="B330" s="164"/>
      <c r="C330" s="165"/>
      <c r="D330" s="154" t="s">
        <v>104</v>
      </c>
      <c r="E330" s="165"/>
      <c r="F330" s="167" t="s">
        <v>517</v>
      </c>
      <c r="G330" s="165"/>
      <c r="H330" s="168">
        <v>0.77</v>
      </c>
      <c r="I330" s="169"/>
      <c r="J330" s="165"/>
      <c r="K330" s="165"/>
      <c r="L330" s="170"/>
      <c r="M330" s="171"/>
      <c r="N330" s="172"/>
      <c r="O330" s="172"/>
      <c r="P330" s="172"/>
      <c r="Q330" s="172"/>
      <c r="R330" s="172"/>
      <c r="S330" s="172"/>
      <c r="T330" s="173"/>
      <c r="AT330" s="174" t="s">
        <v>104</v>
      </c>
      <c r="AU330" s="174" t="s">
        <v>1</v>
      </c>
      <c r="AV330" s="163" t="s">
        <v>1</v>
      </c>
      <c r="AW330" s="163" t="s">
        <v>4</v>
      </c>
      <c r="AX330" s="163" t="s">
        <v>66</v>
      </c>
      <c r="AY330" s="174" t="s">
        <v>94</v>
      </c>
    </row>
    <row r="331" spans="1:65" s="14" customFormat="1" ht="16.5" customHeight="1">
      <c r="A331" s="11"/>
      <c r="B331" s="54"/>
      <c r="C331" s="203" t="s">
        <v>518</v>
      </c>
      <c r="D331" s="203" t="s">
        <v>265</v>
      </c>
      <c r="E331" s="204" t="s">
        <v>519</v>
      </c>
      <c r="F331" s="205" t="s">
        <v>520</v>
      </c>
      <c r="G331" s="206" t="s">
        <v>121</v>
      </c>
      <c r="H331" s="207">
        <v>420.105</v>
      </c>
      <c r="I331" s="208"/>
      <c r="J331" s="209">
        <f>ROUND(I331*H331,2)</f>
        <v>0</v>
      </c>
      <c r="K331" s="205" t="s">
        <v>9</v>
      </c>
      <c r="L331" s="210"/>
      <c r="M331" s="211" t="s">
        <v>9</v>
      </c>
      <c r="N331" s="212" t="s">
        <v>29</v>
      </c>
      <c r="O331" s="146"/>
      <c r="P331" s="147">
        <f>O331*H331</f>
        <v>0</v>
      </c>
      <c r="Q331" s="147">
        <v>0</v>
      </c>
      <c r="R331" s="147">
        <f>Q331*H331</f>
        <v>0</v>
      </c>
      <c r="S331" s="147">
        <v>0</v>
      </c>
      <c r="T331" s="148">
        <f>S331*H331</f>
        <v>0</v>
      </c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R331" s="149" t="s">
        <v>264</v>
      </c>
      <c r="AT331" s="149" t="s">
        <v>265</v>
      </c>
      <c r="AU331" s="149" t="s">
        <v>1</v>
      </c>
      <c r="AY331" s="2" t="s">
        <v>94</v>
      </c>
      <c r="BE331" s="150">
        <f>IF(N331="základní",J331,0)</f>
        <v>0</v>
      </c>
      <c r="BF331" s="150">
        <f>IF(N331="snížená",J331,0)</f>
        <v>0</v>
      </c>
      <c r="BG331" s="150">
        <f>IF(N331="zákl. přenesená",J331,0)</f>
        <v>0</v>
      </c>
      <c r="BH331" s="150">
        <f>IF(N331="sníž. přenesená",J331,0)</f>
        <v>0</v>
      </c>
      <c r="BI331" s="150">
        <f>IF(N331="nulová",J331,0)</f>
        <v>0</v>
      </c>
      <c r="BJ331" s="2" t="s">
        <v>66</v>
      </c>
      <c r="BK331" s="150">
        <f>ROUND(I331*H331,2)</f>
        <v>0</v>
      </c>
      <c r="BL331" s="2" t="s">
        <v>184</v>
      </c>
      <c r="BM331" s="149" t="s">
        <v>521</v>
      </c>
    </row>
    <row r="332" spans="2:51" s="163" customFormat="1" ht="12">
      <c r="B332" s="164"/>
      <c r="C332" s="165"/>
      <c r="D332" s="154" t="s">
        <v>104</v>
      </c>
      <c r="E332" s="166" t="s">
        <v>9</v>
      </c>
      <c r="F332" s="167" t="s">
        <v>509</v>
      </c>
      <c r="G332" s="165"/>
      <c r="H332" s="168">
        <v>302.4</v>
      </c>
      <c r="I332" s="169"/>
      <c r="J332" s="165"/>
      <c r="K332" s="165"/>
      <c r="L332" s="170"/>
      <c r="M332" s="171"/>
      <c r="N332" s="172"/>
      <c r="O332" s="172"/>
      <c r="P332" s="172"/>
      <c r="Q332" s="172"/>
      <c r="R332" s="172"/>
      <c r="S332" s="172"/>
      <c r="T332" s="173"/>
      <c r="AT332" s="174" t="s">
        <v>104</v>
      </c>
      <c r="AU332" s="174" t="s">
        <v>1</v>
      </c>
      <c r="AV332" s="163" t="s">
        <v>1</v>
      </c>
      <c r="AW332" s="163" t="s">
        <v>106</v>
      </c>
      <c r="AX332" s="163" t="s">
        <v>93</v>
      </c>
      <c r="AY332" s="174" t="s">
        <v>94</v>
      </c>
    </row>
    <row r="333" spans="2:51" s="163" customFormat="1" ht="12">
      <c r="B333" s="164"/>
      <c r="C333" s="165"/>
      <c r="D333" s="154" t="s">
        <v>104</v>
      </c>
      <c r="E333" s="166" t="s">
        <v>9</v>
      </c>
      <c r="F333" s="167" t="s">
        <v>511</v>
      </c>
      <c r="G333" s="165"/>
      <c r="H333" s="168">
        <v>97.7</v>
      </c>
      <c r="I333" s="169"/>
      <c r="J333" s="165"/>
      <c r="K333" s="165"/>
      <c r="L333" s="170"/>
      <c r="M333" s="171"/>
      <c r="N333" s="172"/>
      <c r="O333" s="172"/>
      <c r="P333" s="172"/>
      <c r="Q333" s="172"/>
      <c r="R333" s="172"/>
      <c r="S333" s="172"/>
      <c r="T333" s="173"/>
      <c r="AT333" s="174" t="s">
        <v>104</v>
      </c>
      <c r="AU333" s="174" t="s">
        <v>1</v>
      </c>
      <c r="AV333" s="163" t="s">
        <v>1</v>
      </c>
      <c r="AW333" s="163" t="s">
        <v>106</v>
      </c>
      <c r="AX333" s="163" t="s">
        <v>93</v>
      </c>
      <c r="AY333" s="174" t="s">
        <v>94</v>
      </c>
    </row>
    <row r="334" spans="2:51" s="187" customFormat="1" ht="12">
      <c r="B334" s="188"/>
      <c r="C334" s="189"/>
      <c r="D334" s="154" t="s">
        <v>104</v>
      </c>
      <c r="E334" s="190" t="s">
        <v>9</v>
      </c>
      <c r="F334" s="191" t="s">
        <v>114</v>
      </c>
      <c r="G334" s="189"/>
      <c r="H334" s="192">
        <v>400.1</v>
      </c>
      <c r="I334" s="193"/>
      <c r="J334" s="189"/>
      <c r="K334" s="189"/>
      <c r="L334" s="194"/>
      <c r="M334" s="195"/>
      <c r="N334" s="196"/>
      <c r="O334" s="196"/>
      <c r="P334" s="196"/>
      <c r="Q334" s="196"/>
      <c r="R334" s="196"/>
      <c r="S334" s="196"/>
      <c r="T334" s="197"/>
      <c r="AT334" s="198" t="s">
        <v>104</v>
      </c>
      <c r="AU334" s="198" t="s">
        <v>1</v>
      </c>
      <c r="AV334" s="187" t="s">
        <v>102</v>
      </c>
      <c r="AW334" s="187" t="s">
        <v>106</v>
      </c>
      <c r="AX334" s="187" t="s">
        <v>66</v>
      </c>
      <c r="AY334" s="198" t="s">
        <v>94</v>
      </c>
    </row>
    <row r="335" spans="2:51" s="163" customFormat="1" ht="12">
      <c r="B335" s="164"/>
      <c r="C335" s="165"/>
      <c r="D335" s="154" t="s">
        <v>104</v>
      </c>
      <c r="E335" s="165"/>
      <c r="F335" s="167" t="s">
        <v>522</v>
      </c>
      <c r="G335" s="165"/>
      <c r="H335" s="168">
        <v>420.105</v>
      </c>
      <c r="I335" s="169"/>
      <c r="J335" s="165"/>
      <c r="K335" s="165"/>
      <c r="L335" s="170"/>
      <c r="M335" s="171"/>
      <c r="N335" s="172"/>
      <c r="O335" s="172"/>
      <c r="P335" s="172"/>
      <c r="Q335" s="172"/>
      <c r="R335" s="172"/>
      <c r="S335" s="172"/>
      <c r="T335" s="173"/>
      <c r="AT335" s="174" t="s">
        <v>104</v>
      </c>
      <c r="AU335" s="174" t="s">
        <v>1</v>
      </c>
      <c r="AV335" s="163" t="s">
        <v>1</v>
      </c>
      <c r="AW335" s="163" t="s">
        <v>4</v>
      </c>
      <c r="AX335" s="163" t="s">
        <v>66</v>
      </c>
      <c r="AY335" s="174" t="s">
        <v>94</v>
      </c>
    </row>
    <row r="336" spans="1:65" s="14" customFormat="1" ht="16.5" customHeight="1">
      <c r="A336" s="11"/>
      <c r="B336" s="54"/>
      <c r="C336" s="137" t="s">
        <v>523</v>
      </c>
      <c r="D336" s="137" t="s">
        <v>97</v>
      </c>
      <c r="E336" s="138" t="s">
        <v>524</v>
      </c>
      <c r="F336" s="139" t="s">
        <v>525</v>
      </c>
      <c r="G336" s="140" t="s">
        <v>121</v>
      </c>
      <c r="H336" s="141">
        <v>56.3</v>
      </c>
      <c r="I336" s="142"/>
      <c r="J336" s="143">
        <f>ROUND(I336*H336,2)</f>
        <v>0</v>
      </c>
      <c r="K336" s="139" t="s">
        <v>9</v>
      </c>
      <c r="L336" s="12"/>
      <c r="M336" s="144" t="s">
        <v>9</v>
      </c>
      <c r="N336" s="145" t="s">
        <v>29</v>
      </c>
      <c r="O336" s="146"/>
      <c r="P336" s="147">
        <f>O336*H336</f>
        <v>0</v>
      </c>
      <c r="Q336" s="147">
        <v>0</v>
      </c>
      <c r="R336" s="147">
        <f>Q336*H336</f>
        <v>0</v>
      </c>
      <c r="S336" s="147">
        <v>0</v>
      </c>
      <c r="T336" s="148">
        <f>S336*H336</f>
        <v>0</v>
      </c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R336" s="149" t="s">
        <v>184</v>
      </c>
      <c r="AT336" s="149" t="s">
        <v>97</v>
      </c>
      <c r="AU336" s="149" t="s">
        <v>1</v>
      </c>
      <c r="AY336" s="2" t="s">
        <v>94</v>
      </c>
      <c r="BE336" s="150">
        <f>IF(N336="základní",J336,0)</f>
        <v>0</v>
      </c>
      <c r="BF336" s="150">
        <f>IF(N336="snížená",J336,0)</f>
        <v>0</v>
      </c>
      <c r="BG336" s="150">
        <f>IF(N336="zákl. přenesená",J336,0)</f>
        <v>0</v>
      </c>
      <c r="BH336" s="150">
        <f>IF(N336="sníž. přenesená",J336,0)</f>
        <v>0</v>
      </c>
      <c r="BI336" s="150">
        <f>IF(N336="nulová",J336,0)</f>
        <v>0</v>
      </c>
      <c r="BJ336" s="2" t="s">
        <v>66</v>
      </c>
      <c r="BK336" s="150">
        <f>ROUND(I336*H336,2)</f>
        <v>0</v>
      </c>
      <c r="BL336" s="2" t="s">
        <v>184</v>
      </c>
      <c r="BM336" s="149" t="s">
        <v>526</v>
      </c>
    </row>
    <row r="337" spans="2:51" s="163" customFormat="1" ht="12">
      <c r="B337" s="164"/>
      <c r="C337" s="165"/>
      <c r="D337" s="154" t="s">
        <v>104</v>
      </c>
      <c r="E337" s="166" t="s">
        <v>9</v>
      </c>
      <c r="F337" s="167" t="s">
        <v>527</v>
      </c>
      <c r="G337" s="165"/>
      <c r="H337" s="168">
        <v>44.5</v>
      </c>
      <c r="I337" s="169"/>
      <c r="J337" s="165"/>
      <c r="K337" s="165"/>
      <c r="L337" s="170"/>
      <c r="M337" s="171"/>
      <c r="N337" s="172"/>
      <c r="O337" s="172"/>
      <c r="P337" s="172"/>
      <c r="Q337" s="172"/>
      <c r="R337" s="172"/>
      <c r="S337" s="172"/>
      <c r="T337" s="173"/>
      <c r="AT337" s="174" t="s">
        <v>104</v>
      </c>
      <c r="AU337" s="174" t="s">
        <v>1</v>
      </c>
      <c r="AV337" s="163" t="s">
        <v>1</v>
      </c>
      <c r="AW337" s="163" t="s">
        <v>106</v>
      </c>
      <c r="AX337" s="163" t="s">
        <v>93</v>
      </c>
      <c r="AY337" s="174" t="s">
        <v>94</v>
      </c>
    </row>
    <row r="338" spans="2:51" s="163" customFormat="1" ht="12">
      <c r="B338" s="164"/>
      <c r="C338" s="165"/>
      <c r="D338" s="154" t="s">
        <v>104</v>
      </c>
      <c r="E338" s="166" t="s">
        <v>9</v>
      </c>
      <c r="F338" s="167" t="s">
        <v>528</v>
      </c>
      <c r="G338" s="165"/>
      <c r="H338" s="168">
        <v>6</v>
      </c>
      <c r="I338" s="169"/>
      <c r="J338" s="165"/>
      <c r="K338" s="165"/>
      <c r="L338" s="170"/>
      <c r="M338" s="171"/>
      <c r="N338" s="172"/>
      <c r="O338" s="172"/>
      <c r="P338" s="172"/>
      <c r="Q338" s="172"/>
      <c r="R338" s="172"/>
      <c r="S338" s="172"/>
      <c r="T338" s="173"/>
      <c r="AT338" s="174" t="s">
        <v>104</v>
      </c>
      <c r="AU338" s="174" t="s">
        <v>1</v>
      </c>
      <c r="AV338" s="163" t="s">
        <v>1</v>
      </c>
      <c r="AW338" s="163" t="s">
        <v>106</v>
      </c>
      <c r="AX338" s="163" t="s">
        <v>93</v>
      </c>
      <c r="AY338" s="174" t="s">
        <v>94</v>
      </c>
    </row>
    <row r="339" spans="2:51" s="163" customFormat="1" ht="12">
      <c r="B339" s="164"/>
      <c r="C339" s="165"/>
      <c r="D339" s="154" t="s">
        <v>104</v>
      </c>
      <c r="E339" s="166" t="s">
        <v>9</v>
      </c>
      <c r="F339" s="167" t="s">
        <v>529</v>
      </c>
      <c r="G339" s="165"/>
      <c r="H339" s="168">
        <v>5.8</v>
      </c>
      <c r="I339" s="169"/>
      <c r="J339" s="165"/>
      <c r="K339" s="165"/>
      <c r="L339" s="170"/>
      <c r="M339" s="171"/>
      <c r="N339" s="172"/>
      <c r="O339" s="172"/>
      <c r="P339" s="172"/>
      <c r="Q339" s="172"/>
      <c r="R339" s="172"/>
      <c r="S339" s="172"/>
      <c r="T339" s="173"/>
      <c r="AT339" s="174" t="s">
        <v>104</v>
      </c>
      <c r="AU339" s="174" t="s">
        <v>1</v>
      </c>
      <c r="AV339" s="163" t="s">
        <v>1</v>
      </c>
      <c r="AW339" s="163" t="s">
        <v>106</v>
      </c>
      <c r="AX339" s="163" t="s">
        <v>93</v>
      </c>
      <c r="AY339" s="174" t="s">
        <v>94</v>
      </c>
    </row>
    <row r="340" spans="2:51" s="187" customFormat="1" ht="12">
      <c r="B340" s="188"/>
      <c r="C340" s="189"/>
      <c r="D340" s="154" t="s">
        <v>104</v>
      </c>
      <c r="E340" s="190" t="s">
        <v>9</v>
      </c>
      <c r="F340" s="191" t="s">
        <v>114</v>
      </c>
      <c r="G340" s="189"/>
      <c r="H340" s="192">
        <v>56.3</v>
      </c>
      <c r="I340" s="193"/>
      <c r="J340" s="189"/>
      <c r="K340" s="189"/>
      <c r="L340" s="194"/>
      <c r="M340" s="195"/>
      <c r="N340" s="196"/>
      <c r="O340" s="196"/>
      <c r="P340" s="196"/>
      <c r="Q340" s="196"/>
      <c r="R340" s="196"/>
      <c r="S340" s="196"/>
      <c r="T340" s="197"/>
      <c r="AT340" s="198" t="s">
        <v>104</v>
      </c>
      <c r="AU340" s="198" t="s">
        <v>1</v>
      </c>
      <c r="AV340" s="187" t="s">
        <v>102</v>
      </c>
      <c r="AW340" s="187" t="s">
        <v>106</v>
      </c>
      <c r="AX340" s="187" t="s">
        <v>66</v>
      </c>
      <c r="AY340" s="198" t="s">
        <v>94</v>
      </c>
    </row>
    <row r="341" spans="1:65" s="14" customFormat="1" ht="16.5" customHeight="1">
      <c r="A341" s="11"/>
      <c r="B341" s="54"/>
      <c r="C341" s="203" t="s">
        <v>530</v>
      </c>
      <c r="D341" s="203" t="s">
        <v>265</v>
      </c>
      <c r="E341" s="204" t="s">
        <v>531</v>
      </c>
      <c r="F341" s="205" t="s">
        <v>501</v>
      </c>
      <c r="G341" s="206" t="s">
        <v>100</v>
      </c>
      <c r="H341" s="207">
        <v>8.925</v>
      </c>
      <c r="I341" s="208"/>
      <c r="J341" s="209">
        <f>ROUND(I341*H341,2)</f>
        <v>0</v>
      </c>
      <c r="K341" s="205" t="s">
        <v>9</v>
      </c>
      <c r="L341" s="210"/>
      <c r="M341" s="211" t="s">
        <v>9</v>
      </c>
      <c r="N341" s="212" t="s">
        <v>29</v>
      </c>
      <c r="O341" s="146"/>
      <c r="P341" s="147">
        <f>O341*H341</f>
        <v>0</v>
      </c>
      <c r="Q341" s="147">
        <v>0.01755</v>
      </c>
      <c r="R341" s="147">
        <f>Q341*H341</f>
        <v>0.15663375000000002</v>
      </c>
      <c r="S341" s="147">
        <v>0</v>
      </c>
      <c r="T341" s="148">
        <f>S341*H341</f>
        <v>0</v>
      </c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R341" s="149" t="s">
        <v>264</v>
      </c>
      <c r="AT341" s="149" t="s">
        <v>265</v>
      </c>
      <c r="AU341" s="149" t="s">
        <v>1</v>
      </c>
      <c r="AY341" s="2" t="s">
        <v>94</v>
      </c>
      <c r="BE341" s="150">
        <f>IF(N341="základní",J341,0)</f>
        <v>0</v>
      </c>
      <c r="BF341" s="150">
        <f>IF(N341="snížená",J341,0)</f>
        <v>0</v>
      </c>
      <c r="BG341" s="150">
        <f>IF(N341="zákl. přenesená",J341,0)</f>
        <v>0</v>
      </c>
      <c r="BH341" s="150">
        <f>IF(N341="sníž. přenesená",J341,0)</f>
        <v>0</v>
      </c>
      <c r="BI341" s="150">
        <f>IF(N341="nulová",J341,0)</f>
        <v>0</v>
      </c>
      <c r="BJ341" s="2" t="s">
        <v>66</v>
      </c>
      <c r="BK341" s="150">
        <f>ROUND(I341*H341,2)</f>
        <v>0</v>
      </c>
      <c r="BL341" s="2" t="s">
        <v>184</v>
      </c>
      <c r="BM341" s="149" t="s">
        <v>532</v>
      </c>
    </row>
    <row r="342" spans="2:51" s="163" customFormat="1" ht="12">
      <c r="B342" s="164"/>
      <c r="C342" s="165"/>
      <c r="D342" s="154" t="s">
        <v>104</v>
      </c>
      <c r="E342" s="166" t="s">
        <v>9</v>
      </c>
      <c r="F342" s="167" t="s">
        <v>533</v>
      </c>
      <c r="G342" s="165"/>
      <c r="H342" s="168">
        <v>8.5</v>
      </c>
      <c r="I342" s="169"/>
      <c r="J342" s="165"/>
      <c r="K342" s="165"/>
      <c r="L342" s="170"/>
      <c r="M342" s="171"/>
      <c r="N342" s="172"/>
      <c r="O342" s="172"/>
      <c r="P342" s="172"/>
      <c r="Q342" s="172"/>
      <c r="R342" s="172"/>
      <c r="S342" s="172"/>
      <c r="T342" s="173"/>
      <c r="AT342" s="174" t="s">
        <v>104</v>
      </c>
      <c r="AU342" s="174" t="s">
        <v>1</v>
      </c>
      <c r="AV342" s="163" t="s">
        <v>1</v>
      </c>
      <c r="AW342" s="163" t="s">
        <v>106</v>
      </c>
      <c r="AX342" s="163" t="s">
        <v>66</v>
      </c>
      <c r="AY342" s="174" t="s">
        <v>94</v>
      </c>
    </row>
    <row r="343" spans="2:51" s="163" customFormat="1" ht="12">
      <c r="B343" s="164"/>
      <c r="C343" s="165"/>
      <c r="D343" s="154" t="s">
        <v>104</v>
      </c>
      <c r="E343" s="165"/>
      <c r="F343" s="167" t="s">
        <v>534</v>
      </c>
      <c r="G343" s="165"/>
      <c r="H343" s="168">
        <v>8.925</v>
      </c>
      <c r="I343" s="169"/>
      <c r="J343" s="165"/>
      <c r="K343" s="165"/>
      <c r="L343" s="170"/>
      <c r="M343" s="171"/>
      <c r="N343" s="172"/>
      <c r="O343" s="172"/>
      <c r="P343" s="172"/>
      <c r="Q343" s="172"/>
      <c r="R343" s="172"/>
      <c r="S343" s="172"/>
      <c r="T343" s="173"/>
      <c r="AT343" s="174" t="s">
        <v>104</v>
      </c>
      <c r="AU343" s="174" t="s">
        <v>1</v>
      </c>
      <c r="AV343" s="163" t="s">
        <v>1</v>
      </c>
      <c r="AW343" s="163" t="s">
        <v>4</v>
      </c>
      <c r="AX343" s="163" t="s">
        <v>66</v>
      </c>
      <c r="AY343" s="174" t="s">
        <v>94</v>
      </c>
    </row>
    <row r="344" spans="1:65" s="14" customFormat="1" ht="16.5" customHeight="1">
      <c r="A344" s="11"/>
      <c r="B344" s="54"/>
      <c r="C344" s="137" t="s">
        <v>535</v>
      </c>
      <c r="D344" s="137" t="s">
        <v>97</v>
      </c>
      <c r="E344" s="138" t="s">
        <v>536</v>
      </c>
      <c r="F344" s="139" t="s">
        <v>537</v>
      </c>
      <c r="G344" s="140" t="s">
        <v>100</v>
      </c>
      <c r="H344" s="141">
        <v>258.3</v>
      </c>
      <c r="I344" s="142"/>
      <c r="J344" s="143">
        <f>ROUND(I344*H344,2)</f>
        <v>0</v>
      </c>
      <c r="K344" s="139" t="s">
        <v>9</v>
      </c>
      <c r="L344" s="12"/>
      <c r="M344" s="144" t="s">
        <v>9</v>
      </c>
      <c r="N344" s="145" t="s">
        <v>29</v>
      </c>
      <c r="O344" s="146"/>
      <c r="P344" s="147">
        <f>O344*H344</f>
        <v>0</v>
      </c>
      <c r="Q344" s="147">
        <v>0.0002</v>
      </c>
      <c r="R344" s="147">
        <f>Q344*H344</f>
        <v>0.051660000000000005</v>
      </c>
      <c r="S344" s="147">
        <v>0</v>
      </c>
      <c r="T344" s="148">
        <f>S344*H344</f>
        <v>0</v>
      </c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R344" s="149" t="s">
        <v>184</v>
      </c>
      <c r="AT344" s="149" t="s">
        <v>97</v>
      </c>
      <c r="AU344" s="149" t="s">
        <v>1</v>
      </c>
      <c r="AY344" s="2" t="s">
        <v>94</v>
      </c>
      <c r="BE344" s="150">
        <f>IF(N344="základní",J344,0)</f>
        <v>0</v>
      </c>
      <c r="BF344" s="150">
        <f>IF(N344="snížená",J344,0)</f>
        <v>0</v>
      </c>
      <c r="BG344" s="150">
        <f>IF(N344="zákl. přenesená",J344,0)</f>
        <v>0</v>
      </c>
      <c r="BH344" s="150">
        <f>IF(N344="sníž. přenesená",J344,0)</f>
        <v>0</v>
      </c>
      <c r="BI344" s="150">
        <f>IF(N344="nulová",J344,0)</f>
        <v>0</v>
      </c>
      <c r="BJ344" s="2" t="s">
        <v>66</v>
      </c>
      <c r="BK344" s="150">
        <f>ROUND(I344*H344,2)</f>
        <v>0</v>
      </c>
      <c r="BL344" s="2" t="s">
        <v>184</v>
      </c>
      <c r="BM344" s="149" t="s">
        <v>538</v>
      </c>
    </row>
    <row r="345" spans="2:51" s="163" customFormat="1" ht="12">
      <c r="B345" s="164"/>
      <c r="C345" s="165"/>
      <c r="D345" s="154" t="s">
        <v>104</v>
      </c>
      <c r="E345" s="166" t="s">
        <v>9</v>
      </c>
      <c r="F345" s="167" t="s">
        <v>539</v>
      </c>
      <c r="G345" s="165"/>
      <c r="H345" s="168">
        <v>258.3</v>
      </c>
      <c r="I345" s="169"/>
      <c r="J345" s="165"/>
      <c r="K345" s="165"/>
      <c r="L345" s="170"/>
      <c r="M345" s="171"/>
      <c r="N345" s="172"/>
      <c r="O345" s="172"/>
      <c r="P345" s="172"/>
      <c r="Q345" s="172"/>
      <c r="R345" s="172"/>
      <c r="S345" s="172"/>
      <c r="T345" s="173"/>
      <c r="AT345" s="174" t="s">
        <v>104</v>
      </c>
      <c r="AU345" s="174" t="s">
        <v>1</v>
      </c>
      <c r="AV345" s="163" t="s">
        <v>1</v>
      </c>
      <c r="AW345" s="163" t="s">
        <v>106</v>
      </c>
      <c r="AX345" s="163" t="s">
        <v>66</v>
      </c>
      <c r="AY345" s="174" t="s">
        <v>94</v>
      </c>
    </row>
    <row r="346" spans="1:65" s="14" customFormat="1" ht="16.5" customHeight="1">
      <c r="A346" s="11"/>
      <c r="B346" s="54"/>
      <c r="C346" s="137" t="s">
        <v>540</v>
      </c>
      <c r="D346" s="137" t="s">
        <v>97</v>
      </c>
      <c r="E346" s="138" t="s">
        <v>541</v>
      </c>
      <c r="F346" s="139" t="s">
        <v>542</v>
      </c>
      <c r="G346" s="140" t="s">
        <v>121</v>
      </c>
      <c r="H346" s="141">
        <v>99.1</v>
      </c>
      <c r="I346" s="142"/>
      <c r="J346" s="143">
        <f>ROUND(I346*H346,2)</f>
        <v>0</v>
      </c>
      <c r="K346" s="139" t="s">
        <v>9</v>
      </c>
      <c r="L346" s="12"/>
      <c r="M346" s="144" t="s">
        <v>9</v>
      </c>
      <c r="N346" s="145" t="s">
        <v>29</v>
      </c>
      <c r="O346" s="146"/>
      <c r="P346" s="147">
        <f>O346*H346</f>
        <v>0</v>
      </c>
      <c r="Q346" s="147">
        <v>0</v>
      </c>
      <c r="R346" s="147">
        <f>Q346*H346</f>
        <v>0</v>
      </c>
      <c r="S346" s="147">
        <v>0</v>
      </c>
      <c r="T346" s="148">
        <f>S346*H346</f>
        <v>0</v>
      </c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R346" s="149" t="s">
        <v>184</v>
      </c>
      <c r="AT346" s="149" t="s">
        <v>97</v>
      </c>
      <c r="AU346" s="149" t="s">
        <v>1</v>
      </c>
      <c r="AY346" s="2" t="s">
        <v>94</v>
      </c>
      <c r="BE346" s="150">
        <f>IF(N346="základní",J346,0)</f>
        <v>0</v>
      </c>
      <c r="BF346" s="150">
        <f>IF(N346="snížená",J346,0)</f>
        <v>0</v>
      </c>
      <c r="BG346" s="150">
        <f>IF(N346="zákl. přenesená",J346,0)</f>
        <v>0</v>
      </c>
      <c r="BH346" s="150">
        <f>IF(N346="sníž. přenesená",J346,0)</f>
        <v>0</v>
      </c>
      <c r="BI346" s="150">
        <f>IF(N346="nulová",J346,0)</f>
        <v>0</v>
      </c>
      <c r="BJ346" s="2" t="s">
        <v>66</v>
      </c>
      <c r="BK346" s="150">
        <f>ROUND(I346*H346,2)</f>
        <v>0</v>
      </c>
      <c r="BL346" s="2" t="s">
        <v>184</v>
      </c>
      <c r="BM346" s="149" t="s">
        <v>543</v>
      </c>
    </row>
    <row r="347" spans="2:51" s="163" customFormat="1" ht="12">
      <c r="B347" s="164"/>
      <c r="C347" s="165"/>
      <c r="D347" s="154" t="s">
        <v>104</v>
      </c>
      <c r="E347" s="166" t="s">
        <v>9</v>
      </c>
      <c r="F347" s="167" t="s">
        <v>544</v>
      </c>
      <c r="G347" s="165"/>
      <c r="H347" s="168">
        <v>46.6</v>
      </c>
      <c r="I347" s="169"/>
      <c r="J347" s="165"/>
      <c r="K347" s="165"/>
      <c r="L347" s="170"/>
      <c r="M347" s="171"/>
      <c r="N347" s="172"/>
      <c r="O347" s="172"/>
      <c r="P347" s="172"/>
      <c r="Q347" s="172"/>
      <c r="R347" s="172"/>
      <c r="S347" s="172"/>
      <c r="T347" s="173"/>
      <c r="AT347" s="174" t="s">
        <v>104</v>
      </c>
      <c r="AU347" s="174" t="s">
        <v>1</v>
      </c>
      <c r="AV347" s="163" t="s">
        <v>1</v>
      </c>
      <c r="AW347" s="163" t="s">
        <v>106</v>
      </c>
      <c r="AX347" s="163" t="s">
        <v>93</v>
      </c>
      <c r="AY347" s="174" t="s">
        <v>94</v>
      </c>
    </row>
    <row r="348" spans="2:51" s="163" customFormat="1" ht="12">
      <c r="B348" s="164"/>
      <c r="C348" s="165"/>
      <c r="D348" s="154" t="s">
        <v>104</v>
      </c>
      <c r="E348" s="166" t="s">
        <v>9</v>
      </c>
      <c r="F348" s="167" t="s">
        <v>545</v>
      </c>
      <c r="G348" s="165"/>
      <c r="H348" s="168">
        <v>52.5</v>
      </c>
      <c r="I348" s="169"/>
      <c r="J348" s="165"/>
      <c r="K348" s="165"/>
      <c r="L348" s="170"/>
      <c r="M348" s="171"/>
      <c r="N348" s="172"/>
      <c r="O348" s="172"/>
      <c r="P348" s="172"/>
      <c r="Q348" s="172"/>
      <c r="R348" s="172"/>
      <c r="S348" s="172"/>
      <c r="T348" s="173"/>
      <c r="AT348" s="174" t="s">
        <v>104</v>
      </c>
      <c r="AU348" s="174" t="s">
        <v>1</v>
      </c>
      <c r="AV348" s="163" t="s">
        <v>1</v>
      </c>
      <c r="AW348" s="163" t="s">
        <v>106</v>
      </c>
      <c r="AX348" s="163" t="s">
        <v>93</v>
      </c>
      <c r="AY348" s="174" t="s">
        <v>94</v>
      </c>
    </row>
    <row r="349" spans="2:51" s="187" customFormat="1" ht="12">
      <c r="B349" s="188"/>
      <c r="C349" s="189"/>
      <c r="D349" s="154" t="s">
        <v>104</v>
      </c>
      <c r="E349" s="190" t="s">
        <v>9</v>
      </c>
      <c r="F349" s="191" t="s">
        <v>114</v>
      </c>
      <c r="G349" s="189"/>
      <c r="H349" s="192">
        <v>99.1</v>
      </c>
      <c r="I349" s="193"/>
      <c r="J349" s="189"/>
      <c r="K349" s="189"/>
      <c r="L349" s="194"/>
      <c r="M349" s="195"/>
      <c r="N349" s="196"/>
      <c r="O349" s="196"/>
      <c r="P349" s="196"/>
      <c r="Q349" s="196"/>
      <c r="R349" s="196"/>
      <c r="S349" s="196"/>
      <c r="T349" s="197"/>
      <c r="AT349" s="198" t="s">
        <v>104</v>
      </c>
      <c r="AU349" s="198" t="s">
        <v>1</v>
      </c>
      <c r="AV349" s="187" t="s">
        <v>102</v>
      </c>
      <c r="AW349" s="187" t="s">
        <v>106</v>
      </c>
      <c r="AX349" s="187" t="s">
        <v>66</v>
      </c>
      <c r="AY349" s="198" t="s">
        <v>94</v>
      </c>
    </row>
    <row r="350" spans="1:65" s="14" customFormat="1" ht="16.5" customHeight="1">
      <c r="A350" s="11"/>
      <c r="B350" s="54"/>
      <c r="C350" s="137" t="s">
        <v>546</v>
      </c>
      <c r="D350" s="137" t="s">
        <v>97</v>
      </c>
      <c r="E350" s="138" t="s">
        <v>547</v>
      </c>
      <c r="F350" s="139" t="s">
        <v>548</v>
      </c>
      <c r="G350" s="140" t="s">
        <v>169</v>
      </c>
      <c r="H350" s="141">
        <v>2</v>
      </c>
      <c r="I350" s="142"/>
      <c r="J350" s="143">
        <f>ROUND(I350*H350,2)</f>
        <v>0</v>
      </c>
      <c r="K350" s="139" t="s">
        <v>101</v>
      </c>
      <c r="L350" s="12"/>
      <c r="M350" s="144" t="s">
        <v>9</v>
      </c>
      <c r="N350" s="145" t="s">
        <v>29</v>
      </c>
      <c r="O350" s="146"/>
      <c r="P350" s="147">
        <f>O350*H350</f>
        <v>0</v>
      </c>
      <c r="Q350" s="147">
        <v>0</v>
      </c>
      <c r="R350" s="147">
        <f>Q350*H350</f>
        <v>0</v>
      </c>
      <c r="S350" s="147">
        <v>0.0001</v>
      </c>
      <c r="T350" s="148">
        <f>S350*H350</f>
        <v>0.0002</v>
      </c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R350" s="149" t="s">
        <v>184</v>
      </c>
      <c r="AT350" s="149" t="s">
        <v>97</v>
      </c>
      <c r="AU350" s="149" t="s">
        <v>1</v>
      </c>
      <c r="AY350" s="2" t="s">
        <v>94</v>
      </c>
      <c r="BE350" s="150">
        <f>IF(N350="základní",J350,0)</f>
        <v>0</v>
      </c>
      <c r="BF350" s="150">
        <f>IF(N350="snížená",J350,0)</f>
        <v>0</v>
      </c>
      <c r="BG350" s="150">
        <f>IF(N350="zákl. přenesená",J350,0)</f>
        <v>0</v>
      </c>
      <c r="BH350" s="150">
        <f>IF(N350="sníž. přenesená",J350,0)</f>
        <v>0</v>
      </c>
      <c r="BI350" s="150">
        <f>IF(N350="nulová",J350,0)</f>
        <v>0</v>
      </c>
      <c r="BJ350" s="2" t="s">
        <v>66</v>
      </c>
      <c r="BK350" s="150">
        <f>ROUND(I350*H350,2)</f>
        <v>0</v>
      </c>
      <c r="BL350" s="2" t="s">
        <v>184</v>
      </c>
      <c r="BM350" s="149" t="s">
        <v>549</v>
      </c>
    </row>
    <row r="351" spans="1:47" s="14" customFormat="1" ht="19.2">
      <c r="A351" s="11"/>
      <c r="B351" s="54"/>
      <c r="C351" s="56"/>
      <c r="D351" s="154" t="s">
        <v>214</v>
      </c>
      <c r="E351" s="56"/>
      <c r="F351" s="199" t="s">
        <v>550</v>
      </c>
      <c r="G351" s="56"/>
      <c r="H351" s="56"/>
      <c r="I351" s="92"/>
      <c r="J351" s="56"/>
      <c r="K351" s="56"/>
      <c r="L351" s="12"/>
      <c r="M351" s="200"/>
      <c r="N351" s="201"/>
      <c r="O351" s="146"/>
      <c r="P351" s="146"/>
      <c r="Q351" s="146"/>
      <c r="R351" s="146"/>
      <c r="S351" s="146"/>
      <c r="T351" s="202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T351" s="2" t="s">
        <v>214</v>
      </c>
      <c r="AU351" s="2" t="s">
        <v>1</v>
      </c>
    </row>
    <row r="352" spans="1:65" s="14" customFormat="1" ht="16.5" customHeight="1">
      <c r="A352" s="11"/>
      <c r="B352" s="54"/>
      <c r="C352" s="203" t="s">
        <v>551</v>
      </c>
      <c r="D352" s="203" t="s">
        <v>265</v>
      </c>
      <c r="E352" s="204" t="s">
        <v>552</v>
      </c>
      <c r="F352" s="205" t="s">
        <v>553</v>
      </c>
      <c r="G352" s="206" t="s">
        <v>169</v>
      </c>
      <c r="H352" s="207">
        <v>2</v>
      </c>
      <c r="I352" s="208"/>
      <c r="J352" s="209">
        <f>ROUND(I352*H352,2)</f>
        <v>0</v>
      </c>
      <c r="K352" s="205" t="s">
        <v>9</v>
      </c>
      <c r="L352" s="210"/>
      <c r="M352" s="211" t="s">
        <v>9</v>
      </c>
      <c r="N352" s="212" t="s">
        <v>29</v>
      </c>
      <c r="O352" s="146"/>
      <c r="P352" s="147">
        <f>O352*H352</f>
        <v>0</v>
      </c>
      <c r="Q352" s="147">
        <v>0.0012</v>
      </c>
      <c r="R352" s="147">
        <f>Q352*H352</f>
        <v>0.0024</v>
      </c>
      <c r="S352" s="147">
        <v>0</v>
      </c>
      <c r="T352" s="148">
        <f>S352*H352</f>
        <v>0</v>
      </c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R352" s="149" t="s">
        <v>264</v>
      </c>
      <c r="AT352" s="149" t="s">
        <v>265</v>
      </c>
      <c r="AU352" s="149" t="s">
        <v>1</v>
      </c>
      <c r="AY352" s="2" t="s">
        <v>94</v>
      </c>
      <c r="BE352" s="150">
        <f>IF(N352="základní",J352,0)</f>
        <v>0</v>
      </c>
      <c r="BF352" s="150">
        <f>IF(N352="snížená",J352,0)</f>
        <v>0</v>
      </c>
      <c r="BG352" s="150">
        <f>IF(N352="zákl. přenesená",J352,0)</f>
        <v>0</v>
      </c>
      <c r="BH352" s="150">
        <f>IF(N352="sníž. přenesená",J352,0)</f>
        <v>0</v>
      </c>
      <c r="BI352" s="150">
        <f>IF(N352="nulová",J352,0)</f>
        <v>0</v>
      </c>
      <c r="BJ352" s="2" t="s">
        <v>66</v>
      </c>
      <c r="BK352" s="150">
        <f>ROUND(I352*H352,2)</f>
        <v>0</v>
      </c>
      <c r="BL352" s="2" t="s">
        <v>184</v>
      </c>
      <c r="BM352" s="149" t="s">
        <v>554</v>
      </c>
    </row>
    <row r="353" spans="1:65" s="14" customFormat="1" ht="16.5" customHeight="1">
      <c r="A353" s="11"/>
      <c r="B353" s="54"/>
      <c r="C353" s="137" t="s">
        <v>555</v>
      </c>
      <c r="D353" s="137" t="s">
        <v>97</v>
      </c>
      <c r="E353" s="138" t="s">
        <v>556</v>
      </c>
      <c r="F353" s="139" t="s">
        <v>557</v>
      </c>
      <c r="G353" s="140" t="s">
        <v>169</v>
      </c>
      <c r="H353" s="141">
        <v>4</v>
      </c>
      <c r="I353" s="142"/>
      <c r="J353" s="143">
        <f>ROUND(I353*H353,2)</f>
        <v>0</v>
      </c>
      <c r="K353" s="139" t="s">
        <v>101</v>
      </c>
      <c r="L353" s="12"/>
      <c r="M353" s="144" t="s">
        <v>9</v>
      </c>
      <c r="N353" s="145" t="s">
        <v>29</v>
      </c>
      <c r="O353" s="146"/>
      <c r="P353" s="147">
        <f>O353*H353</f>
        <v>0</v>
      </c>
      <c r="Q353" s="147">
        <v>0</v>
      </c>
      <c r="R353" s="147">
        <f>Q353*H353</f>
        <v>0</v>
      </c>
      <c r="S353" s="147">
        <v>0.024</v>
      </c>
      <c r="T353" s="148">
        <f>S353*H353</f>
        <v>0.096</v>
      </c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R353" s="149" t="s">
        <v>102</v>
      </c>
      <c r="AT353" s="149" t="s">
        <v>97</v>
      </c>
      <c r="AU353" s="149" t="s">
        <v>1</v>
      </c>
      <c r="AY353" s="2" t="s">
        <v>94</v>
      </c>
      <c r="BE353" s="150">
        <f>IF(N353="základní",J353,0)</f>
        <v>0</v>
      </c>
      <c r="BF353" s="150">
        <f>IF(N353="snížená",J353,0)</f>
        <v>0</v>
      </c>
      <c r="BG353" s="150">
        <f>IF(N353="zákl. přenesená",J353,0)</f>
        <v>0</v>
      </c>
      <c r="BH353" s="150">
        <f>IF(N353="sníž. přenesená",J353,0)</f>
        <v>0</v>
      </c>
      <c r="BI353" s="150">
        <f>IF(N353="nulová",J353,0)</f>
        <v>0</v>
      </c>
      <c r="BJ353" s="2" t="s">
        <v>66</v>
      </c>
      <c r="BK353" s="150">
        <f>ROUND(I353*H353,2)</f>
        <v>0</v>
      </c>
      <c r="BL353" s="2" t="s">
        <v>102</v>
      </c>
      <c r="BM353" s="149" t="s">
        <v>558</v>
      </c>
    </row>
    <row r="354" spans="2:51" s="163" customFormat="1" ht="12">
      <c r="B354" s="164"/>
      <c r="C354" s="165"/>
      <c r="D354" s="154" t="s">
        <v>104</v>
      </c>
      <c r="E354" s="166" t="s">
        <v>9</v>
      </c>
      <c r="F354" s="167" t="s">
        <v>559</v>
      </c>
      <c r="G354" s="165"/>
      <c r="H354" s="168">
        <v>4</v>
      </c>
      <c r="I354" s="169"/>
      <c r="J354" s="165"/>
      <c r="K354" s="165"/>
      <c r="L354" s="170"/>
      <c r="M354" s="171"/>
      <c r="N354" s="172"/>
      <c r="O354" s="172"/>
      <c r="P354" s="172"/>
      <c r="Q354" s="172"/>
      <c r="R354" s="172"/>
      <c r="S354" s="172"/>
      <c r="T354" s="173"/>
      <c r="AT354" s="174" t="s">
        <v>104</v>
      </c>
      <c r="AU354" s="174" t="s">
        <v>1</v>
      </c>
      <c r="AV354" s="163" t="s">
        <v>1</v>
      </c>
      <c r="AW354" s="163" t="s">
        <v>106</v>
      </c>
      <c r="AX354" s="163" t="s">
        <v>66</v>
      </c>
      <c r="AY354" s="174" t="s">
        <v>94</v>
      </c>
    </row>
    <row r="355" spans="1:65" s="14" customFormat="1" ht="16.5" customHeight="1">
      <c r="A355" s="11"/>
      <c r="B355" s="54"/>
      <c r="C355" s="137" t="s">
        <v>560</v>
      </c>
      <c r="D355" s="137" t="s">
        <v>97</v>
      </c>
      <c r="E355" s="138" t="s">
        <v>561</v>
      </c>
      <c r="F355" s="139" t="s">
        <v>562</v>
      </c>
      <c r="G355" s="140" t="s">
        <v>212</v>
      </c>
      <c r="H355" s="141">
        <v>56</v>
      </c>
      <c r="I355" s="142"/>
      <c r="J355" s="143">
        <f>ROUND(I355*H355,2)</f>
        <v>0</v>
      </c>
      <c r="K355" s="139" t="s">
        <v>101</v>
      </c>
      <c r="L355" s="12"/>
      <c r="M355" s="144" t="s">
        <v>9</v>
      </c>
      <c r="N355" s="145" t="s">
        <v>29</v>
      </c>
      <c r="O355" s="146"/>
      <c r="P355" s="147">
        <f>O355*H355</f>
        <v>0</v>
      </c>
      <c r="Q355" s="147">
        <v>0</v>
      </c>
      <c r="R355" s="147">
        <f>Q355*H355</f>
        <v>0</v>
      </c>
      <c r="S355" s="147">
        <v>0</v>
      </c>
      <c r="T355" s="148">
        <f>S355*H355</f>
        <v>0</v>
      </c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R355" s="149" t="s">
        <v>184</v>
      </c>
      <c r="AT355" s="149" t="s">
        <v>97</v>
      </c>
      <c r="AU355" s="149" t="s">
        <v>1</v>
      </c>
      <c r="AY355" s="2" t="s">
        <v>94</v>
      </c>
      <c r="BE355" s="150">
        <f>IF(N355="základní",J355,0)</f>
        <v>0</v>
      </c>
      <c r="BF355" s="150">
        <f>IF(N355="snížená",J355,0)</f>
        <v>0</v>
      </c>
      <c r="BG355" s="150">
        <f>IF(N355="zákl. přenesená",J355,0)</f>
        <v>0</v>
      </c>
      <c r="BH355" s="150">
        <f>IF(N355="sníž. přenesená",J355,0)</f>
        <v>0</v>
      </c>
      <c r="BI355" s="150">
        <f>IF(N355="nulová",J355,0)</f>
        <v>0</v>
      </c>
      <c r="BJ355" s="2" t="s">
        <v>66</v>
      </c>
      <c r="BK355" s="150">
        <f>ROUND(I355*H355,2)</f>
        <v>0</v>
      </c>
      <c r="BL355" s="2" t="s">
        <v>184</v>
      </c>
      <c r="BM355" s="149" t="s">
        <v>563</v>
      </c>
    </row>
    <row r="356" spans="1:47" s="14" customFormat="1" ht="38.4">
      <c r="A356" s="11"/>
      <c r="B356" s="54"/>
      <c r="C356" s="56"/>
      <c r="D356" s="154" t="s">
        <v>214</v>
      </c>
      <c r="E356" s="56"/>
      <c r="F356" s="199" t="s">
        <v>564</v>
      </c>
      <c r="G356" s="56"/>
      <c r="H356" s="56"/>
      <c r="I356" s="92"/>
      <c r="J356" s="56"/>
      <c r="K356" s="56"/>
      <c r="L356" s="12"/>
      <c r="M356" s="200"/>
      <c r="N356" s="201"/>
      <c r="O356" s="146"/>
      <c r="P356" s="146"/>
      <c r="Q356" s="146"/>
      <c r="R356" s="146"/>
      <c r="S356" s="146"/>
      <c r="T356" s="202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T356" s="2" t="s">
        <v>214</v>
      </c>
      <c r="AU356" s="2" t="s">
        <v>1</v>
      </c>
    </row>
    <row r="357" spans="2:51" s="163" customFormat="1" ht="12">
      <c r="B357" s="164"/>
      <c r="C357" s="165"/>
      <c r="D357" s="154" t="s">
        <v>104</v>
      </c>
      <c r="E357" s="166" t="s">
        <v>9</v>
      </c>
      <c r="F357" s="167" t="s">
        <v>565</v>
      </c>
      <c r="G357" s="165"/>
      <c r="H357" s="168">
        <v>56</v>
      </c>
      <c r="I357" s="169"/>
      <c r="J357" s="165"/>
      <c r="K357" s="165"/>
      <c r="L357" s="170"/>
      <c r="M357" s="171"/>
      <c r="N357" s="172"/>
      <c r="O357" s="172"/>
      <c r="P357" s="172"/>
      <c r="Q357" s="172"/>
      <c r="R357" s="172"/>
      <c r="S357" s="172"/>
      <c r="T357" s="173"/>
      <c r="AT357" s="174" t="s">
        <v>104</v>
      </c>
      <c r="AU357" s="174" t="s">
        <v>1</v>
      </c>
      <c r="AV357" s="163" t="s">
        <v>1</v>
      </c>
      <c r="AW357" s="163" t="s">
        <v>106</v>
      </c>
      <c r="AX357" s="163" t="s">
        <v>66</v>
      </c>
      <c r="AY357" s="174" t="s">
        <v>94</v>
      </c>
    </row>
    <row r="358" spans="1:65" s="14" customFormat="1" ht="16.5" customHeight="1">
      <c r="A358" s="11"/>
      <c r="B358" s="54"/>
      <c r="C358" s="203" t="s">
        <v>566</v>
      </c>
      <c r="D358" s="203" t="s">
        <v>265</v>
      </c>
      <c r="E358" s="204" t="s">
        <v>567</v>
      </c>
      <c r="F358" s="205" t="s">
        <v>568</v>
      </c>
      <c r="G358" s="206" t="s">
        <v>169</v>
      </c>
      <c r="H358" s="207">
        <v>2</v>
      </c>
      <c r="I358" s="208"/>
      <c r="J358" s="209">
        <f>ROUND(I358*H358,2)</f>
        <v>0</v>
      </c>
      <c r="K358" s="205" t="s">
        <v>9</v>
      </c>
      <c r="L358" s="210"/>
      <c r="M358" s="211" t="s">
        <v>9</v>
      </c>
      <c r="N358" s="212" t="s">
        <v>29</v>
      </c>
      <c r="O358" s="146"/>
      <c r="P358" s="147">
        <f>O358*H358</f>
        <v>0</v>
      </c>
      <c r="Q358" s="147">
        <v>0.02</v>
      </c>
      <c r="R358" s="147">
        <f>Q358*H358</f>
        <v>0.04</v>
      </c>
      <c r="S358" s="147">
        <v>0</v>
      </c>
      <c r="T358" s="148">
        <f>S358*H358</f>
        <v>0</v>
      </c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R358" s="149" t="s">
        <v>264</v>
      </c>
      <c r="AT358" s="149" t="s">
        <v>265</v>
      </c>
      <c r="AU358" s="149" t="s">
        <v>1</v>
      </c>
      <c r="AY358" s="2" t="s">
        <v>94</v>
      </c>
      <c r="BE358" s="150">
        <f>IF(N358="základní",J358,0)</f>
        <v>0</v>
      </c>
      <c r="BF358" s="150">
        <f>IF(N358="snížená",J358,0)</f>
        <v>0</v>
      </c>
      <c r="BG358" s="150">
        <f>IF(N358="zákl. přenesená",J358,0)</f>
        <v>0</v>
      </c>
      <c r="BH358" s="150">
        <f>IF(N358="sníž. přenesená",J358,0)</f>
        <v>0</v>
      </c>
      <c r="BI358" s="150">
        <f>IF(N358="nulová",J358,0)</f>
        <v>0</v>
      </c>
      <c r="BJ358" s="2" t="s">
        <v>66</v>
      </c>
      <c r="BK358" s="150">
        <f>ROUND(I358*H358,2)</f>
        <v>0</v>
      </c>
      <c r="BL358" s="2" t="s">
        <v>184</v>
      </c>
      <c r="BM358" s="149" t="s">
        <v>569</v>
      </c>
    </row>
    <row r="359" spans="1:65" s="14" customFormat="1" ht="16.5" customHeight="1">
      <c r="A359" s="11"/>
      <c r="B359" s="54"/>
      <c r="C359" s="203" t="s">
        <v>570</v>
      </c>
      <c r="D359" s="203" t="s">
        <v>265</v>
      </c>
      <c r="E359" s="204" t="s">
        <v>571</v>
      </c>
      <c r="F359" s="205" t="s">
        <v>572</v>
      </c>
      <c r="G359" s="206" t="s">
        <v>169</v>
      </c>
      <c r="H359" s="207">
        <v>8</v>
      </c>
      <c r="I359" s="208"/>
      <c r="J359" s="209">
        <f>ROUND(I359*H359,2)</f>
        <v>0</v>
      </c>
      <c r="K359" s="205" t="s">
        <v>9</v>
      </c>
      <c r="L359" s="210"/>
      <c r="M359" s="211" t="s">
        <v>9</v>
      </c>
      <c r="N359" s="212" t="s">
        <v>29</v>
      </c>
      <c r="O359" s="146"/>
      <c r="P359" s="147">
        <f>O359*H359</f>
        <v>0</v>
      </c>
      <c r="Q359" s="147">
        <v>0</v>
      </c>
      <c r="R359" s="147">
        <f>Q359*H359</f>
        <v>0</v>
      </c>
      <c r="S359" s="147">
        <v>0</v>
      </c>
      <c r="T359" s="148">
        <f>S359*H359</f>
        <v>0</v>
      </c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R359" s="149" t="s">
        <v>264</v>
      </c>
      <c r="AT359" s="149" t="s">
        <v>265</v>
      </c>
      <c r="AU359" s="149" t="s">
        <v>1</v>
      </c>
      <c r="AY359" s="2" t="s">
        <v>94</v>
      </c>
      <c r="BE359" s="150">
        <f>IF(N359="základní",J359,0)</f>
        <v>0</v>
      </c>
      <c r="BF359" s="150">
        <f>IF(N359="snížená",J359,0)</f>
        <v>0</v>
      </c>
      <c r="BG359" s="150">
        <f>IF(N359="zákl. přenesená",J359,0)</f>
        <v>0</v>
      </c>
      <c r="BH359" s="150">
        <f>IF(N359="sníž. přenesená",J359,0)</f>
        <v>0</v>
      </c>
      <c r="BI359" s="150">
        <f>IF(N359="nulová",J359,0)</f>
        <v>0</v>
      </c>
      <c r="BJ359" s="2" t="s">
        <v>66</v>
      </c>
      <c r="BK359" s="150">
        <f>ROUND(I359*H359,2)</f>
        <v>0</v>
      </c>
      <c r="BL359" s="2" t="s">
        <v>184</v>
      </c>
      <c r="BM359" s="149" t="s">
        <v>573</v>
      </c>
    </row>
    <row r="360" spans="2:51" s="163" customFormat="1" ht="12">
      <c r="B360" s="164"/>
      <c r="C360" s="165"/>
      <c r="D360" s="154" t="s">
        <v>104</v>
      </c>
      <c r="E360" s="166" t="s">
        <v>9</v>
      </c>
      <c r="F360" s="167" t="s">
        <v>574</v>
      </c>
      <c r="G360" s="165"/>
      <c r="H360" s="168">
        <v>8</v>
      </c>
      <c r="I360" s="169"/>
      <c r="J360" s="165"/>
      <c r="K360" s="165"/>
      <c r="L360" s="170"/>
      <c r="M360" s="171"/>
      <c r="N360" s="172"/>
      <c r="O360" s="172"/>
      <c r="P360" s="172"/>
      <c r="Q360" s="172"/>
      <c r="R360" s="172"/>
      <c r="S360" s="172"/>
      <c r="T360" s="173"/>
      <c r="AT360" s="174" t="s">
        <v>104</v>
      </c>
      <c r="AU360" s="174" t="s">
        <v>1</v>
      </c>
      <c r="AV360" s="163" t="s">
        <v>1</v>
      </c>
      <c r="AW360" s="163" t="s">
        <v>106</v>
      </c>
      <c r="AX360" s="163" t="s">
        <v>66</v>
      </c>
      <c r="AY360" s="174" t="s">
        <v>94</v>
      </c>
    </row>
    <row r="361" spans="1:65" s="14" customFormat="1" ht="16.5" customHeight="1">
      <c r="A361" s="11"/>
      <c r="B361" s="54"/>
      <c r="C361" s="137" t="s">
        <v>575</v>
      </c>
      <c r="D361" s="137" t="s">
        <v>97</v>
      </c>
      <c r="E361" s="138" t="s">
        <v>576</v>
      </c>
      <c r="F361" s="139" t="s">
        <v>577</v>
      </c>
      <c r="G361" s="140" t="s">
        <v>222</v>
      </c>
      <c r="H361" s="141">
        <v>4.227</v>
      </c>
      <c r="I361" s="142"/>
      <c r="J361" s="143">
        <f>ROUND(I361*H361,2)</f>
        <v>0</v>
      </c>
      <c r="K361" s="139" t="s">
        <v>101</v>
      </c>
      <c r="L361" s="12"/>
      <c r="M361" s="144" t="s">
        <v>9</v>
      </c>
      <c r="N361" s="145" t="s">
        <v>29</v>
      </c>
      <c r="O361" s="146"/>
      <c r="P361" s="147">
        <f>O361*H361</f>
        <v>0</v>
      </c>
      <c r="Q361" s="147">
        <v>0</v>
      </c>
      <c r="R361" s="147">
        <f>Q361*H361</f>
        <v>0</v>
      </c>
      <c r="S361" s="147">
        <v>0</v>
      </c>
      <c r="T361" s="148">
        <f>S361*H361</f>
        <v>0</v>
      </c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R361" s="149" t="s">
        <v>184</v>
      </c>
      <c r="AT361" s="149" t="s">
        <v>97</v>
      </c>
      <c r="AU361" s="149" t="s">
        <v>1</v>
      </c>
      <c r="AY361" s="2" t="s">
        <v>94</v>
      </c>
      <c r="BE361" s="150">
        <f>IF(N361="základní",J361,0)</f>
        <v>0</v>
      </c>
      <c r="BF361" s="150">
        <f>IF(N361="snížená",J361,0)</f>
        <v>0</v>
      </c>
      <c r="BG361" s="150">
        <f>IF(N361="zákl. přenesená",J361,0)</f>
        <v>0</v>
      </c>
      <c r="BH361" s="150">
        <f>IF(N361="sníž. přenesená",J361,0)</f>
        <v>0</v>
      </c>
      <c r="BI361" s="150">
        <f>IF(N361="nulová",J361,0)</f>
        <v>0</v>
      </c>
      <c r="BJ361" s="2" t="s">
        <v>66</v>
      </c>
      <c r="BK361" s="150">
        <f>ROUND(I361*H361,2)</f>
        <v>0</v>
      </c>
      <c r="BL361" s="2" t="s">
        <v>184</v>
      </c>
      <c r="BM361" s="149" t="s">
        <v>578</v>
      </c>
    </row>
    <row r="362" spans="1:65" s="14" customFormat="1" ht="16.5" customHeight="1">
      <c r="A362" s="11"/>
      <c r="B362" s="54"/>
      <c r="C362" s="137" t="s">
        <v>579</v>
      </c>
      <c r="D362" s="137" t="s">
        <v>97</v>
      </c>
      <c r="E362" s="138" t="s">
        <v>580</v>
      </c>
      <c r="F362" s="139" t="s">
        <v>581</v>
      </c>
      <c r="G362" s="140" t="s">
        <v>222</v>
      </c>
      <c r="H362" s="141">
        <v>4.227</v>
      </c>
      <c r="I362" s="142"/>
      <c r="J362" s="143">
        <f>ROUND(I362*H362,2)</f>
        <v>0</v>
      </c>
      <c r="K362" s="139" t="s">
        <v>101</v>
      </c>
      <c r="L362" s="12"/>
      <c r="M362" s="144" t="s">
        <v>9</v>
      </c>
      <c r="N362" s="145" t="s">
        <v>29</v>
      </c>
      <c r="O362" s="146"/>
      <c r="P362" s="147">
        <f>O362*H362</f>
        <v>0</v>
      </c>
      <c r="Q362" s="147">
        <v>0</v>
      </c>
      <c r="R362" s="147">
        <f>Q362*H362</f>
        <v>0</v>
      </c>
      <c r="S362" s="147">
        <v>0</v>
      </c>
      <c r="T362" s="148">
        <f>S362*H362</f>
        <v>0</v>
      </c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R362" s="149" t="s">
        <v>184</v>
      </c>
      <c r="AT362" s="149" t="s">
        <v>97</v>
      </c>
      <c r="AU362" s="149" t="s">
        <v>1</v>
      </c>
      <c r="AY362" s="2" t="s">
        <v>94</v>
      </c>
      <c r="BE362" s="150">
        <f>IF(N362="základní",J362,0)</f>
        <v>0</v>
      </c>
      <c r="BF362" s="150">
        <f>IF(N362="snížená",J362,0)</f>
        <v>0</v>
      </c>
      <c r="BG362" s="150">
        <f>IF(N362="zákl. přenesená",J362,0)</f>
        <v>0</v>
      </c>
      <c r="BH362" s="150">
        <f>IF(N362="sníž. přenesená",J362,0)</f>
        <v>0</v>
      </c>
      <c r="BI362" s="150">
        <f>IF(N362="nulová",J362,0)</f>
        <v>0</v>
      </c>
      <c r="BJ362" s="2" t="s">
        <v>66</v>
      </c>
      <c r="BK362" s="150">
        <f>ROUND(I362*H362,2)</f>
        <v>0</v>
      </c>
      <c r="BL362" s="2" t="s">
        <v>184</v>
      </c>
      <c r="BM362" s="149" t="s">
        <v>582</v>
      </c>
    </row>
    <row r="363" spans="1:65" s="14" customFormat="1" ht="16.5" customHeight="1">
      <c r="A363" s="11"/>
      <c r="B363" s="54"/>
      <c r="C363" s="137" t="s">
        <v>583</v>
      </c>
      <c r="D363" s="137" t="s">
        <v>97</v>
      </c>
      <c r="E363" s="138" t="s">
        <v>584</v>
      </c>
      <c r="F363" s="139" t="s">
        <v>585</v>
      </c>
      <c r="G363" s="140" t="s">
        <v>222</v>
      </c>
      <c r="H363" s="141">
        <v>4.227</v>
      </c>
      <c r="I363" s="142"/>
      <c r="J363" s="143">
        <f>ROUND(I363*H363,2)</f>
        <v>0</v>
      </c>
      <c r="K363" s="139" t="s">
        <v>101</v>
      </c>
      <c r="L363" s="12"/>
      <c r="M363" s="144" t="s">
        <v>9</v>
      </c>
      <c r="N363" s="145" t="s">
        <v>29</v>
      </c>
      <c r="O363" s="146"/>
      <c r="P363" s="147">
        <f>O363*H363</f>
        <v>0</v>
      </c>
      <c r="Q363" s="147">
        <v>0</v>
      </c>
      <c r="R363" s="147">
        <f>Q363*H363</f>
        <v>0</v>
      </c>
      <c r="S363" s="147">
        <v>0</v>
      </c>
      <c r="T363" s="148">
        <f>S363*H363</f>
        <v>0</v>
      </c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R363" s="149" t="s">
        <v>184</v>
      </c>
      <c r="AT363" s="149" t="s">
        <v>97</v>
      </c>
      <c r="AU363" s="149" t="s">
        <v>1</v>
      </c>
      <c r="AY363" s="2" t="s">
        <v>94</v>
      </c>
      <c r="BE363" s="150">
        <f>IF(N363="základní",J363,0)</f>
        <v>0</v>
      </c>
      <c r="BF363" s="150">
        <f>IF(N363="snížená",J363,0)</f>
        <v>0</v>
      </c>
      <c r="BG363" s="150">
        <f>IF(N363="zákl. přenesená",J363,0)</f>
        <v>0</v>
      </c>
      <c r="BH363" s="150">
        <f>IF(N363="sníž. přenesená",J363,0)</f>
        <v>0</v>
      </c>
      <c r="BI363" s="150">
        <f>IF(N363="nulová",J363,0)</f>
        <v>0</v>
      </c>
      <c r="BJ363" s="2" t="s">
        <v>66</v>
      </c>
      <c r="BK363" s="150">
        <f>ROUND(I363*H363,2)</f>
        <v>0</v>
      </c>
      <c r="BL363" s="2" t="s">
        <v>184</v>
      </c>
      <c r="BM363" s="149" t="s">
        <v>586</v>
      </c>
    </row>
    <row r="364" spans="2:63" s="120" customFormat="1" ht="22.95" customHeight="1">
      <c r="B364" s="121"/>
      <c r="C364" s="122"/>
      <c r="D364" s="123" t="s">
        <v>90</v>
      </c>
      <c r="E364" s="135" t="s">
        <v>587</v>
      </c>
      <c r="F364" s="135" t="s">
        <v>588</v>
      </c>
      <c r="G364" s="122"/>
      <c r="H364" s="122"/>
      <c r="I364" s="125"/>
      <c r="J364" s="136">
        <f>BK364</f>
        <v>0</v>
      </c>
      <c r="K364" s="122"/>
      <c r="L364" s="127"/>
      <c r="M364" s="128"/>
      <c r="N364" s="129"/>
      <c r="O364" s="129"/>
      <c r="P364" s="130">
        <f>SUM(P365:P431)</f>
        <v>0</v>
      </c>
      <c r="Q364" s="129"/>
      <c r="R364" s="130">
        <f>SUM(R365:R431)</f>
        <v>0.55342642</v>
      </c>
      <c r="S364" s="129"/>
      <c r="T364" s="131">
        <f>SUM(T365:T431)</f>
        <v>3.534582</v>
      </c>
      <c r="AR364" s="132" t="s">
        <v>1</v>
      </c>
      <c r="AT364" s="133" t="s">
        <v>90</v>
      </c>
      <c r="AU364" s="133" t="s">
        <v>66</v>
      </c>
      <c r="AY364" s="132" t="s">
        <v>94</v>
      </c>
      <c r="BK364" s="134">
        <f>SUM(BK365:BK431)</f>
        <v>0</v>
      </c>
    </row>
    <row r="365" spans="1:65" s="14" customFormat="1" ht="16.5" customHeight="1">
      <c r="A365" s="11"/>
      <c r="B365" s="54"/>
      <c r="C365" s="137" t="s">
        <v>589</v>
      </c>
      <c r="D365" s="137" t="s">
        <v>97</v>
      </c>
      <c r="E365" s="138" t="s">
        <v>590</v>
      </c>
      <c r="F365" s="139" t="s">
        <v>591</v>
      </c>
      <c r="G365" s="140" t="s">
        <v>100</v>
      </c>
      <c r="H365" s="141">
        <v>246.7</v>
      </c>
      <c r="I365" s="142"/>
      <c r="J365" s="143">
        <f>ROUND(I365*H365,2)</f>
        <v>0</v>
      </c>
      <c r="K365" s="139" t="s">
        <v>101</v>
      </c>
      <c r="L365" s="12"/>
      <c r="M365" s="144" t="s">
        <v>9</v>
      </c>
      <c r="N365" s="145" t="s">
        <v>29</v>
      </c>
      <c r="O365" s="146"/>
      <c r="P365" s="147">
        <f>O365*H365</f>
        <v>0</v>
      </c>
      <c r="Q365" s="147">
        <v>0</v>
      </c>
      <c r="R365" s="147">
        <f>Q365*H365</f>
        <v>0</v>
      </c>
      <c r="S365" s="147">
        <v>0.004</v>
      </c>
      <c r="T365" s="148">
        <f>S365*H365</f>
        <v>0.9868</v>
      </c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R365" s="149" t="s">
        <v>184</v>
      </c>
      <c r="AT365" s="149" t="s">
        <v>97</v>
      </c>
      <c r="AU365" s="149" t="s">
        <v>1</v>
      </c>
      <c r="AY365" s="2" t="s">
        <v>94</v>
      </c>
      <c r="BE365" s="150">
        <f>IF(N365="základní",J365,0)</f>
        <v>0</v>
      </c>
      <c r="BF365" s="150">
        <f>IF(N365="snížená",J365,0)</f>
        <v>0</v>
      </c>
      <c r="BG365" s="150">
        <f>IF(N365="zákl. přenesená",J365,0)</f>
        <v>0</v>
      </c>
      <c r="BH365" s="150">
        <f>IF(N365="sníž. přenesená",J365,0)</f>
        <v>0</v>
      </c>
      <c r="BI365" s="150">
        <f>IF(N365="nulová",J365,0)</f>
        <v>0</v>
      </c>
      <c r="BJ365" s="2" t="s">
        <v>66</v>
      </c>
      <c r="BK365" s="150">
        <f>ROUND(I365*H365,2)</f>
        <v>0</v>
      </c>
      <c r="BL365" s="2" t="s">
        <v>184</v>
      </c>
      <c r="BM365" s="149" t="s">
        <v>592</v>
      </c>
    </row>
    <row r="366" spans="2:51" s="163" customFormat="1" ht="12">
      <c r="B366" s="164"/>
      <c r="C366" s="165"/>
      <c r="D366" s="154" t="s">
        <v>104</v>
      </c>
      <c r="E366" s="166" t="s">
        <v>9</v>
      </c>
      <c r="F366" s="167" t="s">
        <v>451</v>
      </c>
      <c r="G366" s="165"/>
      <c r="H366" s="168">
        <v>213.2</v>
      </c>
      <c r="I366" s="169"/>
      <c r="J366" s="165"/>
      <c r="K366" s="165"/>
      <c r="L366" s="170"/>
      <c r="M366" s="171"/>
      <c r="N366" s="172"/>
      <c r="O366" s="172"/>
      <c r="P366" s="172"/>
      <c r="Q366" s="172"/>
      <c r="R366" s="172"/>
      <c r="S366" s="172"/>
      <c r="T366" s="173"/>
      <c r="AT366" s="174" t="s">
        <v>104</v>
      </c>
      <c r="AU366" s="174" t="s">
        <v>1</v>
      </c>
      <c r="AV366" s="163" t="s">
        <v>1</v>
      </c>
      <c r="AW366" s="163" t="s">
        <v>106</v>
      </c>
      <c r="AX366" s="163" t="s">
        <v>93</v>
      </c>
      <c r="AY366" s="174" t="s">
        <v>94</v>
      </c>
    </row>
    <row r="367" spans="2:51" s="163" customFormat="1" ht="12">
      <c r="B367" s="164"/>
      <c r="C367" s="165"/>
      <c r="D367" s="154" t="s">
        <v>104</v>
      </c>
      <c r="E367" s="166" t="s">
        <v>9</v>
      </c>
      <c r="F367" s="167" t="s">
        <v>452</v>
      </c>
      <c r="G367" s="165"/>
      <c r="H367" s="168">
        <v>33.5</v>
      </c>
      <c r="I367" s="169"/>
      <c r="J367" s="165"/>
      <c r="K367" s="165"/>
      <c r="L367" s="170"/>
      <c r="M367" s="171"/>
      <c r="N367" s="172"/>
      <c r="O367" s="172"/>
      <c r="P367" s="172"/>
      <c r="Q367" s="172"/>
      <c r="R367" s="172"/>
      <c r="S367" s="172"/>
      <c r="T367" s="173"/>
      <c r="AT367" s="174" t="s">
        <v>104</v>
      </c>
      <c r="AU367" s="174" t="s">
        <v>1</v>
      </c>
      <c r="AV367" s="163" t="s">
        <v>1</v>
      </c>
      <c r="AW367" s="163" t="s">
        <v>106</v>
      </c>
      <c r="AX367" s="163" t="s">
        <v>93</v>
      </c>
      <c r="AY367" s="174" t="s">
        <v>94</v>
      </c>
    </row>
    <row r="368" spans="2:51" s="187" customFormat="1" ht="12">
      <c r="B368" s="188"/>
      <c r="C368" s="189"/>
      <c r="D368" s="154" t="s">
        <v>104</v>
      </c>
      <c r="E368" s="190" t="s">
        <v>9</v>
      </c>
      <c r="F368" s="191" t="s">
        <v>114</v>
      </c>
      <c r="G368" s="189"/>
      <c r="H368" s="192">
        <v>246.7</v>
      </c>
      <c r="I368" s="193"/>
      <c r="J368" s="189"/>
      <c r="K368" s="189"/>
      <c r="L368" s="194"/>
      <c r="M368" s="195"/>
      <c r="N368" s="196"/>
      <c r="O368" s="196"/>
      <c r="P368" s="196"/>
      <c r="Q368" s="196"/>
      <c r="R368" s="196"/>
      <c r="S368" s="196"/>
      <c r="T368" s="197"/>
      <c r="AT368" s="198" t="s">
        <v>104</v>
      </c>
      <c r="AU368" s="198" t="s">
        <v>1</v>
      </c>
      <c r="AV368" s="187" t="s">
        <v>102</v>
      </c>
      <c r="AW368" s="187" t="s">
        <v>106</v>
      </c>
      <c r="AX368" s="187" t="s">
        <v>66</v>
      </c>
      <c r="AY368" s="198" t="s">
        <v>94</v>
      </c>
    </row>
    <row r="369" spans="1:65" s="14" customFormat="1" ht="16.5" customHeight="1">
      <c r="A369" s="11"/>
      <c r="B369" s="54"/>
      <c r="C369" s="137" t="s">
        <v>593</v>
      </c>
      <c r="D369" s="137" t="s">
        <v>97</v>
      </c>
      <c r="E369" s="138" t="s">
        <v>594</v>
      </c>
      <c r="F369" s="139" t="s">
        <v>595</v>
      </c>
      <c r="G369" s="140" t="s">
        <v>100</v>
      </c>
      <c r="H369" s="141">
        <v>246.7</v>
      </c>
      <c r="I369" s="142"/>
      <c r="J369" s="143">
        <f>ROUND(I369*H369,2)</f>
        <v>0</v>
      </c>
      <c r="K369" s="139" t="s">
        <v>101</v>
      </c>
      <c r="L369" s="12"/>
      <c r="M369" s="144" t="s">
        <v>9</v>
      </c>
      <c r="N369" s="145" t="s">
        <v>29</v>
      </c>
      <c r="O369" s="146"/>
      <c r="P369" s="147">
        <f>O369*H369</f>
        <v>0</v>
      </c>
      <c r="Q369" s="147">
        <v>0</v>
      </c>
      <c r="R369" s="147">
        <f>Q369*H369</f>
        <v>0</v>
      </c>
      <c r="S369" s="147">
        <v>0.002</v>
      </c>
      <c r="T369" s="148">
        <f>S369*H369</f>
        <v>0.4934</v>
      </c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R369" s="149" t="s">
        <v>184</v>
      </c>
      <c r="AT369" s="149" t="s">
        <v>97</v>
      </c>
      <c r="AU369" s="149" t="s">
        <v>1</v>
      </c>
      <c r="AY369" s="2" t="s">
        <v>94</v>
      </c>
      <c r="BE369" s="150">
        <f>IF(N369="základní",J369,0)</f>
        <v>0</v>
      </c>
      <c r="BF369" s="150">
        <f>IF(N369="snížená",J369,0)</f>
        <v>0</v>
      </c>
      <c r="BG369" s="150">
        <f>IF(N369="zákl. přenesená",J369,0)</f>
        <v>0</v>
      </c>
      <c r="BH369" s="150">
        <f>IF(N369="sníž. přenesená",J369,0)</f>
        <v>0</v>
      </c>
      <c r="BI369" s="150">
        <f>IF(N369="nulová",J369,0)</f>
        <v>0</v>
      </c>
      <c r="BJ369" s="2" t="s">
        <v>66</v>
      </c>
      <c r="BK369" s="150">
        <f>ROUND(I369*H369,2)</f>
        <v>0</v>
      </c>
      <c r="BL369" s="2" t="s">
        <v>184</v>
      </c>
      <c r="BM369" s="149" t="s">
        <v>596</v>
      </c>
    </row>
    <row r="370" spans="1:65" s="14" customFormat="1" ht="16.5" customHeight="1">
      <c r="A370" s="11"/>
      <c r="B370" s="54"/>
      <c r="C370" s="137" t="s">
        <v>597</v>
      </c>
      <c r="D370" s="137" t="s">
        <v>97</v>
      </c>
      <c r="E370" s="138" t="s">
        <v>598</v>
      </c>
      <c r="F370" s="139" t="s">
        <v>599</v>
      </c>
      <c r="G370" s="140" t="s">
        <v>169</v>
      </c>
      <c r="H370" s="141">
        <v>21</v>
      </c>
      <c r="I370" s="142"/>
      <c r="J370" s="143">
        <f>ROUND(I370*H370,2)</f>
        <v>0</v>
      </c>
      <c r="K370" s="139" t="s">
        <v>101</v>
      </c>
      <c r="L370" s="12"/>
      <c r="M370" s="144" t="s">
        <v>9</v>
      </c>
      <c r="N370" s="145" t="s">
        <v>29</v>
      </c>
      <c r="O370" s="146"/>
      <c r="P370" s="147">
        <f>O370*H370</f>
        <v>0</v>
      </c>
      <c r="Q370" s="147">
        <v>0</v>
      </c>
      <c r="R370" s="147">
        <f>Q370*H370</f>
        <v>0</v>
      </c>
      <c r="S370" s="147">
        <v>0.007</v>
      </c>
      <c r="T370" s="148">
        <f>S370*H370</f>
        <v>0.147</v>
      </c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R370" s="149" t="s">
        <v>184</v>
      </c>
      <c r="AT370" s="149" t="s">
        <v>97</v>
      </c>
      <c r="AU370" s="149" t="s">
        <v>1</v>
      </c>
      <c r="AY370" s="2" t="s">
        <v>94</v>
      </c>
      <c r="BE370" s="150">
        <f>IF(N370="základní",J370,0)</f>
        <v>0</v>
      </c>
      <c r="BF370" s="150">
        <f>IF(N370="snížená",J370,0)</f>
        <v>0</v>
      </c>
      <c r="BG370" s="150">
        <f>IF(N370="zákl. přenesená",J370,0)</f>
        <v>0</v>
      </c>
      <c r="BH370" s="150">
        <f>IF(N370="sníž. přenesená",J370,0)</f>
        <v>0</v>
      </c>
      <c r="BI370" s="150">
        <f>IF(N370="nulová",J370,0)</f>
        <v>0</v>
      </c>
      <c r="BJ370" s="2" t="s">
        <v>66</v>
      </c>
      <c r="BK370" s="150">
        <f>ROUND(I370*H370,2)</f>
        <v>0</v>
      </c>
      <c r="BL370" s="2" t="s">
        <v>184</v>
      </c>
      <c r="BM370" s="149" t="s">
        <v>600</v>
      </c>
    </row>
    <row r="371" spans="1:65" s="14" customFormat="1" ht="16.5" customHeight="1">
      <c r="A371" s="11"/>
      <c r="B371" s="54"/>
      <c r="C371" s="137" t="s">
        <v>601</v>
      </c>
      <c r="D371" s="137" t="s">
        <v>97</v>
      </c>
      <c r="E371" s="138" t="s">
        <v>602</v>
      </c>
      <c r="F371" s="139" t="s">
        <v>603</v>
      </c>
      <c r="G371" s="140" t="s">
        <v>604</v>
      </c>
      <c r="H371" s="141">
        <v>4</v>
      </c>
      <c r="I371" s="142"/>
      <c r="J371" s="143">
        <f>ROUND(I371*H371,2)</f>
        <v>0</v>
      </c>
      <c r="K371" s="139" t="s">
        <v>101</v>
      </c>
      <c r="L371" s="12"/>
      <c r="M371" s="144" t="s">
        <v>9</v>
      </c>
      <c r="N371" s="145" t="s">
        <v>29</v>
      </c>
      <c r="O371" s="146"/>
      <c r="P371" s="147">
        <f>O371*H371</f>
        <v>0</v>
      </c>
      <c r="Q371" s="147">
        <v>7E-05</v>
      </c>
      <c r="R371" s="147">
        <f>Q371*H371</f>
        <v>0.00028</v>
      </c>
      <c r="S371" s="147">
        <v>0</v>
      </c>
      <c r="T371" s="148">
        <f>S371*H371</f>
        <v>0</v>
      </c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R371" s="149" t="s">
        <v>102</v>
      </c>
      <c r="AT371" s="149" t="s">
        <v>97</v>
      </c>
      <c r="AU371" s="149" t="s">
        <v>1</v>
      </c>
      <c r="AY371" s="2" t="s">
        <v>94</v>
      </c>
      <c r="BE371" s="150">
        <f>IF(N371="základní",J371,0)</f>
        <v>0</v>
      </c>
      <c r="BF371" s="150">
        <f>IF(N371="snížená",J371,0)</f>
        <v>0</v>
      </c>
      <c r="BG371" s="150">
        <f>IF(N371="zákl. přenesená",J371,0)</f>
        <v>0</v>
      </c>
      <c r="BH371" s="150">
        <f>IF(N371="sníž. přenesená",J371,0)</f>
        <v>0</v>
      </c>
      <c r="BI371" s="150">
        <f>IF(N371="nulová",J371,0)</f>
        <v>0</v>
      </c>
      <c r="BJ371" s="2" t="s">
        <v>66</v>
      </c>
      <c r="BK371" s="150">
        <f>ROUND(I371*H371,2)</f>
        <v>0</v>
      </c>
      <c r="BL371" s="2" t="s">
        <v>102</v>
      </c>
      <c r="BM371" s="149" t="s">
        <v>605</v>
      </c>
    </row>
    <row r="372" spans="1:65" s="14" customFormat="1" ht="16.5" customHeight="1">
      <c r="A372" s="11"/>
      <c r="B372" s="54"/>
      <c r="C372" s="203" t="s">
        <v>606</v>
      </c>
      <c r="D372" s="203" t="s">
        <v>265</v>
      </c>
      <c r="E372" s="204" t="s">
        <v>607</v>
      </c>
      <c r="F372" s="205" t="s">
        <v>608</v>
      </c>
      <c r="G372" s="206" t="s">
        <v>169</v>
      </c>
      <c r="H372" s="207">
        <v>4</v>
      </c>
      <c r="I372" s="208"/>
      <c r="J372" s="209">
        <f>ROUND(I372*H372,2)</f>
        <v>0</v>
      </c>
      <c r="K372" s="205" t="s">
        <v>9</v>
      </c>
      <c r="L372" s="210"/>
      <c r="M372" s="211" t="s">
        <v>9</v>
      </c>
      <c r="N372" s="212" t="s">
        <v>29</v>
      </c>
      <c r="O372" s="146"/>
      <c r="P372" s="147">
        <f>O372*H372</f>
        <v>0</v>
      </c>
      <c r="Q372" s="147">
        <v>0</v>
      </c>
      <c r="R372" s="147">
        <f>Q372*H372</f>
        <v>0</v>
      </c>
      <c r="S372" s="147">
        <v>0</v>
      </c>
      <c r="T372" s="148">
        <f>S372*H372</f>
        <v>0</v>
      </c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R372" s="149" t="s">
        <v>145</v>
      </c>
      <c r="AT372" s="149" t="s">
        <v>265</v>
      </c>
      <c r="AU372" s="149" t="s">
        <v>1</v>
      </c>
      <c r="AY372" s="2" t="s">
        <v>94</v>
      </c>
      <c r="BE372" s="150">
        <f>IF(N372="základní",J372,0)</f>
        <v>0</v>
      </c>
      <c r="BF372" s="150">
        <f>IF(N372="snížená",J372,0)</f>
        <v>0</v>
      </c>
      <c r="BG372" s="150">
        <f>IF(N372="zákl. přenesená",J372,0)</f>
        <v>0</v>
      </c>
      <c r="BH372" s="150">
        <f>IF(N372="sníž. přenesená",J372,0)</f>
        <v>0</v>
      </c>
      <c r="BI372" s="150">
        <f>IF(N372="nulová",J372,0)</f>
        <v>0</v>
      </c>
      <c r="BJ372" s="2" t="s">
        <v>66</v>
      </c>
      <c r="BK372" s="150">
        <f>ROUND(I372*H372,2)</f>
        <v>0</v>
      </c>
      <c r="BL372" s="2" t="s">
        <v>102</v>
      </c>
      <c r="BM372" s="149" t="s">
        <v>609</v>
      </c>
    </row>
    <row r="373" spans="1:65" s="14" customFormat="1" ht="16.5" customHeight="1">
      <c r="A373" s="11"/>
      <c r="B373" s="54"/>
      <c r="C373" s="137" t="s">
        <v>610</v>
      </c>
      <c r="D373" s="137" t="s">
        <v>97</v>
      </c>
      <c r="E373" s="138" t="s">
        <v>611</v>
      </c>
      <c r="F373" s="139" t="s">
        <v>612</v>
      </c>
      <c r="G373" s="140" t="s">
        <v>604</v>
      </c>
      <c r="H373" s="141">
        <v>893.467</v>
      </c>
      <c r="I373" s="142"/>
      <c r="J373" s="143">
        <f>ROUND(I373*H373,2)</f>
        <v>0</v>
      </c>
      <c r="K373" s="139" t="s">
        <v>101</v>
      </c>
      <c r="L373" s="12"/>
      <c r="M373" s="144" t="s">
        <v>9</v>
      </c>
      <c r="N373" s="145" t="s">
        <v>29</v>
      </c>
      <c r="O373" s="146"/>
      <c r="P373" s="147">
        <f>O373*H373</f>
        <v>0</v>
      </c>
      <c r="Q373" s="147">
        <v>6E-05</v>
      </c>
      <c r="R373" s="147">
        <f>Q373*H373</f>
        <v>0.05360802</v>
      </c>
      <c r="S373" s="147">
        <v>0</v>
      </c>
      <c r="T373" s="148">
        <f>S373*H373</f>
        <v>0</v>
      </c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R373" s="149" t="s">
        <v>184</v>
      </c>
      <c r="AT373" s="149" t="s">
        <v>97</v>
      </c>
      <c r="AU373" s="149" t="s">
        <v>1</v>
      </c>
      <c r="AY373" s="2" t="s">
        <v>94</v>
      </c>
      <c r="BE373" s="150">
        <f>IF(N373="základní",J373,0)</f>
        <v>0</v>
      </c>
      <c r="BF373" s="150">
        <f>IF(N373="snížená",J373,0)</f>
        <v>0</v>
      </c>
      <c r="BG373" s="150">
        <f>IF(N373="zákl. přenesená",J373,0)</f>
        <v>0</v>
      </c>
      <c r="BH373" s="150">
        <f>IF(N373="sníž. přenesená",J373,0)</f>
        <v>0</v>
      </c>
      <c r="BI373" s="150">
        <f>IF(N373="nulová",J373,0)</f>
        <v>0</v>
      </c>
      <c r="BJ373" s="2" t="s">
        <v>66</v>
      </c>
      <c r="BK373" s="150">
        <f>ROUND(I373*H373,2)</f>
        <v>0</v>
      </c>
      <c r="BL373" s="2" t="s">
        <v>184</v>
      </c>
      <c r="BM373" s="149" t="s">
        <v>613</v>
      </c>
    </row>
    <row r="374" spans="2:51" s="151" customFormat="1" ht="12">
      <c r="B374" s="152"/>
      <c r="C374" s="153"/>
      <c r="D374" s="154" t="s">
        <v>104</v>
      </c>
      <c r="E374" s="155" t="s">
        <v>9</v>
      </c>
      <c r="F374" s="156" t="s">
        <v>614</v>
      </c>
      <c r="G374" s="153"/>
      <c r="H374" s="155" t="s">
        <v>9</v>
      </c>
      <c r="I374" s="157"/>
      <c r="J374" s="153"/>
      <c r="K374" s="153"/>
      <c r="L374" s="158"/>
      <c r="M374" s="159"/>
      <c r="N374" s="160"/>
      <c r="O374" s="160"/>
      <c r="P374" s="160"/>
      <c r="Q374" s="160"/>
      <c r="R374" s="160"/>
      <c r="S374" s="160"/>
      <c r="T374" s="161"/>
      <c r="AT374" s="162" t="s">
        <v>104</v>
      </c>
      <c r="AU374" s="162" t="s">
        <v>1</v>
      </c>
      <c r="AV374" s="151" t="s">
        <v>66</v>
      </c>
      <c r="AW374" s="151" t="s">
        <v>106</v>
      </c>
      <c r="AX374" s="151" t="s">
        <v>93</v>
      </c>
      <c r="AY374" s="162" t="s">
        <v>94</v>
      </c>
    </row>
    <row r="375" spans="2:51" s="163" customFormat="1" ht="12">
      <c r="B375" s="164"/>
      <c r="C375" s="165"/>
      <c r="D375" s="154" t="s">
        <v>104</v>
      </c>
      <c r="E375" s="166" t="s">
        <v>9</v>
      </c>
      <c r="F375" s="167" t="s">
        <v>615</v>
      </c>
      <c r="G375" s="165"/>
      <c r="H375" s="168">
        <v>122.032</v>
      </c>
      <c r="I375" s="169"/>
      <c r="J375" s="165"/>
      <c r="K375" s="165"/>
      <c r="L375" s="170"/>
      <c r="M375" s="171"/>
      <c r="N375" s="172"/>
      <c r="O375" s="172"/>
      <c r="P375" s="172"/>
      <c r="Q375" s="172"/>
      <c r="R375" s="172"/>
      <c r="S375" s="172"/>
      <c r="T375" s="173"/>
      <c r="AT375" s="174" t="s">
        <v>104</v>
      </c>
      <c r="AU375" s="174" t="s">
        <v>1</v>
      </c>
      <c r="AV375" s="163" t="s">
        <v>1</v>
      </c>
      <c r="AW375" s="163" t="s">
        <v>106</v>
      </c>
      <c r="AX375" s="163" t="s">
        <v>93</v>
      </c>
      <c r="AY375" s="174" t="s">
        <v>94</v>
      </c>
    </row>
    <row r="376" spans="2:51" s="163" customFormat="1" ht="12">
      <c r="B376" s="164"/>
      <c r="C376" s="165"/>
      <c r="D376" s="154" t="s">
        <v>104</v>
      </c>
      <c r="E376" s="166" t="s">
        <v>9</v>
      </c>
      <c r="F376" s="167" t="s">
        <v>616</v>
      </c>
      <c r="G376" s="165"/>
      <c r="H376" s="168">
        <v>239.856</v>
      </c>
      <c r="I376" s="169"/>
      <c r="J376" s="165"/>
      <c r="K376" s="165"/>
      <c r="L376" s="170"/>
      <c r="M376" s="171"/>
      <c r="N376" s="172"/>
      <c r="O376" s="172"/>
      <c r="P376" s="172"/>
      <c r="Q376" s="172"/>
      <c r="R376" s="172"/>
      <c r="S376" s="172"/>
      <c r="T376" s="173"/>
      <c r="AT376" s="174" t="s">
        <v>104</v>
      </c>
      <c r="AU376" s="174" t="s">
        <v>1</v>
      </c>
      <c r="AV376" s="163" t="s">
        <v>1</v>
      </c>
      <c r="AW376" s="163" t="s">
        <v>106</v>
      </c>
      <c r="AX376" s="163" t="s">
        <v>93</v>
      </c>
      <c r="AY376" s="174" t="s">
        <v>94</v>
      </c>
    </row>
    <row r="377" spans="2:51" s="163" customFormat="1" ht="12">
      <c r="B377" s="164"/>
      <c r="C377" s="165"/>
      <c r="D377" s="154" t="s">
        <v>104</v>
      </c>
      <c r="E377" s="166" t="s">
        <v>9</v>
      </c>
      <c r="F377" s="167" t="s">
        <v>617</v>
      </c>
      <c r="G377" s="165"/>
      <c r="H377" s="168">
        <v>99.94</v>
      </c>
      <c r="I377" s="169"/>
      <c r="J377" s="165"/>
      <c r="K377" s="165"/>
      <c r="L377" s="170"/>
      <c r="M377" s="171"/>
      <c r="N377" s="172"/>
      <c r="O377" s="172"/>
      <c r="P377" s="172"/>
      <c r="Q377" s="172"/>
      <c r="R377" s="172"/>
      <c r="S377" s="172"/>
      <c r="T377" s="173"/>
      <c r="AT377" s="174" t="s">
        <v>104</v>
      </c>
      <c r="AU377" s="174" t="s">
        <v>1</v>
      </c>
      <c r="AV377" s="163" t="s">
        <v>1</v>
      </c>
      <c r="AW377" s="163" t="s">
        <v>106</v>
      </c>
      <c r="AX377" s="163" t="s">
        <v>93</v>
      </c>
      <c r="AY377" s="174" t="s">
        <v>94</v>
      </c>
    </row>
    <row r="378" spans="2:51" s="175" customFormat="1" ht="12">
      <c r="B378" s="176"/>
      <c r="C378" s="177"/>
      <c r="D378" s="154" t="s">
        <v>104</v>
      </c>
      <c r="E378" s="178" t="s">
        <v>9</v>
      </c>
      <c r="F378" s="179" t="s">
        <v>109</v>
      </c>
      <c r="G378" s="177"/>
      <c r="H378" s="180">
        <v>461.828</v>
      </c>
      <c r="I378" s="181"/>
      <c r="J378" s="177"/>
      <c r="K378" s="177"/>
      <c r="L378" s="182"/>
      <c r="M378" s="183"/>
      <c r="N378" s="184"/>
      <c r="O378" s="184"/>
      <c r="P378" s="184"/>
      <c r="Q378" s="184"/>
      <c r="R378" s="184"/>
      <c r="S378" s="184"/>
      <c r="T378" s="185"/>
      <c r="AT378" s="186" t="s">
        <v>104</v>
      </c>
      <c r="AU378" s="186" t="s">
        <v>1</v>
      </c>
      <c r="AV378" s="175" t="s">
        <v>110</v>
      </c>
      <c r="AW378" s="175" t="s">
        <v>106</v>
      </c>
      <c r="AX378" s="175" t="s">
        <v>93</v>
      </c>
      <c r="AY378" s="186" t="s">
        <v>94</v>
      </c>
    </row>
    <row r="379" spans="2:51" s="151" customFormat="1" ht="12">
      <c r="B379" s="152"/>
      <c r="C379" s="153"/>
      <c r="D379" s="154" t="s">
        <v>104</v>
      </c>
      <c r="E379" s="155" t="s">
        <v>9</v>
      </c>
      <c r="F379" s="156" t="s">
        <v>618</v>
      </c>
      <c r="G379" s="153"/>
      <c r="H379" s="155" t="s">
        <v>9</v>
      </c>
      <c r="I379" s="157"/>
      <c r="J379" s="153"/>
      <c r="K379" s="153"/>
      <c r="L379" s="158"/>
      <c r="M379" s="159"/>
      <c r="N379" s="160"/>
      <c r="O379" s="160"/>
      <c r="P379" s="160"/>
      <c r="Q379" s="160"/>
      <c r="R379" s="160"/>
      <c r="S379" s="160"/>
      <c r="T379" s="161"/>
      <c r="AT379" s="162" t="s">
        <v>104</v>
      </c>
      <c r="AU379" s="162" t="s">
        <v>1</v>
      </c>
      <c r="AV379" s="151" t="s">
        <v>66</v>
      </c>
      <c r="AW379" s="151" t="s">
        <v>106</v>
      </c>
      <c r="AX379" s="151" t="s">
        <v>93</v>
      </c>
      <c r="AY379" s="162" t="s">
        <v>94</v>
      </c>
    </row>
    <row r="380" spans="2:51" s="163" customFormat="1" ht="12">
      <c r="B380" s="164"/>
      <c r="C380" s="165"/>
      <c r="D380" s="154" t="s">
        <v>104</v>
      </c>
      <c r="E380" s="166" t="s">
        <v>9</v>
      </c>
      <c r="F380" s="167" t="s">
        <v>619</v>
      </c>
      <c r="G380" s="165"/>
      <c r="H380" s="168">
        <v>152.54</v>
      </c>
      <c r="I380" s="169"/>
      <c r="J380" s="165"/>
      <c r="K380" s="165"/>
      <c r="L380" s="170"/>
      <c r="M380" s="171"/>
      <c r="N380" s="172"/>
      <c r="O380" s="172"/>
      <c r="P380" s="172"/>
      <c r="Q380" s="172"/>
      <c r="R380" s="172"/>
      <c r="S380" s="172"/>
      <c r="T380" s="173"/>
      <c r="AT380" s="174" t="s">
        <v>104</v>
      </c>
      <c r="AU380" s="174" t="s">
        <v>1</v>
      </c>
      <c r="AV380" s="163" t="s">
        <v>1</v>
      </c>
      <c r="AW380" s="163" t="s">
        <v>106</v>
      </c>
      <c r="AX380" s="163" t="s">
        <v>93</v>
      </c>
      <c r="AY380" s="174" t="s">
        <v>94</v>
      </c>
    </row>
    <row r="381" spans="2:51" s="163" customFormat="1" ht="12">
      <c r="B381" s="164"/>
      <c r="C381" s="165"/>
      <c r="D381" s="154" t="s">
        <v>104</v>
      </c>
      <c r="E381" s="166" t="s">
        <v>9</v>
      </c>
      <c r="F381" s="167" t="s">
        <v>620</v>
      </c>
      <c r="G381" s="165"/>
      <c r="H381" s="168">
        <v>79.952</v>
      </c>
      <c r="I381" s="169"/>
      <c r="J381" s="165"/>
      <c r="K381" s="165"/>
      <c r="L381" s="170"/>
      <c r="M381" s="171"/>
      <c r="N381" s="172"/>
      <c r="O381" s="172"/>
      <c r="P381" s="172"/>
      <c r="Q381" s="172"/>
      <c r="R381" s="172"/>
      <c r="S381" s="172"/>
      <c r="T381" s="173"/>
      <c r="AT381" s="174" t="s">
        <v>104</v>
      </c>
      <c r="AU381" s="174" t="s">
        <v>1</v>
      </c>
      <c r="AV381" s="163" t="s">
        <v>1</v>
      </c>
      <c r="AW381" s="163" t="s">
        <v>106</v>
      </c>
      <c r="AX381" s="163" t="s">
        <v>93</v>
      </c>
      <c r="AY381" s="174" t="s">
        <v>94</v>
      </c>
    </row>
    <row r="382" spans="2:51" s="163" customFormat="1" ht="12">
      <c r="B382" s="164"/>
      <c r="C382" s="165"/>
      <c r="D382" s="154" t="s">
        <v>104</v>
      </c>
      <c r="E382" s="166" t="s">
        <v>9</v>
      </c>
      <c r="F382" s="167" t="s">
        <v>621</v>
      </c>
      <c r="G382" s="165"/>
      <c r="H382" s="168">
        <v>36.82</v>
      </c>
      <c r="I382" s="169"/>
      <c r="J382" s="165"/>
      <c r="K382" s="165"/>
      <c r="L382" s="170"/>
      <c r="M382" s="171"/>
      <c r="N382" s="172"/>
      <c r="O382" s="172"/>
      <c r="P382" s="172"/>
      <c r="Q382" s="172"/>
      <c r="R382" s="172"/>
      <c r="S382" s="172"/>
      <c r="T382" s="173"/>
      <c r="AT382" s="174" t="s">
        <v>104</v>
      </c>
      <c r="AU382" s="174" t="s">
        <v>1</v>
      </c>
      <c r="AV382" s="163" t="s">
        <v>1</v>
      </c>
      <c r="AW382" s="163" t="s">
        <v>106</v>
      </c>
      <c r="AX382" s="163" t="s">
        <v>93</v>
      </c>
      <c r="AY382" s="174" t="s">
        <v>94</v>
      </c>
    </row>
    <row r="383" spans="2:51" s="163" customFormat="1" ht="12">
      <c r="B383" s="164"/>
      <c r="C383" s="165"/>
      <c r="D383" s="154" t="s">
        <v>104</v>
      </c>
      <c r="E383" s="166" t="s">
        <v>9</v>
      </c>
      <c r="F383" s="167" t="s">
        <v>622</v>
      </c>
      <c r="G383" s="165"/>
      <c r="H383" s="168">
        <v>46.205</v>
      </c>
      <c r="I383" s="169"/>
      <c r="J383" s="165"/>
      <c r="K383" s="165"/>
      <c r="L383" s="170"/>
      <c r="M383" s="171"/>
      <c r="N383" s="172"/>
      <c r="O383" s="172"/>
      <c r="P383" s="172"/>
      <c r="Q383" s="172"/>
      <c r="R383" s="172"/>
      <c r="S383" s="172"/>
      <c r="T383" s="173"/>
      <c r="AT383" s="174" t="s">
        <v>104</v>
      </c>
      <c r="AU383" s="174" t="s">
        <v>1</v>
      </c>
      <c r="AV383" s="163" t="s">
        <v>1</v>
      </c>
      <c r="AW383" s="163" t="s">
        <v>106</v>
      </c>
      <c r="AX383" s="163" t="s">
        <v>93</v>
      </c>
      <c r="AY383" s="174" t="s">
        <v>94</v>
      </c>
    </row>
    <row r="384" spans="2:51" s="163" customFormat="1" ht="12">
      <c r="B384" s="164"/>
      <c r="C384" s="165"/>
      <c r="D384" s="154" t="s">
        <v>104</v>
      </c>
      <c r="E384" s="166" t="s">
        <v>9</v>
      </c>
      <c r="F384" s="167" t="s">
        <v>623</v>
      </c>
      <c r="G384" s="165"/>
      <c r="H384" s="168">
        <v>56.122</v>
      </c>
      <c r="I384" s="169"/>
      <c r="J384" s="165"/>
      <c r="K384" s="165"/>
      <c r="L384" s="170"/>
      <c r="M384" s="171"/>
      <c r="N384" s="172"/>
      <c r="O384" s="172"/>
      <c r="P384" s="172"/>
      <c r="Q384" s="172"/>
      <c r="R384" s="172"/>
      <c r="S384" s="172"/>
      <c r="T384" s="173"/>
      <c r="AT384" s="174" t="s">
        <v>104</v>
      </c>
      <c r="AU384" s="174" t="s">
        <v>1</v>
      </c>
      <c r="AV384" s="163" t="s">
        <v>1</v>
      </c>
      <c r="AW384" s="163" t="s">
        <v>106</v>
      </c>
      <c r="AX384" s="163" t="s">
        <v>93</v>
      </c>
      <c r="AY384" s="174" t="s">
        <v>94</v>
      </c>
    </row>
    <row r="385" spans="2:51" s="175" customFormat="1" ht="12">
      <c r="B385" s="176"/>
      <c r="C385" s="177"/>
      <c r="D385" s="154" t="s">
        <v>104</v>
      </c>
      <c r="E385" s="178" t="s">
        <v>9</v>
      </c>
      <c r="F385" s="179" t="s">
        <v>109</v>
      </c>
      <c r="G385" s="177"/>
      <c r="H385" s="180">
        <v>371.639</v>
      </c>
      <c r="I385" s="181"/>
      <c r="J385" s="177"/>
      <c r="K385" s="177"/>
      <c r="L385" s="182"/>
      <c r="M385" s="183"/>
      <c r="N385" s="184"/>
      <c r="O385" s="184"/>
      <c r="P385" s="184"/>
      <c r="Q385" s="184"/>
      <c r="R385" s="184"/>
      <c r="S385" s="184"/>
      <c r="T385" s="185"/>
      <c r="AT385" s="186" t="s">
        <v>104</v>
      </c>
      <c r="AU385" s="186" t="s">
        <v>1</v>
      </c>
      <c r="AV385" s="175" t="s">
        <v>110</v>
      </c>
      <c r="AW385" s="175" t="s">
        <v>106</v>
      </c>
      <c r="AX385" s="175" t="s">
        <v>93</v>
      </c>
      <c r="AY385" s="186" t="s">
        <v>94</v>
      </c>
    </row>
    <row r="386" spans="2:51" s="151" customFormat="1" ht="12">
      <c r="B386" s="152"/>
      <c r="C386" s="153"/>
      <c r="D386" s="154" t="s">
        <v>104</v>
      </c>
      <c r="E386" s="155" t="s">
        <v>9</v>
      </c>
      <c r="F386" s="156" t="s">
        <v>624</v>
      </c>
      <c r="G386" s="153"/>
      <c r="H386" s="155" t="s">
        <v>9</v>
      </c>
      <c r="I386" s="157"/>
      <c r="J386" s="153"/>
      <c r="K386" s="153"/>
      <c r="L386" s="158"/>
      <c r="M386" s="159"/>
      <c r="N386" s="160"/>
      <c r="O386" s="160"/>
      <c r="P386" s="160"/>
      <c r="Q386" s="160"/>
      <c r="R386" s="160"/>
      <c r="S386" s="160"/>
      <c r="T386" s="161"/>
      <c r="AT386" s="162" t="s">
        <v>104</v>
      </c>
      <c r="AU386" s="162" t="s">
        <v>1</v>
      </c>
      <c r="AV386" s="151" t="s">
        <v>66</v>
      </c>
      <c r="AW386" s="151" t="s">
        <v>106</v>
      </c>
      <c r="AX386" s="151" t="s">
        <v>93</v>
      </c>
      <c r="AY386" s="162" t="s">
        <v>94</v>
      </c>
    </row>
    <row r="387" spans="2:51" s="163" customFormat="1" ht="12">
      <c r="B387" s="164"/>
      <c r="C387" s="165"/>
      <c r="D387" s="154" t="s">
        <v>104</v>
      </c>
      <c r="E387" s="166" t="s">
        <v>9</v>
      </c>
      <c r="F387" s="167" t="s">
        <v>625</v>
      </c>
      <c r="G387" s="165"/>
      <c r="H387" s="168">
        <v>60</v>
      </c>
      <c r="I387" s="169"/>
      <c r="J387" s="165"/>
      <c r="K387" s="165"/>
      <c r="L387" s="170"/>
      <c r="M387" s="171"/>
      <c r="N387" s="172"/>
      <c r="O387" s="172"/>
      <c r="P387" s="172"/>
      <c r="Q387" s="172"/>
      <c r="R387" s="172"/>
      <c r="S387" s="172"/>
      <c r="T387" s="173"/>
      <c r="AT387" s="174" t="s">
        <v>104</v>
      </c>
      <c r="AU387" s="174" t="s">
        <v>1</v>
      </c>
      <c r="AV387" s="163" t="s">
        <v>1</v>
      </c>
      <c r="AW387" s="163" t="s">
        <v>106</v>
      </c>
      <c r="AX387" s="163" t="s">
        <v>93</v>
      </c>
      <c r="AY387" s="174" t="s">
        <v>94</v>
      </c>
    </row>
    <row r="388" spans="2:51" s="175" customFormat="1" ht="12">
      <c r="B388" s="176"/>
      <c r="C388" s="177"/>
      <c r="D388" s="154" t="s">
        <v>104</v>
      </c>
      <c r="E388" s="178" t="s">
        <v>9</v>
      </c>
      <c r="F388" s="179" t="s">
        <v>109</v>
      </c>
      <c r="G388" s="177"/>
      <c r="H388" s="180">
        <v>60</v>
      </c>
      <c r="I388" s="181"/>
      <c r="J388" s="177"/>
      <c r="K388" s="177"/>
      <c r="L388" s="182"/>
      <c r="M388" s="183"/>
      <c r="N388" s="184"/>
      <c r="O388" s="184"/>
      <c r="P388" s="184"/>
      <c r="Q388" s="184"/>
      <c r="R388" s="184"/>
      <c r="S388" s="184"/>
      <c r="T388" s="185"/>
      <c r="AT388" s="186" t="s">
        <v>104</v>
      </c>
      <c r="AU388" s="186" t="s">
        <v>1</v>
      </c>
      <c r="AV388" s="175" t="s">
        <v>110</v>
      </c>
      <c r="AW388" s="175" t="s">
        <v>106</v>
      </c>
      <c r="AX388" s="175" t="s">
        <v>93</v>
      </c>
      <c r="AY388" s="186" t="s">
        <v>94</v>
      </c>
    </row>
    <row r="389" spans="2:51" s="187" customFormat="1" ht="12">
      <c r="B389" s="188"/>
      <c r="C389" s="189"/>
      <c r="D389" s="154" t="s">
        <v>104</v>
      </c>
      <c r="E389" s="190" t="s">
        <v>9</v>
      </c>
      <c r="F389" s="191" t="s">
        <v>114</v>
      </c>
      <c r="G389" s="189"/>
      <c r="H389" s="192">
        <v>893.467</v>
      </c>
      <c r="I389" s="193"/>
      <c r="J389" s="189"/>
      <c r="K389" s="189"/>
      <c r="L389" s="194"/>
      <c r="M389" s="195"/>
      <c r="N389" s="196"/>
      <c r="O389" s="196"/>
      <c r="P389" s="196"/>
      <c r="Q389" s="196"/>
      <c r="R389" s="196"/>
      <c r="S389" s="196"/>
      <c r="T389" s="197"/>
      <c r="AT389" s="198" t="s">
        <v>104</v>
      </c>
      <c r="AU389" s="198" t="s">
        <v>1</v>
      </c>
      <c r="AV389" s="187" t="s">
        <v>102</v>
      </c>
      <c r="AW389" s="187" t="s">
        <v>106</v>
      </c>
      <c r="AX389" s="187" t="s">
        <v>66</v>
      </c>
      <c r="AY389" s="198" t="s">
        <v>94</v>
      </c>
    </row>
    <row r="390" spans="1:65" s="14" customFormat="1" ht="16.5" customHeight="1">
      <c r="A390" s="11"/>
      <c r="B390" s="54"/>
      <c r="C390" s="203" t="s">
        <v>626</v>
      </c>
      <c r="D390" s="203" t="s">
        <v>265</v>
      </c>
      <c r="E390" s="204" t="s">
        <v>627</v>
      </c>
      <c r="F390" s="205" t="s">
        <v>628</v>
      </c>
      <c r="G390" s="206" t="s">
        <v>222</v>
      </c>
      <c r="H390" s="207">
        <v>0.27</v>
      </c>
      <c r="I390" s="208"/>
      <c r="J390" s="209">
        <f>ROUND(I390*H390,2)</f>
        <v>0</v>
      </c>
      <c r="K390" s="205" t="s">
        <v>101</v>
      </c>
      <c r="L390" s="210"/>
      <c r="M390" s="211" t="s">
        <v>9</v>
      </c>
      <c r="N390" s="212" t="s">
        <v>29</v>
      </c>
      <c r="O390" s="146"/>
      <c r="P390" s="147">
        <f>O390*H390</f>
        <v>0</v>
      </c>
      <c r="Q390" s="147">
        <v>1</v>
      </c>
      <c r="R390" s="147">
        <f>Q390*H390</f>
        <v>0.27</v>
      </c>
      <c r="S390" s="147">
        <v>0</v>
      </c>
      <c r="T390" s="148">
        <f>S390*H390</f>
        <v>0</v>
      </c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R390" s="149" t="s">
        <v>264</v>
      </c>
      <c r="AT390" s="149" t="s">
        <v>265</v>
      </c>
      <c r="AU390" s="149" t="s">
        <v>1</v>
      </c>
      <c r="AY390" s="2" t="s">
        <v>94</v>
      </c>
      <c r="BE390" s="150">
        <f>IF(N390="základní",J390,0)</f>
        <v>0</v>
      </c>
      <c r="BF390" s="150">
        <f>IF(N390="snížená",J390,0)</f>
        <v>0</v>
      </c>
      <c r="BG390" s="150">
        <f>IF(N390="zákl. přenesená",J390,0)</f>
        <v>0</v>
      </c>
      <c r="BH390" s="150">
        <f>IF(N390="sníž. přenesená",J390,0)</f>
        <v>0</v>
      </c>
      <c r="BI390" s="150">
        <f>IF(N390="nulová",J390,0)</f>
        <v>0</v>
      </c>
      <c r="BJ390" s="2" t="s">
        <v>66</v>
      </c>
      <c r="BK390" s="150">
        <f>ROUND(I390*H390,2)</f>
        <v>0</v>
      </c>
      <c r="BL390" s="2" t="s">
        <v>184</v>
      </c>
      <c r="BM390" s="149" t="s">
        <v>629</v>
      </c>
    </row>
    <row r="391" spans="1:47" s="14" customFormat="1" ht="19.2">
      <c r="A391" s="11"/>
      <c r="B391" s="54"/>
      <c r="C391" s="56"/>
      <c r="D391" s="154" t="s">
        <v>214</v>
      </c>
      <c r="E391" s="56"/>
      <c r="F391" s="199" t="s">
        <v>630</v>
      </c>
      <c r="G391" s="56"/>
      <c r="H391" s="56"/>
      <c r="I391" s="92"/>
      <c r="J391" s="56"/>
      <c r="K391" s="56"/>
      <c r="L391" s="12"/>
      <c r="M391" s="200"/>
      <c r="N391" s="201"/>
      <c r="O391" s="146"/>
      <c r="P391" s="146"/>
      <c r="Q391" s="146"/>
      <c r="R391" s="146"/>
      <c r="S391" s="146"/>
      <c r="T391" s="202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T391" s="2" t="s">
        <v>214</v>
      </c>
      <c r="AU391" s="2" t="s">
        <v>1</v>
      </c>
    </row>
    <row r="392" spans="2:51" s="151" customFormat="1" ht="12">
      <c r="B392" s="152"/>
      <c r="C392" s="153"/>
      <c r="D392" s="154" t="s">
        <v>104</v>
      </c>
      <c r="E392" s="155" t="s">
        <v>9</v>
      </c>
      <c r="F392" s="156" t="s">
        <v>631</v>
      </c>
      <c r="G392" s="153"/>
      <c r="H392" s="155" t="s">
        <v>9</v>
      </c>
      <c r="I392" s="157"/>
      <c r="J392" s="153"/>
      <c r="K392" s="153"/>
      <c r="L392" s="158"/>
      <c r="M392" s="159"/>
      <c r="N392" s="160"/>
      <c r="O392" s="160"/>
      <c r="P392" s="160"/>
      <c r="Q392" s="160"/>
      <c r="R392" s="160"/>
      <c r="S392" s="160"/>
      <c r="T392" s="161"/>
      <c r="AT392" s="162" t="s">
        <v>104</v>
      </c>
      <c r="AU392" s="162" t="s">
        <v>1</v>
      </c>
      <c r="AV392" s="151" t="s">
        <v>66</v>
      </c>
      <c r="AW392" s="151" t="s">
        <v>106</v>
      </c>
      <c r="AX392" s="151" t="s">
        <v>93</v>
      </c>
      <c r="AY392" s="162" t="s">
        <v>94</v>
      </c>
    </row>
    <row r="393" spans="2:51" s="163" customFormat="1" ht="12">
      <c r="B393" s="164"/>
      <c r="C393" s="165"/>
      <c r="D393" s="154" t="s">
        <v>104</v>
      </c>
      <c r="E393" s="166" t="s">
        <v>9</v>
      </c>
      <c r="F393" s="167" t="s">
        <v>632</v>
      </c>
      <c r="G393" s="165"/>
      <c r="H393" s="168">
        <v>0.153</v>
      </c>
      <c r="I393" s="169"/>
      <c r="J393" s="165"/>
      <c r="K393" s="165"/>
      <c r="L393" s="170"/>
      <c r="M393" s="171"/>
      <c r="N393" s="172"/>
      <c r="O393" s="172"/>
      <c r="P393" s="172"/>
      <c r="Q393" s="172"/>
      <c r="R393" s="172"/>
      <c r="S393" s="172"/>
      <c r="T393" s="173"/>
      <c r="AT393" s="174" t="s">
        <v>104</v>
      </c>
      <c r="AU393" s="174" t="s">
        <v>1</v>
      </c>
      <c r="AV393" s="163" t="s">
        <v>1</v>
      </c>
      <c r="AW393" s="163" t="s">
        <v>106</v>
      </c>
      <c r="AX393" s="163" t="s">
        <v>93</v>
      </c>
      <c r="AY393" s="174" t="s">
        <v>94</v>
      </c>
    </row>
    <row r="394" spans="2:51" s="163" customFormat="1" ht="12">
      <c r="B394" s="164"/>
      <c r="C394" s="165"/>
      <c r="D394" s="154" t="s">
        <v>104</v>
      </c>
      <c r="E394" s="166" t="s">
        <v>9</v>
      </c>
      <c r="F394" s="167" t="s">
        <v>633</v>
      </c>
      <c r="G394" s="165"/>
      <c r="H394" s="168">
        <v>0.08</v>
      </c>
      <c r="I394" s="169"/>
      <c r="J394" s="165"/>
      <c r="K394" s="165"/>
      <c r="L394" s="170"/>
      <c r="M394" s="171"/>
      <c r="N394" s="172"/>
      <c r="O394" s="172"/>
      <c r="P394" s="172"/>
      <c r="Q394" s="172"/>
      <c r="R394" s="172"/>
      <c r="S394" s="172"/>
      <c r="T394" s="173"/>
      <c r="AT394" s="174" t="s">
        <v>104</v>
      </c>
      <c r="AU394" s="174" t="s">
        <v>1</v>
      </c>
      <c r="AV394" s="163" t="s">
        <v>1</v>
      </c>
      <c r="AW394" s="163" t="s">
        <v>106</v>
      </c>
      <c r="AX394" s="163" t="s">
        <v>93</v>
      </c>
      <c r="AY394" s="174" t="s">
        <v>94</v>
      </c>
    </row>
    <row r="395" spans="2:51" s="163" customFormat="1" ht="12">
      <c r="B395" s="164"/>
      <c r="C395" s="165"/>
      <c r="D395" s="154" t="s">
        <v>104</v>
      </c>
      <c r="E395" s="166" t="s">
        <v>9</v>
      </c>
      <c r="F395" s="167" t="s">
        <v>634</v>
      </c>
      <c r="G395" s="165"/>
      <c r="H395" s="168">
        <v>0.037</v>
      </c>
      <c r="I395" s="169"/>
      <c r="J395" s="165"/>
      <c r="K395" s="165"/>
      <c r="L395" s="170"/>
      <c r="M395" s="171"/>
      <c r="N395" s="172"/>
      <c r="O395" s="172"/>
      <c r="P395" s="172"/>
      <c r="Q395" s="172"/>
      <c r="R395" s="172"/>
      <c r="S395" s="172"/>
      <c r="T395" s="173"/>
      <c r="AT395" s="174" t="s">
        <v>104</v>
      </c>
      <c r="AU395" s="174" t="s">
        <v>1</v>
      </c>
      <c r="AV395" s="163" t="s">
        <v>1</v>
      </c>
      <c r="AW395" s="163" t="s">
        <v>106</v>
      </c>
      <c r="AX395" s="163" t="s">
        <v>93</v>
      </c>
      <c r="AY395" s="174" t="s">
        <v>94</v>
      </c>
    </row>
    <row r="396" spans="2:51" s="187" customFormat="1" ht="12">
      <c r="B396" s="188"/>
      <c r="C396" s="189"/>
      <c r="D396" s="154" t="s">
        <v>104</v>
      </c>
      <c r="E396" s="190" t="s">
        <v>9</v>
      </c>
      <c r="F396" s="191" t="s">
        <v>114</v>
      </c>
      <c r="G396" s="189"/>
      <c r="H396" s="192">
        <v>0.27</v>
      </c>
      <c r="I396" s="193"/>
      <c r="J396" s="189"/>
      <c r="K396" s="189"/>
      <c r="L396" s="194"/>
      <c r="M396" s="195"/>
      <c r="N396" s="196"/>
      <c r="O396" s="196"/>
      <c r="P396" s="196"/>
      <c r="Q396" s="196"/>
      <c r="R396" s="196"/>
      <c r="S396" s="196"/>
      <c r="T396" s="197"/>
      <c r="AT396" s="198" t="s">
        <v>104</v>
      </c>
      <c r="AU396" s="198" t="s">
        <v>1</v>
      </c>
      <c r="AV396" s="187" t="s">
        <v>102</v>
      </c>
      <c r="AW396" s="187" t="s">
        <v>106</v>
      </c>
      <c r="AX396" s="187" t="s">
        <v>66</v>
      </c>
      <c r="AY396" s="198" t="s">
        <v>94</v>
      </c>
    </row>
    <row r="397" spans="1:65" s="14" customFormat="1" ht="16.5" customHeight="1">
      <c r="A397" s="11"/>
      <c r="B397" s="54"/>
      <c r="C397" s="203" t="s">
        <v>635</v>
      </c>
      <c r="D397" s="203" t="s">
        <v>265</v>
      </c>
      <c r="E397" s="204" t="s">
        <v>636</v>
      </c>
      <c r="F397" s="205" t="s">
        <v>637</v>
      </c>
      <c r="G397" s="206" t="s">
        <v>222</v>
      </c>
      <c r="H397" s="207">
        <v>0.102</v>
      </c>
      <c r="I397" s="208"/>
      <c r="J397" s="209">
        <f>ROUND(I397*H397,2)</f>
        <v>0</v>
      </c>
      <c r="K397" s="205" t="s">
        <v>101</v>
      </c>
      <c r="L397" s="210"/>
      <c r="M397" s="211" t="s">
        <v>9</v>
      </c>
      <c r="N397" s="212" t="s">
        <v>29</v>
      </c>
      <c r="O397" s="146"/>
      <c r="P397" s="147">
        <f>O397*H397</f>
        <v>0</v>
      </c>
      <c r="Q397" s="147">
        <v>1</v>
      </c>
      <c r="R397" s="147">
        <f>Q397*H397</f>
        <v>0.102</v>
      </c>
      <c r="S397" s="147">
        <v>0</v>
      </c>
      <c r="T397" s="148">
        <f>S397*H397</f>
        <v>0</v>
      </c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R397" s="149" t="s">
        <v>264</v>
      </c>
      <c r="AT397" s="149" t="s">
        <v>265</v>
      </c>
      <c r="AU397" s="149" t="s">
        <v>1</v>
      </c>
      <c r="AY397" s="2" t="s">
        <v>94</v>
      </c>
      <c r="BE397" s="150">
        <f>IF(N397="základní",J397,0)</f>
        <v>0</v>
      </c>
      <c r="BF397" s="150">
        <f>IF(N397="snížená",J397,0)</f>
        <v>0</v>
      </c>
      <c r="BG397" s="150">
        <f>IF(N397="zákl. přenesená",J397,0)</f>
        <v>0</v>
      </c>
      <c r="BH397" s="150">
        <f>IF(N397="sníž. přenesená",J397,0)</f>
        <v>0</v>
      </c>
      <c r="BI397" s="150">
        <f>IF(N397="nulová",J397,0)</f>
        <v>0</v>
      </c>
      <c r="BJ397" s="2" t="s">
        <v>66</v>
      </c>
      <c r="BK397" s="150">
        <f>ROUND(I397*H397,2)</f>
        <v>0</v>
      </c>
      <c r="BL397" s="2" t="s">
        <v>184</v>
      </c>
      <c r="BM397" s="149" t="s">
        <v>638</v>
      </c>
    </row>
    <row r="398" spans="1:47" s="14" customFormat="1" ht="19.2">
      <c r="A398" s="11"/>
      <c r="B398" s="54"/>
      <c r="C398" s="56"/>
      <c r="D398" s="154" t="s">
        <v>214</v>
      </c>
      <c r="E398" s="56"/>
      <c r="F398" s="199" t="s">
        <v>639</v>
      </c>
      <c r="G398" s="56"/>
      <c r="H398" s="56"/>
      <c r="I398" s="92"/>
      <c r="J398" s="56"/>
      <c r="K398" s="56"/>
      <c r="L398" s="12"/>
      <c r="M398" s="200"/>
      <c r="N398" s="201"/>
      <c r="O398" s="146"/>
      <c r="P398" s="146"/>
      <c r="Q398" s="146"/>
      <c r="R398" s="146"/>
      <c r="S398" s="146"/>
      <c r="T398" s="202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T398" s="2" t="s">
        <v>214</v>
      </c>
      <c r="AU398" s="2" t="s">
        <v>1</v>
      </c>
    </row>
    <row r="399" spans="2:51" s="163" customFormat="1" ht="12">
      <c r="B399" s="164"/>
      <c r="C399" s="165"/>
      <c r="D399" s="154" t="s">
        <v>104</v>
      </c>
      <c r="E399" s="166" t="s">
        <v>9</v>
      </c>
      <c r="F399" s="167" t="s">
        <v>640</v>
      </c>
      <c r="G399" s="165"/>
      <c r="H399" s="168">
        <v>0.046</v>
      </c>
      <c r="I399" s="169"/>
      <c r="J399" s="165"/>
      <c r="K399" s="165"/>
      <c r="L399" s="170"/>
      <c r="M399" s="171"/>
      <c r="N399" s="172"/>
      <c r="O399" s="172"/>
      <c r="P399" s="172"/>
      <c r="Q399" s="172"/>
      <c r="R399" s="172"/>
      <c r="S399" s="172"/>
      <c r="T399" s="173"/>
      <c r="AT399" s="174" t="s">
        <v>104</v>
      </c>
      <c r="AU399" s="174" t="s">
        <v>1</v>
      </c>
      <c r="AV399" s="163" t="s">
        <v>1</v>
      </c>
      <c r="AW399" s="163" t="s">
        <v>106</v>
      </c>
      <c r="AX399" s="163" t="s">
        <v>93</v>
      </c>
      <c r="AY399" s="174" t="s">
        <v>94</v>
      </c>
    </row>
    <row r="400" spans="2:51" s="163" customFormat="1" ht="12">
      <c r="B400" s="164"/>
      <c r="C400" s="165"/>
      <c r="D400" s="154" t="s">
        <v>104</v>
      </c>
      <c r="E400" s="166" t="s">
        <v>9</v>
      </c>
      <c r="F400" s="167" t="s">
        <v>641</v>
      </c>
      <c r="G400" s="165"/>
      <c r="H400" s="168">
        <v>0.056</v>
      </c>
      <c r="I400" s="169"/>
      <c r="J400" s="165"/>
      <c r="K400" s="165"/>
      <c r="L400" s="170"/>
      <c r="M400" s="171"/>
      <c r="N400" s="172"/>
      <c r="O400" s="172"/>
      <c r="P400" s="172"/>
      <c r="Q400" s="172"/>
      <c r="R400" s="172"/>
      <c r="S400" s="172"/>
      <c r="T400" s="173"/>
      <c r="AT400" s="174" t="s">
        <v>104</v>
      </c>
      <c r="AU400" s="174" t="s">
        <v>1</v>
      </c>
      <c r="AV400" s="163" t="s">
        <v>1</v>
      </c>
      <c r="AW400" s="163" t="s">
        <v>106</v>
      </c>
      <c r="AX400" s="163" t="s">
        <v>93</v>
      </c>
      <c r="AY400" s="174" t="s">
        <v>94</v>
      </c>
    </row>
    <row r="401" spans="2:51" s="187" customFormat="1" ht="12">
      <c r="B401" s="188"/>
      <c r="C401" s="189"/>
      <c r="D401" s="154" t="s">
        <v>104</v>
      </c>
      <c r="E401" s="190" t="s">
        <v>9</v>
      </c>
      <c r="F401" s="191" t="s">
        <v>114</v>
      </c>
      <c r="G401" s="189"/>
      <c r="H401" s="192">
        <v>0.102</v>
      </c>
      <c r="I401" s="193"/>
      <c r="J401" s="189"/>
      <c r="K401" s="189"/>
      <c r="L401" s="194"/>
      <c r="M401" s="195"/>
      <c r="N401" s="196"/>
      <c r="O401" s="196"/>
      <c r="P401" s="196"/>
      <c r="Q401" s="196"/>
      <c r="R401" s="196"/>
      <c r="S401" s="196"/>
      <c r="T401" s="197"/>
      <c r="AT401" s="198" t="s">
        <v>104</v>
      </c>
      <c r="AU401" s="198" t="s">
        <v>1</v>
      </c>
      <c r="AV401" s="187" t="s">
        <v>102</v>
      </c>
      <c r="AW401" s="187" t="s">
        <v>106</v>
      </c>
      <c r="AX401" s="187" t="s">
        <v>66</v>
      </c>
      <c r="AY401" s="198" t="s">
        <v>94</v>
      </c>
    </row>
    <row r="402" spans="1:65" s="14" customFormat="1" ht="16.5" customHeight="1">
      <c r="A402" s="11"/>
      <c r="B402" s="54"/>
      <c r="C402" s="203" t="s">
        <v>642</v>
      </c>
      <c r="D402" s="203" t="s">
        <v>265</v>
      </c>
      <c r="E402" s="204" t="s">
        <v>643</v>
      </c>
      <c r="F402" s="205" t="s">
        <v>644</v>
      </c>
      <c r="G402" s="206" t="s">
        <v>169</v>
      </c>
      <c r="H402" s="207">
        <v>2</v>
      </c>
      <c r="I402" s="208"/>
      <c r="J402" s="209">
        <f>ROUND(I402*H402,2)</f>
        <v>0</v>
      </c>
      <c r="K402" s="205" t="s">
        <v>9</v>
      </c>
      <c r="L402" s="210"/>
      <c r="M402" s="211" t="s">
        <v>9</v>
      </c>
      <c r="N402" s="212" t="s">
        <v>29</v>
      </c>
      <c r="O402" s="146"/>
      <c r="P402" s="147">
        <f>O402*H402</f>
        <v>0</v>
      </c>
      <c r="Q402" s="147">
        <v>0.03</v>
      </c>
      <c r="R402" s="147">
        <f>Q402*H402</f>
        <v>0.06</v>
      </c>
      <c r="S402" s="147">
        <v>0</v>
      </c>
      <c r="T402" s="148">
        <f>S402*H402</f>
        <v>0</v>
      </c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R402" s="149" t="s">
        <v>264</v>
      </c>
      <c r="AT402" s="149" t="s">
        <v>265</v>
      </c>
      <c r="AU402" s="149" t="s">
        <v>1</v>
      </c>
      <c r="AY402" s="2" t="s">
        <v>94</v>
      </c>
      <c r="BE402" s="150">
        <f>IF(N402="základní",J402,0)</f>
        <v>0</v>
      </c>
      <c r="BF402" s="150">
        <f>IF(N402="snížená",J402,0)</f>
        <v>0</v>
      </c>
      <c r="BG402" s="150">
        <f>IF(N402="zákl. přenesená",J402,0)</f>
        <v>0</v>
      </c>
      <c r="BH402" s="150">
        <f>IF(N402="sníž. přenesená",J402,0)</f>
        <v>0</v>
      </c>
      <c r="BI402" s="150">
        <f>IF(N402="nulová",J402,0)</f>
        <v>0</v>
      </c>
      <c r="BJ402" s="2" t="s">
        <v>66</v>
      </c>
      <c r="BK402" s="150">
        <f>ROUND(I402*H402,2)</f>
        <v>0</v>
      </c>
      <c r="BL402" s="2" t="s">
        <v>184</v>
      </c>
      <c r="BM402" s="149" t="s">
        <v>645</v>
      </c>
    </row>
    <row r="403" spans="1:65" s="14" customFormat="1" ht="16.5" customHeight="1">
      <c r="A403" s="11"/>
      <c r="B403" s="54"/>
      <c r="C403" s="137" t="s">
        <v>646</v>
      </c>
      <c r="D403" s="137" t="s">
        <v>97</v>
      </c>
      <c r="E403" s="138" t="s">
        <v>647</v>
      </c>
      <c r="F403" s="139" t="s">
        <v>648</v>
      </c>
      <c r="G403" s="140" t="s">
        <v>604</v>
      </c>
      <c r="H403" s="141">
        <v>1350.768</v>
      </c>
      <c r="I403" s="142"/>
      <c r="J403" s="143">
        <f>ROUND(I403*H403,2)</f>
        <v>0</v>
      </c>
      <c r="K403" s="139" t="s">
        <v>101</v>
      </c>
      <c r="L403" s="12"/>
      <c r="M403" s="144" t="s">
        <v>9</v>
      </c>
      <c r="N403" s="145" t="s">
        <v>29</v>
      </c>
      <c r="O403" s="146"/>
      <c r="P403" s="147">
        <f>O403*H403</f>
        <v>0</v>
      </c>
      <c r="Q403" s="147">
        <v>5E-05</v>
      </c>
      <c r="R403" s="147">
        <f>Q403*H403</f>
        <v>0.0675384</v>
      </c>
      <c r="S403" s="147">
        <v>0</v>
      </c>
      <c r="T403" s="148">
        <f>S403*H403</f>
        <v>0</v>
      </c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R403" s="149" t="s">
        <v>184</v>
      </c>
      <c r="AT403" s="149" t="s">
        <v>97</v>
      </c>
      <c r="AU403" s="149" t="s">
        <v>1</v>
      </c>
      <c r="AY403" s="2" t="s">
        <v>94</v>
      </c>
      <c r="BE403" s="150">
        <f>IF(N403="základní",J403,0)</f>
        <v>0</v>
      </c>
      <c r="BF403" s="150">
        <f>IF(N403="snížená",J403,0)</f>
        <v>0</v>
      </c>
      <c r="BG403" s="150">
        <f>IF(N403="zákl. přenesená",J403,0)</f>
        <v>0</v>
      </c>
      <c r="BH403" s="150">
        <f>IF(N403="sníž. přenesená",J403,0)</f>
        <v>0</v>
      </c>
      <c r="BI403" s="150">
        <f>IF(N403="nulová",J403,0)</f>
        <v>0</v>
      </c>
      <c r="BJ403" s="2" t="s">
        <v>66</v>
      </c>
      <c r="BK403" s="150">
        <f>ROUND(I403*H403,2)</f>
        <v>0</v>
      </c>
      <c r="BL403" s="2" t="s">
        <v>184</v>
      </c>
      <c r="BM403" s="149" t="s">
        <v>649</v>
      </c>
    </row>
    <row r="404" spans="1:47" s="14" customFormat="1" ht="19.2">
      <c r="A404" s="11"/>
      <c r="B404" s="54"/>
      <c r="C404" s="56"/>
      <c r="D404" s="154" t="s">
        <v>214</v>
      </c>
      <c r="E404" s="56"/>
      <c r="F404" s="199" t="s">
        <v>650</v>
      </c>
      <c r="G404" s="56"/>
      <c r="H404" s="56"/>
      <c r="I404" s="92"/>
      <c r="J404" s="56"/>
      <c r="K404" s="56"/>
      <c r="L404" s="12"/>
      <c r="M404" s="200"/>
      <c r="N404" s="201"/>
      <c r="O404" s="146"/>
      <c r="P404" s="146"/>
      <c r="Q404" s="146"/>
      <c r="R404" s="146"/>
      <c r="S404" s="146"/>
      <c r="T404" s="202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T404" s="2" t="s">
        <v>214</v>
      </c>
      <c r="AU404" s="2" t="s">
        <v>1</v>
      </c>
    </row>
    <row r="405" spans="1:65" s="14" customFormat="1" ht="16.5" customHeight="1">
      <c r="A405" s="11"/>
      <c r="B405" s="54"/>
      <c r="C405" s="137" t="s">
        <v>651</v>
      </c>
      <c r="D405" s="137" t="s">
        <v>97</v>
      </c>
      <c r="E405" s="138" t="s">
        <v>652</v>
      </c>
      <c r="F405" s="139" t="s">
        <v>653</v>
      </c>
      <c r="G405" s="140" t="s">
        <v>604</v>
      </c>
      <c r="H405" s="141">
        <v>556.614</v>
      </c>
      <c r="I405" s="142"/>
      <c r="J405" s="143">
        <f>ROUND(I405*H405,2)</f>
        <v>0</v>
      </c>
      <c r="K405" s="139" t="s">
        <v>101</v>
      </c>
      <c r="L405" s="12"/>
      <c r="M405" s="144" t="s">
        <v>9</v>
      </c>
      <c r="N405" s="145" t="s">
        <v>29</v>
      </c>
      <c r="O405" s="146"/>
      <c r="P405" s="147">
        <f>O405*H405</f>
        <v>0</v>
      </c>
      <c r="Q405" s="147">
        <v>0</v>
      </c>
      <c r="R405" s="147">
        <f>Q405*H405</f>
        <v>0</v>
      </c>
      <c r="S405" s="147">
        <v>0.001</v>
      </c>
      <c r="T405" s="148">
        <f>S405*H405</f>
        <v>0.556614</v>
      </c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R405" s="149" t="s">
        <v>184</v>
      </c>
      <c r="AT405" s="149" t="s">
        <v>97</v>
      </c>
      <c r="AU405" s="149" t="s">
        <v>1</v>
      </c>
      <c r="AY405" s="2" t="s">
        <v>94</v>
      </c>
      <c r="BE405" s="150">
        <f>IF(N405="základní",J405,0)</f>
        <v>0</v>
      </c>
      <c r="BF405" s="150">
        <f>IF(N405="snížená",J405,0)</f>
        <v>0</v>
      </c>
      <c r="BG405" s="150">
        <f>IF(N405="zákl. přenesená",J405,0)</f>
        <v>0</v>
      </c>
      <c r="BH405" s="150">
        <f>IF(N405="sníž. přenesená",J405,0)</f>
        <v>0</v>
      </c>
      <c r="BI405" s="150">
        <f>IF(N405="nulová",J405,0)</f>
        <v>0</v>
      </c>
      <c r="BJ405" s="2" t="s">
        <v>66</v>
      </c>
      <c r="BK405" s="150">
        <f>ROUND(I405*H405,2)</f>
        <v>0</v>
      </c>
      <c r="BL405" s="2" t="s">
        <v>184</v>
      </c>
      <c r="BM405" s="149" t="s">
        <v>654</v>
      </c>
    </row>
    <row r="406" spans="2:51" s="151" customFormat="1" ht="12">
      <c r="B406" s="152"/>
      <c r="C406" s="153"/>
      <c r="D406" s="154" t="s">
        <v>104</v>
      </c>
      <c r="E406" s="155" t="s">
        <v>9</v>
      </c>
      <c r="F406" s="156" t="s">
        <v>655</v>
      </c>
      <c r="G406" s="153"/>
      <c r="H406" s="155" t="s">
        <v>9</v>
      </c>
      <c r="I406" s="157"/>
      <c r="J406" s="153"/>
      <c r="K406" s="153"/>
      <c r="L406" s="158"/>
      <c r="M406" s="159"/>
      <c r="N406" s="160"/>
      <c r="O406" s="160"/>
      <c r="P406" s="160"/>
      <c r="Q406" s="160"/>
      <c r="R406" s="160"/>
      <c r="S406" s="160"/>
      <c r="T406" s="161"/>
      <c r="AT406" s="162" t="s">
        <v>104</v>
      </c>
      <c r="AU406" s="162" t="s">
        <v>1</v>
      </c>
      <c r="AV406" s="151" t="s">
        <v>66</v>
      </c>
      <c r="AW406" s="151" t="s">
        <v>106</v>
      </c>
      <c r="AX406" s="151" t="s">
        <v>93</v>
      </c>
      <c r="AY406" s="162" t="s">
        <v>94</v>
      </c>
    </row>
    <row r="407" spans="2:51" s="163" customFormat="1" ht="12">
      <c r="B407" s="164"/>
      <c r="C407" s="165"/>
      <c r="D407" s="154" t="s">
        <v>104</v>
      </c>
      <c r="E407" s="166" t="s">
        <v>9</v>
      </c>
      <c r="F407" s="167" t="s">
        <v>615</v>
      </c>
      <c r="G407" s="165"/>
      <c r="H407" s="168">
        <v>122.032</v>
      </c>
      <c r="I407" s="169"/>
      <c r="J407" s="165"/>
      <c r="K407" s="165"/>
      <c r="L407" s="170"/>
      <c r="M407" s="171"/>
      <c r="N407" s="172"/>
      <c r="O407" s="172"/>
      <c r="P407" s="172"/>
      <c r="Q407" s="172"/>
      <c r="R407" s="172"/>
      <c r="S407" s="172"/>
      <c r="T407" s="173"/>
      <c r="AT407" s="174" t="s">
        <v>104</v>
      </c>
      <c r="AU407" s="174" t="s">
        <v>1</v>
      </c>
      <c r="AV407" s="163" t="s">
        <v>1</v>
      </c>
      <c r="AW407" s="163" t="s">
        <v>106</v>
      </c>
      <c r="AX407" s="163" t="s">
        <v>93</v>
      </c>
      <c r="AY407" s="174" t="s">
        <v>94</v>
      </c>
    </row>
    <row r="408" spans="2:51" s="163" customFormat="1" ht="12">
      <c r="B408" s="164"/>
      <c r="C408" s="165"/>
      <c r="D408" s="154" t="s">
        <v>104</v>
      </c>
      <c r="E408" s="166" t="s">
        <v>9</v>
      </c>
      <c r="F408" s="167" t="s">
        <v>616</v>
      </c>
      <c r="G408" s="165"/>
      <c r="H408" s="168">
        <v>239.856</v>
      </c>
      <c r="I408" s="169"/>
      <c r="J408" s="165"/>
      <c r="K408" s="165"/>
      <c r="L408" s="170"/>
      <c r="M408" s="171"/>
      <c r="N408" s="172"/>
      <c r="O408" s="172"/>
      <c r="P408" s="172"/>
      <c r="Q408" s="172"/>
      <c r="R408" s="172"/>
      <c r="S408" s="172"/>
      <c r="T408" s="173"/>
      <c r="AT408" s="174" t="s">
        <v>104</v>
      </c>
      <c r="AU408" s="174" t="s">
        <v>1</v>
      </c>
      <c r="AV408" s="163" t="s">
        <v>1</v>
      </c>
      <c r="AW408" s="163" t="s">
        <v>106</v>
      </c>
      <c r="AX408" s="163" t="s">
        <v>93</v>
      </c>
      <c r="AY408" s="174" t="s">
        <v>94</v>
      </c>
    </row>
    <row r="409" spans="2:51" s="163" customFormat="1" ht="12">
      <c r="B409" s="164"/>
      <c r="C409" s="165"/>
      <c r="D409" s="154" t="s">
        <v>104</v>
      </c>
      <c r="E409" s="166" t="s">
        <v>9</v>
      </c>
      <c r="F409" s="167" t="s">
        <v>617</v>
      </c>
      <c r="G409" s="165"/>
      <c r="H409" s="168">
        <v>99.94</v>
      </c>
      <c r="I409" s="169"/>
      <c r="J409" s="165"/>
      <c r="K409" s="165"/>
      <c r="L409" s="170"/>
      <c r="M409" s="171"/>
      <c r="N409" s="172"/>
      <c r="O409" s="172"/>
      <c r="P409" s="172"/>
      <c r="Q409" s="172"/>
      <c r="R409" s="172"/>
      <c r="S409" s="172"/>
      <c r="T409" s="173"/>
      <c r="AT409" s="174" t="s">
        <v>104</v>
      </c>
      <c r="AU409" s="174" t="s">
        <v>1</v>
      </c>
      <c r="AV409" s="163" t="s">
        <v>1</v>
      </c>
      <c r="AW409" s="163" t="s">
        <v>106</v>
      </c>
      <c r="AX409" s="163" t="s">
        <v>93</v>
      </c>
      <c r="AY409" s="174" t="s">
        <v>94</v>
      </c>
    </row>
    <row r="410" spans="2:51" s="163" customFormat="1" ht="12">
      <c r="B410" s="164"/>
      <c r="C410" s="165"/>
      <c r="D410" s="154" t="s">
        <v>104</v>
      </c>
      <c r="E410" s="166" t="s">
        <v>9</v>
      </c>
      <c r="F410" s="167" t="s">
        <v>656</v>
      </c>
      <c r="G410" s="165"/>
      <c r="H410" s="168">
        <v>47.656</v>
      </c>
      <c r="I410" s="169"/>
      <c r="J410" s="165"/>
      <c r="K410" s="165"/>
      <c r="L410" s="170"/>
      <c r="M410" s="171"/>
      <c r="N410" s="172"/>
      <c r="O410" s="172"/>
      <c r="P410" s="172"/>
      <c r="Q410" s="172"/>
      <c r="R410" s="172"/>
      <c r="S410" s="172"/>
      <c r="T410" s="173"/>
      <c r="AT410" s="174" t="s">
        <v>104</v>
      </c>
      <c r="AU410" s="174" t="s">
        <v>1</v>
      </c>
      <c r="AV410" s="163" t="s">
        <v>1</v>
      </c>
      <c r="AW410" s="163" t="s">
        <v>106</v>
      </c>
      <c r="AX410" s="163" t="s">
        <v>93</v>
      </c>
      <c r="AY410" s="174" t="s">
        <v>94</v>
      </c>
    </row>
    <row r="411" spans="2:51" s="163" customFormat="1" ht="12">
      <c r="B411" s="164"/>
      <c r="C411" s="165"/>
      <c r="D411" s="154" t="s">
        <v>104</v>
      </c>
      <c r="E411" s="166" t="s">
        <v>9</v>
      </c>
      <c r="F411" s="167" t="s">
        <v>657</v>
      </c>
      <c r="G411" s="165"/>
      <c r="H411" s="168">
        <v>47.13</v>
      </c>
      <c r="I411" s="169"/>
      <c r="J411" s="165"/>
      <c r="K411" s="165"/>
      <c r="L411" s="170"/>
      <c r="M411" s="171"/>
      <c r="N411" s="172"/>
      <c r="O411" s="172"/>
      <c r="P411" s="172"/>
      <c r="Q411" s="172"/>
      <c r="R411" s="172"/>
      <c r="S411" s="172"/>
      <c r="T411" s="173"/>
      <c r="AT411" s="174" t="s">
        <v>104</v>
      </c>
      <c r="AU411" s="174" t="s">
        <v>1</v>
      </c>
      <c r="AV411" s="163" t="s">
        <v>1</v>
      </c>
      <c r="AW411" s="163" t="s">
        <v>106</v>
      </c>
      <c r="AX411" s="163" t="s">
        <v>93</v>
      </c>
      <c r="AY411" s="174" t="s">
        <v>94</v>
      </c>
    </row>
    <row r="412" spans="2:51" s="187" customFormat="1" ht="12">
      <c r="B412" s="188"/>
      <c r="C412" s="189"/>
      <c r="D412" s="154" t="s">
        <v>104</v>
      </c>
      <c r="E412" s="190" t="s">
        <v>9</v>
      </c>
      <c r="F412" s="191" t="s">
        <v>114</v>
      </c>
      <c r="G412" s="189"/>
      <c r="H412" s="192">
        <v>556.614</v>
      </c>
      <c r="I412" s="193"/>
      <c r="J412" s="189"/>
      <c r="K412" s="189"/>
      <c r="L412" s="194"/>
      <c r="M412" s="195"/>
      <c r="N412" s="196"/>
      <c r="O412" s="196"/>
      <c r="P412" s="196"/>
      <c r="Q412" s="196"/>
      <c r="R412" s="196"/>
      <c r="S412" s="196"/>
      <c r="T412" s="197"/>
      <c r="AT412" s="198" t="s">
        <v>104</v>
      </c>
      <c r="AU412" s="198" t="s">
        <v>1</v>
      </c>
      <c r="AV412" s="187" t="s">
        <v>102</v>
      </c>
      <c r="AW412" s="187" t="s">
        <v>106</v>
      </c>
      <c r="AX412" s="187" t="s">
        <v>66</v>
      </c>
      <c r="AY412" s="198" t="s">
        <v>94</v>
      </c>
    </row>
    <row r="413" spans="1:65" s="14" customFormat="1" ht="16.5" customHeight="1">
      <c r="A413" s="11"/>
      <c r="B413" s="54"/>
      <c r="C413" s="137" t="s">
        <v>658</v>
      </c>
      <c r="D413" s="137" t="s">
        <v>97</v>
      </c>
      <c r="E413" s="138" t="s">
        <v>659</v>
      </c>
      <c r="F413" s="139" t="s">
        <v>660</v>
      </c>
      <c r="G413" s="140" t="s">
        <v>604</v>
      </c>
      <c r="H413" s="141">
        <v>1350.768</v>
      </c>
      <c r="I413" s="142"/>
      <c r="J413" s="143">
        <f>ROUND(I413*H413,2)</f>
        <v>0</v>
      </c>
      <c r="K413" s="139" t="s">
        <v>101</v>
      </c>
      <c r="L413" s="12"/>
      <c r="M413" s="144" t="s">
        <v>9</v>
      </c>
      <c r="N413" s="145" t="s">
        <v>29</v>
      </c>
      <c r="O413" s="146"/>
      <c r="P413" s="147">
        <f>O413*H413</f>
        <v>0</v>
      </c>
      <c r="Q413" s="147">
        <v>0</v>
      </c>
      <c r="R413" s="147">
        <f>Q413*H413</f>
        <v>0</v>
      </c>
      <c r="S413" s="147">
        <v>0.001</v>
      </c>
      <c r="T413" s="148">
        <f>S413*H413</f>
        <v>1.350768</v>
      </c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R413" s="149" t="s">
        <v>184</v>
      </c>
      <c r="AT413" s="149" t="s">
        <v>97</v>
      </c>
      <c r="AU413" s="149" t="s">
        <v>1</v>
      </c>
      <c r="AY413" s="2" t="s">
        <v>94</v>
      </c>
      <c r="BE413" s="150">
        <f>IF(N413="základní",J413,0)</f>
        <v>0</v>
      </c>
      <c r="BF413" s="150">
        <f>IF(N413="snížená",J413,0)</f>
        <v>0</v>
      </c>
      <c r="BG413" s="150">
        <f>IF(N413="zákl. přenesená",J413,0)</f>
        <v>0</v>
      </c>
      <c r="BH413" s="150">
        <f>IF(N413="sníž. přenesená",J413,0)</f>
        <v>0</v>
      </c>
      <c r="BI413" s="150">
        <f>IF(N413="nulová",J413,0)</f>
        <v>0</v>
      </c>
      <c r="BJ413" s="2" t="s">
        <v>66</v>
      </c>
      <c r="BK413" s="150">
        <f>ROUND(I413*H413,2)</f>
        <v>0</v>
      </c>
      <c r="BL413" s="2" t="s">
        <v>184</v>
      </c>
      <c r="BM413" s="149" t="s">
        <v>661</v>
      </c>
    </row>
    <row r="414" spans="2:51" s="151" customFormat="1" ht="12">
      <c r="B414" s="152"/>
      <c r="C414" s="153"/>
      <c r="D414" s="154" t="s">
        <v>104</v>
      </c>
      <c r="E414" s="155" t="s">
        <v>9</v>
      </c>
      <c r="F414" s="156" t="s">
        <v>662</v>
      </c>
      <c r="G414" s="153"/>
      <c r="H414" s="155" t="s">
        <v>9</v>
      </c>
      <c r="I414" s="157"/>
      <c r="J414" s="153"/>
      <c r="K414" s="153"/>
      <c r="L414" s="158"/>
      <c r="M414" s="159"/>
      <c r="N414" s="160"/>
      <c r="O414" s="160"/>
      <c r="P414" s="160"/>
      <c r="Q414" s="160"/>
      <c r="R414" s="160"/>
      <c r="S414" s="160"/>
      <c r="T414" s="161"/>
      <c r="AT414" s="162" t="s">
        <v>104</v>
      </c>
      <c r="AU414" s="162" t="s">
        <v>1</v>
      </c>
      <c r="AV414" s="151" t="s">
        <v>66</v>
      </c>
      <c r="AW414" s="151" t="s">
        <v>106</v>
      </c>
      <c r="AX414" s="151" t="s">
        <v>93</v>
      </c>
      <c r="AY414" s="162" t="s">
        <v>94</v>
      </c>
    </row>
    <row r="415" spans="2:51" s="163" customFormat="1" ht="12">
      <c r="B415" s="164"/>
      <c r="C415" s="165"/>
      <c r="D415" s="154" t="s">
        <v>104</v>
      </c>
      <c r="E415" s="166" t="s">
        <v>9</v>
      </c>
      <c r="F415" s="167" t="s">
        <v>663</v>
      </c>
      <c r="G415" s="165"/>
      <c r="H415" s="168">
        <v>422.904</v>
      </c>
      <c r="I415" s="169"/>
      <c r="J415" s="165"/>
      <c r="K415" s="165"/>
      <c r="L415" s="170"/>
      <c r="M415" s="171"/>
      <c r="N415" s="172"/>
      <c r="O415" s="172"/>
      <c r="P415" s="172"/>
      <c r="Q415" s="172"/>
      <c r="R415" s="172"/>
      <c r="S415" s="172"/>
      <c r="T415" s="173"/>
      <c r="AT415" s="174" t="s">
        <v>104</v>
      </c>
      <c r="AU415" s="174" t="s">
        <v>1</v>
      </c>
      <c r="AV415" s="163" t="s">
        <v>1</v>
      </c>
      <c r="AW415" s="163" t="s">
        <v>106</v>
      </c>
      <c r="AX415" s="163" t="s">
        <v>93</v>
      </c>
      <c r="AY415" s="174" t="s">
        <v>94</v>
      </c>
    </row>
    <row r="416" spans="2:51" s="163" customFormat="1" ht="12">
      <c r="B416" s="164"/>
      <c r="C416" s="165"/>
      <c r="D416" s="154" t="s">
        <v>104</v>
      </c>
      <c r="E416" s="166" t="s">
        <v>9</v>
      </c>
      <c r="F416" s="167" t="s">
        <v>664</v>
      </c>
      <c r="G416" s="165"/>
      <c r="H416" s="168">
        <v>247.746</v>
      </c>
      <c r="I416" s="169"/>
      <c r="J416" s="165"/>
      <c r="K416" s="165"/>
      <c r="L416" s="170"/>
      <c r="M416" s="171"/>
      <c r="N416" s="172"/>
      <c r="O416" s="172"/>
      <c r="P416" s="172"/>
      <c r="Q416" s="172"/>
      <c r="R416" s="172"/>
      <c r="S416" s="172"/>
      <c r="T416" s="173"/>
      <c r="AT416" s="174" t="s">
        <v>104</v>
      </c>
      <c r="AU416" s="174" t="s">
        <v>1</v>
      </c>
      <c r="AV416" s="163" t="s">
        <v>1</v>
      </c>
      <c r="AW416" s="163" t="s">
        <v>106</v>
      </c>
      <c r="AX416" s="163" t="s">
        <v>93</v>
      </c>
      <c r="AY416" s="174" t="s">
        <v>94</v>
      </c>
    </row>
    <row r="417" spans="2:51" s="163" customFormat="1" ht="12">
      <c r="B417" s="164"/>
      <c r="C417" s="165"/>
      <c r="D417" s="154" t="s">
        <v>104</v>
      </c>
      <c r="E417" s="166" t="s">
        <v>9</v>
      </c>
      <c r="F417" s="167" t="s">
        <v>665</v>
      </c>
      <c r="G417" s="165"/>
      <c r="H417" s="168">
        <v>248.798</v>
      </c>
      <c r="I417" s="169"/>
      <c r="J417" s="165"/>
      <c r="K417" s="165"/>
      <c r="L417" s="170"/>
      <c r="M417" s="171"/>
      <c r="N417" s="172"/>
      <c r="O417" s="172"/>
      <c r="P417" s="172"/>
      <c r="Q417" s="172"/>
      <c r="R417" s="172"/>
      <c r="S417" s="172"/>
      <c r="T417" s="173"/>
      <c r="AT417" s="174" t="s">
        <v>104</v>
      </c>
      <c r="AU417" s="174" t="s">
        <v>1</v>
      </c>
      <c r="AV417" s="163" t="s">
        <v>1</v>
      </c>
      <c r="AW417" s="163" t="s">
        <v>106</v>
      </c>
      <c r="AX417" s="163" t="s">
        <v>93</v>
      </c>
      <c r="AY417" s="174" t="s">
        <v>94</v>
      </c>
    </row>
    <row r="418" spans="2:51" s="163" customFormat="1" ht="12">
      <c r="B418" s="164"/>
      <c r="C418" s="165"/>
      <c r="D418" s="154" t="s">
        <v>104</v>
      </c>
      <c r="E418" s="166" t="s">
        <v>9</v>
      </c>
      <c r="F418" s="167" t="s">
        <v>666</v>
      </c>
      <c r="G418" s="165"/>
      <c r="H418" s="168">
        <v>431.32</v>
      </c>
      <c r="I418" s="169"/>
      <c r="J418" s="165"/>
      <c r="K418" s="165"/>
      <c r="L418" s="170"/>
      <c r="M418" s="171"/>
      <c r="N418" s="172"/>
      <c r="O418" s="172"/>
      <c r="P418" s="172"/>
      <c r="Q418" s="172"/>
      <c r="R418" s="172"/>
      <c r="S418" s="172"/>
      <c r="T418" s="173"/>
      <c r="AT418" s="174" t="s">
        <v>104</v>
      </c>
      <c r="AU418" s="174" t="s">
        <v>1</v>
      </c>
      <c r="AV418" s="163" t="s">
        <v>1</v>
      </c>
      <c r="AW418" s="163" t="s">
        <v>106</v>
      </c>
      <c r="AX418" s="163" t="s">
        <v>93</v>
      </c>
      <c r="AY418" s="174" t="s">
        <v>94</v>
      </c>
    </row>
    <row r="419" spans="2:51" s="187" customFormat="1" ht="12">
      <c r="B419" s="188"/>
      <c r="C419" s="189"/>
      <c r="D419" s="154" t="s">
        <v>104</v>
      </c>
      <c r="E419" s="190" t="s">
        <v>9</v>
      </c>
      <c r="F419" s="191" t="s">
        <v>114</v>
      </c>
      <c r="G419" s="189"/>
      <c r="H419" s="192">
        <v>1350.768</v>
      </c>
      <c r="I419" s="193"/>
      <c r="J419" s="189"/>
      <c r="K419" s="189"/>
      <c r="L419" s="194"/>
      <c r="M419" s="195"/>
      <c r="N419" s="196"/>
      <c r="O419" s="196"/>
      <c r="P419" s="196"/>
      <c r="Q419" s="196"/>
      <c r="R419" s="196"/>
      <c r="S419" s="196"/>
      <c r="T419" s="197"/>
      <c r="AT419" s="198" t="s">
        <v>104</v>
      </c>
      <c r="AU419" s="198" t="s">
        <v>1</v>
      </c>
      <c r="AV419" s="187" t="s">
        <v>102</v>
      </c>
      <c r="AW419" s="187" t="s">
        <v>106</v>
      </c>
      <c r="AX419" s="187" t="s">
        <v>66</v>
      </c>
      <c r="AY419" s="198" t="s">
        <v>94</v>
      </c>
    </row>
    <row r="420" spans="1:65" s="14" customFormat="1" ht="16.5" customHeight="1">
      <c r="A420" s="11"/>
      <c r="B420" s="54"/>
      <c r="C420" s="137" t="s">
        <v>667</v>
      </c>
      <c r="D420" s="137" t="s">
        <v>97</v>
      </c>
      <c r="E420" s="138" t="s">
        <v>668</v>
      </c>
      <c r="F420" s="139" t="s">
        <v>669</v>
      </c>
      <c r="G420" s="140" t="s">
        <v>212</v>
      </c>
      <c r="H420" s="141">
        <v>24</v>
      </c>
      <c r="I420" s="142"/>
      <c r="J420" s="143">
        <f>ROUND(I420*H420,2)</f>
        <v>0</v>
      </c>
      <c r="K420" s="139" t="s">
        <v>101</v>
      </c>
      <c r="L420" s="12"/>
      <c r="M420" s="144" t="s">
        <v>9</v>
      </c>
      <c r="N420" s="145" t="s">
        <v>29</v>
      </c>
      <c r="O420" s="146"/>
      <c r="P420" s="147">
        <f>O420*H420</f>
        <v>0</v>
      </c>
      <c r="Q420" s="147">
        <v>0</v>
      </c>
      <c r="R420" s="147">
        <f>Q420*H420</f>
        <v>0</v>
      </c>
      <c r="S420" s="147">
        <v>0</v>
      </c>
      <c r="T420" s="148">
        <f>S420*H420</f>
        <v>0</v>
      </c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R420" s="149" t="s">
        <v>184</v>
      </c>
      <c r="AT420" s="149" t="s">
        <v>97</v>
      </c>
      <c r="AU420" s="149" t="s">
        <v>1</v>
      </c>
      <c r="AY420" s="2" t="s">
        <v>94</v>
      </c>
      <c r="BE420" s="150">
        <f>IF(N420="základní",J420,0)</f>
        <v>0</v>
      </c>
      <c r="BF420" s="150">
        <f>IF(N420="snížená",J420,0)</f>
        <v>0</v>
      </c>
      <c r="BG420" s="150">
        <f>IF(N420="zákl. přenesená",J420,0)</f>
        <v>0</v>
      </c>
      <c r="BH420" s="150">
        <f>IF(N420="sníž. přenesená",J420,0)</f>
        <v>0</v>
      </c>
      <c r="BI420" s="150">
        <f>IF(N420="nulová",J420,0)</f>
        <v>0</v>
      </c>
      <c r="BJ420" s="2" t="s">
        <v>66</v>
      </c>
      <c r="BK420" s="150">
        <f>ROUND(I420*H420,2)</f>
        <v>0</v>
      </c>
      <c r="BL420" s="2" t="s">
        <v>184</v>
      </c>
      <c r="BM420" s="149" t="s">
        <v>670</v>
      </c>
    </row>
    <row r="421" spans="1:47" s="14" customFormat="1" ht="19.2">
      <c r="A421" s="11"/>
      <c r="B421" s="54"/>
      <c r="C421" s="56"/>
      <c r="D421" s="154" t="s">
        <v>214</v>
      </c>
      <c r="E421" s="56"/>
      <c r="F421" s="199" t="s">
        <v>671</v>
      </c>
      <c r="G421" s="56"/>
      <c r="H421" s="56"/>
      <c r="I421" s="92"/>
      <c r="J421" s="56"/>
      <c r="K421" s="56"/>
      <c r="L421" s="12"/>
      <c r="M421" s="200"/>
      <c r="N421" s="201"/>
      <c r="O421" s="146"/>
      <c r="P421" s="146"/>
      <c r="Q421" s="146"/>
      <c r="R421" s="146"/>
      <c r="S421" s="146"/>
      <c r="T421" s="202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T421" s="2" t="s">
        <v>214</v>
      </c>
      <c r="AU421" s="2" t="s">
        <v>1</v>
      </c>
    </row>
    <row r="422" spans="2:51" s="163" customFormat="1" ht="12">
      <c r="B422" s="164"/>
      <c r="C422" s="165"/>
      <c r="D422" s="154" t="s">
        <v>104</v>
      </c>
      <c r="E422" s="166" t="s">
        <v>9</v>
      </c>
      <c r="F422" s="167" t="s">
        <v>672</v>
      </c>
      <c r="G422" s="165"/>
      <c r="H422" s="168">
        <v>24</v>
      </c>
      <c r="I422" s="169"/>
      <c r="J422" s="165"/>
      <c r="K422" s="165"/>
      <c r="L422" s="170"/>
      <c r="M422" s="171"/>
      <c r="N422" s="172"/>
      <c r="O422" s="172"/>
      <c r="P422" s="172"/>
      <c r="Q422" s="172"/>
      <c r="R422" s="172"/>
      <c r="S422" s="172"/>
      <c r="T422" s="173"/>
      <c r="AT422" s="174" t="s">
        <v>104</v>
      </c>
      <c r="AU422" s="174" t="s">
        <v>1</v>
      </c>
      <c r="AV422" s="163" t="s">
        <v>1</v>
      </c>
      <c r="AW422" s="163" t="s">
        <v>106</v>
      </c>
      <c r="AX422" s="163" t="s">
        <v>66</v>
      </c>
      <c r="AY422" s="174" t="s">
        <v>94</v>
      </c>
    </row>
    <row r="423" spans="1:65" s="14" customFormat="1" ht="16.5" customHeight="1">
      <c r="A423" s="11"/>
      <c r="B423" s="54"/>
      <c r="C423" s="203" t="s">
        <v>673</v>
      </c>
      <c r="D423" s="203" t="s">
        <v>265</v>
      </c>
      <c r="E423" s="204" t="s">
        <v>674</v>
      </c>
      <c r="F423" s="205" t="s">
        <v>675</v>
      </c>
      <c r="G423" s="206" t="s">
        <v>169</v>
      </c>
      <c r="H423" s="207">
        <v>33</v>
      </c>
      <c r="I423" s="208"/>
      <c r="J423" s="209">
        <f>ROUND(I423*H423,2)</f>
        <v>0</v>
      </c>
      <c r="K423" s="205" t="s">
        <v>9</v>
      </c>
      <c r="L423" s="210"/>
      <c r="M423" s="211" t="s">
        <v>9</v>
      </c>
      <c r="N423" s="212" t="s">
        <v>29</v>
      </c>
      <c r="O423" s="146"/>
      <c r="P423" s="147">
        <f>O423*H423</f>
        <v>0</v>
      </c>
      <c r="Q423" s="147">
        <v>0</v>
      </c>
      <c r="R423" s="147">
        <f>Q423*H423</f>
        <v>0</v>
      </c>
      <c r="S423" s="147">
        <v>0</v>
      </c>
      <c r="T423" s="148">
        <f>S423*H423</f>
        <v>0</v>
      </c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R423" s="149" t="s">
        <v>264</v>
      </c>
      <c r="AT423" s="149" t="s">
        <v>265</v>
      </c>
      <c r="AU423" s="149" t="s">
        <v>1</v>
      </c>
      <c r="AY423" s="2" t="s">
        <v>94</v>
      </c>
      <c r="BE423" s="150">
        <f>IF(N423="základní",J423,0)</f>
        <v>0</v>
      </c>
      <c r="BF423" s="150">
        <f>IF(N423="snížená",J423,0)</f>
        <v>0</v>
      </c>
      <c r="BG423" s="150">
        <f>IF(N423="zákl. přenesená",J423,0)</f>
        <v>0</v>
      </c>
      <c r="BH423" s="150">
        <f>IF(N423="sníž. přenesená",J423,0)</f>
        <v>0</v>
      </c>
      <c r="BI423" s="150">
        <f>IF(N423="nulová",J423,0)</f>
        <v>0</v>
      </c>
      <c r="BJ423" s="2" t="s">
        <v>66</v>
      </c>
      <c r="BK423" s="150">
        <f>ROUND(I423*H423,2)</f>
        <v>0</v>
      </c>
      <c r="BL423" s="2" t="s">
        <v>184</v>
      </c>
      <c r="BM423" s="149" t="s">
        <v>676</v>
      </c>
    </row>
    <row r="424" spans="2:51" s="163" customFormat="1" ht="12">
      <c r="B424" s="164"/>
      <c r="C424" s="165"/>
      <c r="D424" s="154" t="s">
        <v>104</v>
      </c>
      <c r="E424" s="166" t="s">
        <v>9</v>
      </c>
      <c r="F424" s="167" t="s">
        <v>205</v>
      </c>
      <c r="G424" s="165"/>
      <c r="H424" s="168">
        <v>21</v>
      </c>
      <c r="I424" s="169"/>
      <c r="J424" s="165"/>
      <c r="K424" s="165"/>
      <c r="L424" s="170"/>
      <c r="M424" s="171"/>
      <c r="N424" s="172"/>
      <c r="O424" s="172"/>
      <c r="P424" s="172"/>
      <c r="Q424" s="172"/>
      <c r="R424" s="172"/>
      <c r="S424" s="172"/>
      <c r="T424" s="173"/>
      <c r="AT424" s="174" t="s">
        <v>104</v>
      </c>
      <c r="AU424" s="174" t="s">
        <v>1</v>
      </c>
      <c r="AV424" s="163" t="s">
        <v>1</v>
      </c>
      <c r="AW424" s="163" t="s">
        <v>106</v>
      </c>
      <c r="AX424" s="163" t="s">
        <v>93</v>
      </c>
      <c r="AY424" s="174" t="s">
        <v>94</v>
      </c>
    </row>
    <row r="425" spans="2:51" s="163" customFormat="1" ht="12">
      <c r="B425" s="164"/>
      <c r="C425" s="165"/>
      <c r="D425" s="154" t="s">
        <v>104</v>
      </c>
      <c r="E425" s="166" t="s">
        <v>9</v>
      </c>
      <c r="F425" s="167" t="s">
        <v>677</v>
      </c>
      <c r="G425" s="165"/>
      <c r="H425" s="168">
        <v>6</v>
      </c>
      <c r="I425" s="169"/>
      <c r="J425" s="165"/>
      <c r="K425" s="165"/>
      <c r="L425" s="170"/>
      <c r="M425" s="171"/>
      <c r="N425" s="172"/>
      <c r="O425" s="172"/>
      <c r="P425" s="172"/>
      <c r="Q425" s="172"/>
      <c r="R425" s="172"/>
      <c r="S425" s="172"/>
      <c r="T425" s="173"/>
      <c r="AT425" s="174" t="s">
        <v>104</v>
      </c>
      <c r="AU425" s="174" t="s">
        <v>1</v>
      </c>
      <c r="AV425" s="163" t="s">
        <v>1</v>
      </c>
      <c r="AW425" s="163" t="s">
        <v>106</v>
      </c>
      <c r="AX425" s="163" t="s">
        <v>93</v>
      </c>
      <c r="AY425" s="174" t="s">
        <v>94</v>
      </c>
    </row>
    <row r="426" spans="2:51" s="163" customFormat="1" ht="12">
      <c r="B426" s="164"/>
      <c r="C426" s="165"/>
      <c r="D426" s="154" t="s">
        <v>104</v>
      </c>
      <c r="E426" s="166" t="s">
        <v>9</v>
      </c>
      <c r="F426" s="167" t="s">
        <v>677</v>
      </c>
      <c r="G426" s="165"/>
      <c r="H426" s="168">
        <v>6</v>
      </c>
      <c r="I426" s="169"/>
      <c r="J426" s="165"/>
      <c r="K426" s="165"/>
      <c r="L426" s="170"/>
      <c r="M426" s="171"/>
      <c r="N426" s="172"/>
      <c r="O426" s="172"/>
      <c r="P426" s="172"/>
      <c r="Q426" s="172"/>
      <c r="R426" s="172"/>
      <c r="S426" s="172"/>
      <c r="T426" s="173"/>
      <c r="AT426" s="174" t="s">
        <v>104</v>
      </c>
      <c r="AU426" s="174" t="s">
        <v>1</v>
      </c>
      <c r="AV426" s="163" t="s">
        <v>1</v>
      </c>
      <c r="AW426" s="163" t="s">
        <v>106</v>
      </c>
      <c r="AX426" s="163" t="s">
        <v>93</v>
      </c>
      <c r="AY426" s="174" t="s">
        <v>94</v>
      </c>
    </row>
    <row r="427" spans="2:51" s="187" customFormat="1" ht="12">
      <c r="B427" s="188"/>
      <c r="C427" s="189"/>
      <c r="D427" s="154" t="s">
        <v>104</v>
      </c>
      <c r="E427" s="190" t="s">
        <v>9</v>
      </c>
      <c r="F427" s="191" t="s">
        <v>114</v>
      </c>
      <c r="G427" s="189"/>
      <c r="H427" s="192">
        <v>33</v>
      </c>
      <c r="I427" s="193"/>
      <c r="J427" s="189"/>
      <c r="K427" s="189"/>
      <c r="L427" s="194"/>
      <c r="M427" s="195"/>
      <c r="N427" s="196"/>
      <c r="O427" s="196"/>
      <c r="P427" s="196"/>
      <c r="Q427" s="196"/>
      <c r="R427" s="196"/>
      <c r="S427" s="196"/>
      <c r="T427" s="197"/>
      <c r="AT427" s="198" t="s">
        <v>104</v>
      </c>
      <c r="AU427" s="198" t="s">
        <v>1</v>
      </c>
      <c r="AV427" s="187" t="s">
        <v>102</v>
      </c>
      <c r="AW427" s="187" t="s">
        <v>106</v>
      </c>
      <c r="AX427" s="187" t="s">
        <v>66</v>
      </c>
      <c r="AY427" s="198" t="s">
        <v>94</v>
      </c>
    </row>
    <row r="428" spans="1:65" s="14" customFormat="1" ht="16.5" customHeight="1">
      <c r="A428" s="11"/>
      <c r="B428" s="54"/>
      <c r="C428" s="203" t="s">
        <v>678</v>
      </c>
      <c r="D428" s="203" t="s">
        <v>265</v>
      </c>
      <c r="E428" s="204" t="s">
        <v>679</v>
      </c>
      <c r="F428" s="205" t="s">
        <v>680</v>
      </c>
      <c r="G428" s="206" t="s">
        <v>296</v>
      </c>
      <c r="H428" s="207">
        <v>1</v>
      </c>
      <c r="I428" s="208"/>
      <c r="J428" s="209">
        <f>ROUND(I428*H428,2)</f>
        <v>0</v>
      </c>
      <c r="K428" s="205" t="s">
        <v>9</v>
      </c>
      <c r="L428" s="210"/>
      <c r="M428" s="211" t="s">
        <v>9</v>
      </c>
      <c r="N428" s="212" t="s">
        <v>29</v>
      </c>
      <c r="O428" s="146"/>
      <c r="P428" s="147">
        <f>O428*H428</f>
        <v>0</v>
      </c>
      <c r="Q428" s="147">
        <v>0</v>
      </c>
      <c r="R428" s="147">
        <f>Q428*H428</f>
        <v>0</v>
      </c>
      <c r="S428" s="147">
        <v>0</v>
      </c>
      <c r="T428" s="148">
        <f>S428*H428</f>
        <v>0</v>
      </c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R428" s="149" t="s">
        <v>264</v>
      </c>
      <c r="AT428" s="149" t="s">
        <v>265</v>
      </c>
      <c r="AU428" s="149" t="s">
        <v>1</v>
      </c>
      <c r="AY428" s="2" t="s">
        <v>94</v>
      </c>
      <c r="BE428" s="150">
        <f>IF(N428="základní",J428,0)</f>
        <v>0</v>
      </c>
      <c r="BF428" s="150">
        <f>IF(N428="snížená",J428,0)</f>
        <v>0</v>
      </c>
      <c r="BG428" s="150">
        <f>IF(N428="zákl. přenesená",J428,0)</f>
        <v>0</v>
      </c>
      <c r="BH428" s="150">
        <f>IF(N428="sníž. přenesená",J428,0)</f>
        <v>0</v>
      </c>
      <c r="BI428" s="150">
        <f>IF(N428="nulová",J428,0)</f>
        <v>0</v>
      </c>
      <c r="BJ428" s="2" t="s">
        <v>66</v>
      </c>
      <c r="BK428" s="150">
        <f>ROUND(I428*H428,2)</f>
        <v>0</v>
      </c>
      <c r="BL428" s="2" t="s">
        <v>184</v>
      </c>
      <c r="BM428" s="149" t="s">
        <v>681</v>
      </c>
    </row>
    <row r="429" spans="1:65" s="14" customFormat="1" ht="16.5" customHeight="1">
      <c r="A429" s="11"/>
      <c r="B429" s="54"/>
      <c r="C429" s="137" t="s">
        <v>682</v>
      </c>
      <c r="D429" s="137" t="s">
        <v>97</v>
      </c>
      <c r="E429" s="138" t="s">
        <v>683</v>
      </c>
      <c r="F429" s="139" t="s">
        <v>684</v>
      </c>
      <c r="G429" s="140" t="s">
        <v>222</v>
      </c>
      <c r="H429" s="141">
        <v>0.553</v>
      </c>
      <c r="I429" s="142"/>
      <c r="J429" s="143">
        <f>ROUND(I429*H429,2)</f>
        <v>0</v>
      </c>
      <c r="K429" s="139" t="s">
        <v>101</v>
      </c>
      <c r="L429" s="12"/>
      <c r="M429" s="144" t="s">
        <v>9</v>
      </c>
      <c r="N429" s="145" t="s">
        <v>29</v>
      </c>
      <c r="O429" s="146"/>
      <c r="P429" s="147">
        <f>O429*H429</f>
        <v>0</v>
      </c>
      <c r="Q429" s="147">
        <v>0</v>
      </c>
      <c r="R429" s="147">
        <f>Q429*H429</f>
        <v>0</v>
      </c>
      <c r="S429" s="147">
        <v>0</v>
      </c>
      <c r="T429" s="148">
        <f>S429*H429</f>
        <v>0</v>
      </c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R429" s="149" t="s">
        <v>184</v>
      </c>
      <c r="AT429" s="149" t="s">
        <v>97</v>
      </c>
      <c r="AU429" s="149" t="s">
        <v>1</v>
      </c>
      <c r="AY429" s="2" t="s">
        <v>94</v>
      </c>
      <c r="BE429" s="150">
        <f>IF(N429="základní",J429,0)</f>
        <v>0</v>
      </c>
      <c r="BF429" s="150">
        <f>IF(N429="snížená",J429,0)</f>
        <v>0</v>
      </c>
      <c r="BG429" s="150">
        <f>IF(N429="zákl. přenesená",J429,0)</f>
        <v>0</v>
      </c>
      <c r="BH429" s="150">
        <f>IF(N429="sníž. přenesená",J429,0)</f>
        <v>0</v>
      </c>
      <c r="BI429" s="150">
        <f>IF(N429="nulová",J429,0)</f>
        <v>0</v>
      </c>
      <c r="BJ429" s="2" t="s">
        <v>66</v>
      </c>
      <c r="BK429" s="150">
        <f>ROUND(I429*H429,2)</f>
        <v>0</v>
      </c>
      <c r="BL429" s="2" t="s">
        <v>184</v>
      </c>
      <c r="BM429" s="149" t="s">
        <v>685</v>
      </c>
    </row>
    <row r="430" spans="1:65" s="14" customFormat="1" ht="16.5" customHeight="1">
      <c r="A430" s="11"/>
      <c r="B430" s="54"/>
      <c r="C430" s="137" t="s">
        <v>686</v>
      </c>
      <c r="D430" s="137" t="s">
        <v>97</v>
      </c>
      <c r="E430" s="138" t="s">
        <v>687</v>
      </c>
      <c r="F430" s="139" t="s">
        <v>688</v>
      </c>
      <c r="G430" s="140" t="s">
        <v>222</v>
      </c>
      <c r="H430" s="141">
        <v>0.553</v>
      </c>
      <c r="I430" s="142"/>
      <c r="J430" s="143">
        <f>ROUND(I430*H430,2)</f>
        <v>0</v>
      </c>
      <c r="K430" s="139" t="s">
        <v>101</v>
      </c>
      <c r="L430" s="12"/>
      <c r="M430" s="144" t="s">
        <v>9</v>
      </c>
      <c r="N430" s="145" t="s">
        <v>29</v>
      </c>
      <c r="O430" s="146"/>
      <c r="P430" s="147">
        <f>O430*H430</f>
        <v>0</v>
      </c>
      <c r="Q430" s="147">
        <v>0</v>
      </c>
      <c r="R430" s="147">
        <f>Q430*H430</f>
        <v>0</v>
      </c>
      <c r="S430" s="147">
        <v>0</v>
      </c>
      <c r="T430" s="148">
        <f>S430*H430</f>
        <v>0</v>
      </c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R430" s="149" t="s">
        <v>184</v>
      </c>
      <c r="AT430" s="149" t="s">
        <v>97</v>
      </c>
      <c r="AU430" s="149" t="s">
        <v>1</v>
      </c>
      <c r="AY430" s="2" t="s">
        <v>94</v>
      </c>
      <c r="BE430" s="150">
        <f>IF(N430="základní",J430,0)</f>
        <v>0</v>
      </c>
      <c r="BF430" s="150">
        <f>IF(N430="snížená",J430,0)</f>
        <v>0</v>
      </c>
      <c r="BG430" s="150">
        <f>IF(N430="zákl. přenesená",J430,0)</f>
        <v>0</v>
      </c>
      <c r="BH430" s="150">
        <f>IF(N430="sníž. přenesená",J430,0)</f>
        <v>0</v>
      </c>
      <c r="BI430" s="150">
        <f>IF(N430="nulová",J430,0)</f>
        <v>0</v>
      </c>
      <c r="BJ430" s="2" t="s">
        <v>66</v>
      </c>
      <c r="BK430" s="150">
        <f>ROUND(I430*H430,2)</f>
        <v>0</v>
      </c>
      <c r="BL430" s="2" t="s">
        <v>184</v>
      </c>
      <c r="BM430" s="149" t="s">
        <v>689</v>
      </c>
    </row>
    <row r="431" spans="1:65" s="14" customFormat="1" ht="16.5" customHeight="1">
      <c r="A431" s="11"/>
      <c r="B431" s="54"/>
      <c r="C431" s="137" t="s">
        <v>690</v>
      </c>
      <c r="D431" s="137" t="s">
        <v>97</v>
      </c>
      <c r="E431" s="138" t="s">
        <v>691</v>
      </c>
      <c r="F431" s="139" t="s">
        <v>692</v>
      </c>
      <c r="G431" s="140" t="s">
        <v>222</v>
      </c>
      <c r="H431" s="141">
        <v>0.553</v>
      </c>
      <c r="I431" s="142"/>
      <c r="J431" s="143">
        <f>ROUND(I431*H431,2)</f>
        <v>0</v>
      </c>
      <c r="K431" s="139" t="s">
        <v>101</v>
      </c>
      <c r="L431" s="12"/>
      <c r="M431" s="144" t="s">
        <v>9</v>
      </c>
      <c r="N431" s="145" t="s">
        <v>29</v>
      </c>
      <c r="O431" s="146"/>
      <c r="P431" s="147">
        <f>O431*H431</f>
        <v>0</v>
      </c>
      <c r="Q431" s="147">
        <v>0</v>
      </c>
      <c r="R431" s="147">
        <f>Q431*H431</f>
        <v>0</v>
      </c>
      <c r="S431" s="147">
        <v>0</v>
      </c>
      <c r="T431" s="148">
        <f>S431*H431</f>
        <v>0</v>
      </c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R431" s="149" t="s">
        <v>184</v>
      </c>
      <c r="AT431" s="149" t="s">
        <v>97</v>
      </c>
      <c r="AU431" s="149" t="s">
        <v>1</v>
      </c>
      <c r="AY431" s="2" t="s">
        <v>94</v>
      </c>
      <c r="BE431" s="150">
        <f>IF(N431="základní",J431,0)</f>
        <v>0</v>
      </c>
      <c r="BF431" s="150">
        <f>IF(N431="snížená",J431,0)</f>
        <v>0</v>
      </c>
      <c r="BG431" s="150">
        <f>IF(N431="zákl. přenesená",J431,0)</f>
        <v>0</v>
      </c>
      <c r="BH431" s="150">
        <f>IF(N431="sníž. přenesená",J431,0)</f>
        <v>0</v>
      </c>
      <c r="BI431" s="150">
        <f>IF(N431="nulová",J431,0)</f>
        <v>0</v>
      </c>
      <c r="BJ431" s="2" t="s">
        <v>66</v>
      </c>
      <c r="BK431" s="150">
        <f>ROUND(I431*H431,2)</f>
        <v>0</v>
      </c>
      <c r="BL431" s="2" t="s">
        <v>184</v>
      </c>
      <c r="BM431" s="149" t="s">
        <v>693</v>
      </c>
    </row>
    <row r="432" spans="2:63" s="120" customFormat="1" ht="22.95" customHeight="1">
      <c r="B432" s="121"/>
      <c r="C432" s="122"/>
      <c r="D432" s="123" t="s">
        <v>90</v>
      </c>
      <c r="E432" s="135" t="s">
        <v>694</v>
      </c>
      <c r="F432" s="135" t="s">
        <v>695</v>
      </c>
      <c r="G432" s="122"/>
      <c r="H432" s="122"/>
      <c r="I432" s="125"/>
      <c r="J432" s="136">
        <f>BK432</f>
        <v>0</v>
      </c>
      <c r="K432" s="122"/>
      <c r="L432" s="127"/>
      <c r="M432" s="128"/>
      <c r="N432" s="129"/>
      <c r="O432" s="129"/>
      <c r="P432" s="130">
        <f>SUM(P433:P452)</f>
        <v>0</v>
      </c>
      <c r="Q432" s="129"/>
      <c r="R432" s="130">
        <f>SUM(R433:R452)</f>
        <v>2.1525889599999997</v>
      </c>
      <c r="S432" s="129"/>
      <c r="T432" s="131">
        <f>SUM(T433:T452)</f>
        <v>0</v>
      </c>
      <c r="AR432" s="132" t="s">
        <v>1</v>
      </c>
      <c r="AT432" s="133" t="s">
        <v>90</v>
      </c>
      <c r="AU432" s="133" t="s">
        <v>66</v>
      </c>
      <c r="AY432" s="132" t="s">
        <v>94</v>
      </c>
      <c r="BK432" s="134">
        <f>SUM(BK433:BK452)</f>
        <v>0</v>
      </c>
    </row>
    <row r="433" spans="1:65" s="14" customFormat="1" ht="16.5" customHeight="1">
      <c r="A433" s="11"/>
      <c r="B433" s="54"/>
      <c r="C433" s="137" t="s">
        <v>696</v>
      </c>
      <c r="D433" s="137" t="s">
        <v>97</v>
      </c>
      <c r="E433" s="138" t="s">
        <v>697</v>
      </c>
      <c r="F433" s="139" t="s">
        <v>698</v>
      </c>
      <c r="G433" s="140" t="s">
        <v>100</v>
      </c>
      <c r="H433" s="141">
        <v>248.2</v>
      </c>
      <c r="I433" s="142"/>
      <c r="J433" s="143">
        <f>ROUND(I433*H433,2)</f>
        <v>0</v>
      </c>
      <c r="K433" s="139" t="s">
        <v>101</v>
      </c>
      <c r="L433" s="12"/>
      <c r="M433" s="144" t="s">
        <v>9</v>
      </c>
      <c r="N433" s="145" t="s">
        <v>29</v>
      </c>
      <c r="O433" s="146"/>
      <c r="P433" s="147">
        <f>O433*H433</f>
        <v>0</v>
      </c>
      <c r="Q433" s="147">
        <v>0</v>
      </c>
      <c r="R433" s="147">
        <f>Q433*H433</f>
        <v>0</v>
      </c>
      <c r="S433" s="147">
        <v>0</v>
      </c>
      <c r="T433" s="148">
        <f>S433*H433</f>
        <v>0</v>
      </c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R433" s="149" t="s">
        <v>184</v>
      </c>
      <c r="AT433" s="149" t="s">
        <v>97</v>
      </c>
      <c r="AU433" s="149" t="s">
        <v>1</v>
      </c>
      <c r="AY433" s="2" t="s">
        <v>94</v>
      </c>
      <c r="BE433" s="150">
        <f>IF(N433="základní",J433,0)</f>
        <v>0</v>
      </c>
      <c r="BF433" s="150">
        <f>IF(N433="snížená",J433,0)</f>
        <v>0</v>
      </c>
      <c r="BG433" s="150">
        <f>IF(N433="zákl. přenesená",J433,0)</f>
        <v>0</v>
      </c>
      <c r="BH433" s="150">
        <f>IF(N433="sníž. přenesená",J433,0)</f>
        <v>0</v>
      </c>
      <c r="BI433" s="150">
        <f>IF(N433="nulová",J433,0)</f>
        <v>0</v>
      </c>
      <c r="BJ433" s="2" t="s">
        <v>66</v>
      </c>
      <c r="BK433" s="150">
        <f>ROUND(I433*H433,2)</f>
        <v>0</v>
      </c>
      <c r="BL433" s="2" t="s">
        <v>184</v>
      </c>
      <c r="BM433" s="149" t="s">
        <v>699</v>
      </c>
    </row>
    <row r="434" spans="2:51" s="151" customFormat="1" ht="12">
      <c r="B434" s="152"/>
      <c r="C434" s="153"/>
      <c r="D434" s="154" t="s">
        <v>104</v>
      </c>
      <c r="E434" s="155" t="s">
        <v>9</v>
      </c>
      <c r="F434" s="156" t="s">
        <v>105</v>
      </c>
      <c r="G434" s="153"/>
      <c r="H434" s="155" t="s">
        <v>9</v>
      </c>
      <c r="I434" s="157"/>
      <c r="J434" s="153"/>
      <c r="K434" s="153"/>
      <c r="L434" s="158"/>
      <c r="M434" s="159"/>
      <c r="N434" s="160"/>
      <c r="O434" s="160"/>
      <c r="P434" s="160"/>
      <c r="Q434" s="160"/>
      <c r="R434" s="160"/>
      <c r="S434" s="160"/>
      <c r="T434" s="161"/>
      <c r="AT434" s="162" t="s">
        <v>104</v>
      </c>
      <c r="AU434" s="162" t="s">
        <v>1</v>
      </c>
      <c r="AV434" s="151" t="s">
        <v>66</v>
      </c>
      <c r="AW434" s="151" t="s">
        <v>106</v>
      </c>
      <c r="AX434" s="151" t="s">
        <v>93</v>
      </c>
      <c r="AY434" s="162" t="s">
        <v>94</v>
      </c>
    </row>
    <row r="435" spans="2:51" s="163" customFormat="1" ht="12">
      <c r="B435" s="164"/>
      <c r="C435" s="165"/>
      <c r="D435" s="154" t="s">
        <v>104</v>
      </c>
      <c r="E435" s="166" t="s">
        <v>9</v>
      </c>
      <c r="F435" s="167" t="s">
        <v>127</v>
      </c>
      <c r="G435" s="165"/>
      <c r="H435" s="168">
        <v>213.8</v>
      </c>
      <c r="I435" s="169"/>
      <c r="J435" s="165"/>
      <c r="K435" s="165"/>
      <c r="L435" s="170"/>
      <c r="M435" s="171"/>
      <c r="N435" s="172"/>
      <c r="O435" s="172"/>
      <c r="P435" s="172"/>
      <c r="Q435" s="172"/>
      <c r="R435" s="172"/>
      <c r="S435" s="172"/>
      <c r="T435" s="173"/>
      <c r="AT435" s="174" t="s">
        <v>104</v>
      </c>
      <c r="AU435" s="174" t="s">
        <v>1</v>
      </c>
      <c r="AV435" s="163" t="s">
        <v>1</v>
      </c>
      <c r="AW435" s="163" t="s">
        <v>106</v>
      </c>
      <c r="AX435" s="163" t="s">
        <v>93</v>
      </c>
      <c r="AY435" s="174" t="s">
        <v>94</v>
      </c>
    </row>
    <row r="436" spans="2:51" s="151" customFormat="1" ht="12">
      <c r="B436" s="152"/>
      <c r="C436" s="153"/>
      <c r="D436" s="154" t="s">
        <v>104</v>
      </c>
      <c r="E436" s="155" t="s">
        <v>9</v>
      </c>
      <c r="F436" s="156" t="s">
        <v>111</v>
      </c>
      <c r="G436" s="153"/>
      <c r="H436" s="155" t="s">
        <v>9</v>
      </c>
      <c r="I436" s="157"/>
      <c r="J436" s="153"/>
      <c r="K436" s="153"/>
      <c r="L436" s="158"/>
      <c r="M436" s="159"/>
      <c r="N436" s="160"/>
      <c r="O436" s="160"/>
      <c r="P436" s="160"/>
      <c r="Q436" s="160"/>
      <c r="R436" s="160"/>
      <c r="S436" s="160"/>
      <c r="T436" s="161"/>
      <c r="AT436" s="162" t="s">
        <v>104</v>
      </c>
      <c r="AU436" s="162" t="s">
        <v>1</v>
      </c>
      <c r="AV436" s="151" t="s">
        <v>66</v>
      </c>
      <c r="AW436" s="151" t="s">
        <v>106</v>
      </c>
      <c r="AX436" s="151" t="s">
        <v>93</v>
      </c>
      <c r="AY436" s="162" t="s">
        <v>94</v>
      </c>
    </row>
    <row r="437" spans="2:51" s="163" customFormat="1" ht="12">
      <c r="B437" s="164"/>
      <c r="C437" s="165"/>
      <c r="D437" s="154" t="s">
        <v>104</v>
      </c>
      <c r="E437" s="166" t="s">
        <v>9</v>
      </c>
      <c r="F437" s="167" t="s">
        <v>128</v>
      </c>
      <c r="G437" s="165"/>
      <c r="H437" s="168">
        <v>34.4</v>
      </c>
      <c r="I437" s="169"/>
      <c r="J437" s="165"/>
      <c r="K437" s="165"/>
      <c r="L437" s="170"/>
      <c r="M437" s="171"/>
      <c r="N437" s="172"/>
      <c r="O437" s="172"/>
      <c r="P437" s="172"/>
      <c r="Q437" s="172"/>
      <c r="R437" s="172"/>
      <c r="S437" s="172"/>
      <c r="T437" s="173"/>
      <c r="AT437" s="174" t="s">
        <v>104</v>
      </c>
      <c r="AU437" s="174" t="s">
        <v>1</v>
      </c>
      <c r="AV437" s="163" t="s">
        <v>1</v>
      </c>
      <c r="AW437" s="163" t="s">
        <v>106</v>
      </c>
      <c r="AX437" s="163" t="s">
        <v>93</v>
      </c>
      <c r="AY437" s="174" t="s">
        <v>94</v>
      </c>
    </row>
    <row r="438" spans="2:51" s="187" customFormat="1" ht="12">
      <c r="B438" s="188"/>
      <c r="C438" s="189"/>
      <c r="D438" s="154" t="s">
        <v>104</v>
      </c>
      <c r="E438" s="190" t="s">
        <v>9</v>
      </c>
      <c r="F438" s="191" t="s">
        <v>114</v>
      </c>
      <c r="G438" s="189"/>
      <c r="H438" s="192">
        <v>248.2</v>
      </c>
      <c r="I438" s="193"/>
      <c r="J438" s="189"/>
      <c r="K438" s="189"/>
      <c r="L438" s="194"/>
      <c r="M438" s="195"/>
      <c r="N438" s="196"/>
      <c r="O438" s="196"/>
      <c r="P438" s="196"/>
      <c r="Q438" s="196"/>
      <c r="R438" s="196"/>
      <c r="S438" s="196"/>
      <c r="T438" s="197"/>
      <c r="AT438" s="198" t="s">
        <v>104</v>
      </c>
      <c r="AU438" s="198" t="s">
        <v>1</v>
      </c>
      <c r="AV438" s="187" t="s">
        <v>102</v>
      </c>
      <c r="AW438" s="187" t="s">
        <v>106</v>
      </c>
      <c r="AX438" s="187" t="s">
        <v>66</v>
      </c>
      <c r="AY438" s="198" t="s">
        <v>94</v>
      </c>
    </row>
    <row r="439" spans="1:65" s="14" customFormat="1" ht="21.75" customHeight="1">
      <c r="A439" s="11"/>
      <c r="B439" s="54"/>
      <c r="C439" s="137" t="s">
        <v>700</v>
      </c>
      <c r="D439" s="137" t="s">
        <v>97</v>
      </c>
      <c r="E439" s="138" t="s">
        <v>701</v>
      </c>
      <c r="F439" s="139" t="s">
        <v>702</v>
      </c>
      <c r="G439" s="140" t="s">
        <v>100</v>
      </c>
      <c r="H439" s="141">
        <v>248.2</v>
      </c>
      <c r="I439" s="142"/>
      <c r="J439" s="143">
        <f>ROUND(I439*H439,2)</f>
        <v>0</v>
      </c>
      <c r="K439" s="139" t="s">
        <v>101</v>
      </c>
      <c r="L439" s="12"/>
      <c r="M439" s="144" t="s">
        <v>9</v>
      </c>
      <c r="N439" s="145" t="s">
        <v>29</v>
      </c>
      <c r="O439" s="146"/>
      <c r="P439" s="147">
        <f>O439*H439</f>
        <v>0</v>
      </c>
      <c r="Q439" s="147">
        <v>0.00013</v>
      </c>
      <c r="R439" s="147">
        <f>Q439*H439</f>
        <v>0.032265999999999996</v>
      </c>
      <c r="S439" s="147">
        <v>0</v>
      </c>
      <c r="T439" s="148">
        <f>S439*H439</f>
        <v>0</v>
      </c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R439" s="149" t="s">
        <v>184</v>
      </c>
      <c r="AT439" s="149" t="s">
        <v>97</v>
      </c>
      <c r="AU439" s="149" t="s">
        <v>1</v>
      </c>
      <c r="AY439" s="2" t="s">
        <v>94</v>
      </c>
      <c r="BE439" s="150">
        <f>IF(N439="základní",J439,0)</f>
        <v>0</v>
      </c>
      <c r="BF439" s="150">
        <f>IF(N439="snížená",J439,0)</f>
        <v>0</v>
      </c>
      <c r="BG439" s="150">
        <f>IF(N439="zákl. přenesená",J439,0)</f>
        <v>0</v>
      </c>
      <c r="BH439" s="150">
        <f>IF(N439="sníž. přenesená",J439,0)</f>
        <v>0</v>
      </c>
      <c r="BI439" s="150">
        <f>IF(N439="nulová",J439,0)</f>
        <v>0</v>
      </c>
      <c r="BJ439" s="2" t="s">
        <v>66</v>
      </c>
      <c r="BK439" s="150">
        <f>ROUND(I439*H439,2)</f>
        <v>0</v>
      </c>
      <c r="BL439" s="2" t="s">
        <v>184</v>
      </c>
      <c r="BM439" s="149" t="s">
        <v>703</v>
      </c>
    </row>
    <row r="440" spans="2:51" s="151" customFormat="1" ht="12">
      <c r="B440" s="152"/>
      <c r="C440" s="153"/>
      <c r="D440" s="154" t="s">
        <v>104</v>
      </c>
      <c r="E440" s="155" t="s">
        <v>9</v>
      </c>
      <c r="F440" s="156" t="s">
        <v>105</v>
      </c>
      <c r="G440" s="153"/>
      <c r="H440" s="155" t="s">
        <v>9</v>
      </c>
      <c r="I440" s="157"/>
      <c r="J440" s="153"/>
      <c r="K440" s="153"/>
      <c r="L440" s="158"/>
      <c r="M440" s="159"/>
      <c r="N440" s="160"/>
      <c r="O440" s="160"/>
      <c r="P440" s="160"/>
      <c r="Q440" s="160"/>
      <c r="R440" s="160"/>
      <c r="S440" s="160"/>
      <c r="T440" s="161"/>
      <c r="AT440" s="162" t="s">
        <v>104</v>
      </c>
      <c r="AU440" s="162" t="s">
        <v>1</v>
      </c>
      <c r="AV440" s="151" t="s">
        <v>66</v>
      </c>
      <c r="AW440" s="151" t="s">
        <v>106</v>
      </c>
      <c r="AX440" s="151" t="s">
        <v>93</v>
      </c>
      <c r="AY440" s="162" t="s">
        <v>94</v>
      </c>
    </row>
    <row r="441" spans="2:51" s="163" customFormat="1" ht="12">
      <c r="B441" s="164"/>
      <c r="C441" s="165"/>
      <c r="D441" s="154" t="s">
        <v>104</v>
      </c>
      <c r="E441" s="166" t="s">
        <v>9</v>
      </c>
      <c r="F441" s="167" t="s">
        <v>127</v>
      </c>
      <c r="G441" s="165"/>
      <c r="H441" s="168">
        <v>213.8</v>
      </c>
      <c r="I441" s="169"/>
      <c r="J441" s="165"/>
      <c r="K441" s="165"/>
      <c r="L441" s="170"/>
      <c r="M441" s="171"/>
      <c r="N441" s="172"/>
      <c r="O441" s="172"/>
      <c r="P441" s="172"/>
      <c r="Q441" s="172"/>
      <c r="R441" s="172"/>
      <c r="S441" s="172"/>
      <c r="T441" s="173"/>
      <c r="AT441" s="174" t="s">
        <v>104</v>
      </c>
      <c r="AU441" s="174" t="s">
        <v>1</v>
      </c>
      <c r="AV441" s="163" t="s">
        <v>1</v>
      </c>
      <c r="AW441" s="163" t="s">
        <v>106</v>
      </c>
      <c r="AX441" s="163" t="s">
        <v>93</v>
      </c>
      <c r="AY441" s="174" t="s">
        <v>94</v>
      </c>
    </row>
    <row r="442" spans="2:51" s="151" customFormat="1" ht="12">
      <c r="B442" s="152"/>
      <c r="C442" s="153"/>
      <c r="D442" s="154" t="s">
        <v>104</v>
      </c>
      <c r="E442" s="155" t="s">
        <v>9</v>
      </c>
      <c r="F442" s="156" t="s">
        <v>111</v>
      </c>
      <c r="G442" s="153"/>
      <c r="H442" s="155" t="s">
        <v>9</v>
      </c>
      <c r="I442" s="157"/>
      <c r="J442" s="153"/>
      <c r="K442" s="153"/>
      <c r="L442" s="158"/>
      <c r="M442" s="159"/>
      <c r="N442" s="160"/>
      <c r="O442" s="160"/>
      <c r="P442" s="160"/>
      <c r="Q442" s="160"/>
      <c r="R442" s="160"/>
      <c r="S442" s="160"/>
      <c r="T442" s="161"/>
      <c r="AT442" s="162" t="s">
        <v>104</v>
      </c>
      <c r="AU442" s="162" t="s">
        <v>1</v>
      </c>
      <c r="AV442" s="151" t="s">
        <v>66</v>
      </c>
      <c r="AW442" s="151" t="s">
        <v>106</v>
      </c>
      <c r="AX442" s="151" t="s">
        <v>93</v>
      </c>
      <c r="AY442" s="162" t="s">
        <v>94</v>
      </c>
    </row>
    <row r="443" spans="2:51" s="163" customFormat="1" ht="12">
      <c r="B443" s="164"/>
      <c r="C443" s="165"/>
      <c r="D443" s="154" t="s">
        <v>104</v>
      </c>
      <c r="E443" s="166" t="s">
        <v>9</v>
      </c>
      <c r="F443" s="167" t="s">
        <v>128</v>
      </c>
      <c r="G443" s="165"/>
      <c r="H443" s="168">
        <v>34.4</v>
      </c>
      <c r="I443" s="169"/>
      <c r="J443" s="165"/>
      <c r="K443" s="165"/>
      <c r="L443" s="170"/>
      <c r="M443" s="171"/>
      <c r="N443" s="172"/>
      <c r="O443" s="172"/>
      <c r="P443" s="172"/>
      <c r="Q443" s="172"/>
      <c r="R443" s="172"/>
      <c r="S443" s="172"/>
      <c r="T443" s="173"/>
      <c r="AT443" s="174" t="s">
        <v>104</v>
      </c>
      <c r="AU443" s="174" t="s">
        <v>1</v>
      </c>
      <c r="AV443" s="163" t="s">
        <v>1</v>
      </c>
      <c r="AW443" s="163" t="s">
        <v>106</v>
      </c>
      <c r="AX443" s="163" t="s">
        <v>93</v>
      </c>
      <c r="AY443" s="174" t="s">
        <v>94</v>
      </c>
    </row>
    <row r="444" spans="2:51" s="187" customFormat="1" ht="12">
      <c r="B444" s="188"/>
      <c r="C444" s="189"/>
      <c r="D444" s="154" t="s">
        <v>104</v>
      </c>
      <c r="E444" s="190" t="s">
        <v>9</v>
      </c>
      <c r="F444" s="191" t="s">
        <v>114</v>
      </c>
      <c r="G444" s="189"/>
      <c r="H444" s="192">
        <v>248.2</v>
      </c>
      <c r="I444" s="193"/>
      <c r="J444" s="189"/>
      <c r="K444" s="189"/>
      <c r="L444" s="194"/>
      <c r="M444" s="195"/>
      <c r="N444" s="196"/>
      <c r="O444" s="196"/>
      <c r="P444" s="196"/>
      <c r="Q444" s="196"/>
      <c r="R444" s="196"/>
      <c r="S444" s="196"/>
      <c r="T444" s="197"/>
      <c r="AT444" s="198" t="s">
        <v>104</v>
      </c>
      <c r="AU444" s="198" t="s">
        <v>1</v>
      </c>
      <c r="AV444" s="187" t="s">
        <v>102</v>
      </c>
      <c r="AW444" s="187" t="s">
        <v>106</v>
      </c>
      <c r="AX444" s="187" t="s">
        <v>66</v>
      </c>
      <c r="AY444" s="198" t="s">
        <v>94</v>
      </c>
    </row>
    <row r="445" spans="1:65" s="14" customFormat="1" ht="16.5" customHeight="1">
      <c r="A445" s="11"/>
      <c r="B445" s="54"/>
      <c r="C445" s="203" t="s">
        <v>704</v>
      </c>
      <c r="D445" s="203" t="s">
        <v>265</v>
      </c>
      <c r="E445" s="204" t="s">
        <v>705</v>
      </c>
      <c r="F445" s="205" t="s">
        <v>706</v>
      </c>
      <c r="G445" s="206" t="s">
        <v>100</v>
      </c>
      <c r="H445" s="207">
        <v>268.056</v>
      </c>
      <c r="I445" s="208"/>
      <c r="J445" s="209">
        <f>ROUND(I445*H445,2)</f>
        <v>0</v>
      </c>
      <c r="K445" s="205" t="s">
        <v>101</v>
      </c>
      <c r="L445" s="210"/>
      <c r="M445" s="211" t="s">
        <v>9</v>
      </c>
      <c r="N445" s="212" t="s">
        <v>29</v>
      </c>
      <c r="O445" s="146"/>
      <c r="P445" s="147">
        <f>O445*H445</f>
        <v>0</v>
      </c>
      <c r="Q445" s="147">
        <v>0.00769</v>
      </c>
      <c r="R445" s="147">
        <f>Q445*H445</f>
        <v>2.0613506399999997</v>
      </c>
      <c r="S445" s="147">
        <v>0</v>
      </c>
      <c r="T445" s="148">
        <f>S445*H445</f>
        <v>0</v>
      </c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R445" s="149" t="s">
        <v>264</v>
      </c>
      <c r="AT445" s="149" t="s">
        <v>265</v>
      </c>
      <c r="AU445" s="149" t="s">
        <v>1</v>
      </c>
      <c r="AY445" s="2" t="s">
        <v>94</v>
      </c>
      <c r="BE445" s="150">
        <f>IF(N445="základní",J445,0)</f>
        <v>0</v>
      </c>
      <c r="BF445" s="150">
        <f>IF(N445="snížená",J445,0)</f>
        <v>0</v>
      </c>
      <c r="BG445" s="150">
        <f>IF(N445="zákl. přenesená",J445,0)</f>
        <v>0</v>
      </c>
      <c r="BH445" s="150">
        <f>IF(N445="sníž. přenesená",J445,0)</f>
        <v>0</v>
      </c>
      <c r="BI445" s="150">
        <f>IF(N445="nulová",J445,0)</f>
        <v>0</v>
      </c>
      <c r="BJ445" s="2" t="s">
        <v>66</v>
      </c>
      <c r="BK445" s="150">
        <f>ROUND(I445*H445,2)</f>
        <v>0</v>
      </c>
      <c r="BL445" s="2" t="s">
        <v>184</v>
      </c>
      <c r="BM445" s="149" t="s">
        <v>707</v>
      </c>
    </row>
    <row r="446" spans="2:51" s="163" customFormat="1" ht="12">
      <c r="B446" s="164"/>
      <c r="C446" s="165"/>
      <c r="D446" s="154" t="s">
        <v>104</v>
      </c>
      <c r="E446" s="165"/>
      <c r="F446" s="167" t="s">
        <v>708</v>
      </c>
      <c r="G446" s="165"/>
      <c r="H446" s="168">
        <v>268.056</v>
      </c>
      <c r="I446" s="169"/>
      <c r="J446" s="165"/>
      <c r="K446" s="165"/>
      <c r="L446" s="170"/>
      <c r="M446" s="171"/>
      <c r="N446" s="172"/>
      <c r="O446" s="172"/>
      <c r="P446" s="172"/>
      <c r="Q446" s="172"/>
      <c r="R446" s="172"/>
      <c r="S446" s="172"/>
      <c r="T446" s="173"/>
      <c r="AT446" s="174" t="s">
        <v>104</v>
      </c>
      <c r="AU446" s="174" t="s">
        <v>1</v>
      </c>
      <c r="AV446" s="163" t="s">
        <v>1</v>
      </c>
      <c r="AW446" s="163" t="s">
        <v>4</v>
      </c>
      <c r="AX446" s="163" t="s">
        <v>66</v>
      </c>
      <c r="AY446" s="174" t="s">
        <v>94</v>
      </c>
    </row>
    <row r="447" spans="1:65" s="14" customFormat="1" ht="16.5" customHeight="1">
      <c r="A447" s="11"/>
      <c r="B447" s="54"/>
      <c r="C447" s="137" t="s">
        <v>709</v>
      </c>
      <c r="D447" s="137" t="s">
        <v>97</v>
      </c>
      <c r="E447" s="138" t="s">
        <v>710</v>
      </c>
      <c r="F447" s="139" t="s">
        <v>711</v>
      </c>
      <c r="G447" s="140" t="s">
        <v>100</v>
      </c>
      <c r="H447" s="141">
        <v>248.2</v>
      </c>
      <c r="I447" s="142"/>
      <c r="J447" s="143">
        <f>ROUND(I447*H447,2)</f>
        <v>0</v>
      </c>
      <c r="K447" s="139" t="s">
        <v>101</v>
      </c>
      <c r="L447" s="12"/>
      <c r="M447" s="144" t="s">
        <v>9</v>
      </c>
      <c r="N447" s="145" t="s">
        <v>29</v>
      </c>
      <c r="O447" s="146"/>
      <c r="P447" s="147">
        <f>O447*H447</f>
        <v>0</v>
      </c>
      <c r="Q447" s="147">
        <v>0</v>
      </c>
      <c r="R447" s="147">
        <f>Q447*H447</f>
        <v>0</v>
      </c>
      <c r="S447" s="147">
        <v>0</v>
      </c>
      <c r="T447" s="148">
        <f>S447*H447</f>
        <v>0</v>
      </c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R447" s="149" t="s">
        <v>184</v>
      </c>
      <c r="AT447" s="149" t="s">
        <v>97</v>
      </c>
      <c r="AU447" s="149" t="s">
        <v>1</v>
      </c>
      <c r="AY447" s="2" t="s">
        <v>94</v>
      </c>
      <c r="BE447" s="150">
        <f>IF(N447="základní",J447,0)</f>
        <v>0</v>
      </c>
      <c r="BF447" s="150">
        <f>IF(N447="snížená",J447,0)</f>
        <v>0</v>
      </c>
      <c r="BG447" s="150">
        <f>IF(N447="zákl. přenesená",J447,0)</f>
        <v>0</v>
      </c>
      <c r="BH447" s="150">
        <f>IF(N447="sníž. přenesená",J447,0)</f>
        <v>0</v>
      </c>
      <c r="BI447" s="150">
        <f>IF(N447="nulová",J447,0)</f>
        <v>0</v>
      </c>
      <c r="BJ447" s="2" t="s">
        <v>66</v>
      </c>
      <c r="BK447" s="150">
        <f>ROUND(I447*H447,2)</f>
        <v>0</v>
      </c>
      <c r="BL447" s="2" t="s">
        <v>184</v>
      </c>
      <c r="BM447" s="149" t="s">
        <v>712</v>
      </c>
    </row>
    <row r="448" spans="1:65" s="14" customFormat="1" ht="16.5" customHeight="1">
      <c r="A448" s="11"/>
      <c r="B448" s="54"/>
      <c r="C448" s="203" t="s">
        <v>713</v>
      </c>
      <c r="D448" s="203" t="s">
        <v>265</v>
      </c>
      <c r="E448" s="204" t="s">
        <v>714</v>
      </c>
      <c r="F448" s="205" t="s">
        <v>715</v>
      </c>
      <c r="G448" s="206" t="s">
        <v>100</v>
      </c>
      <c r="H448" s="207">
        <v>268.056</v>
      </c>
      <c r="I448" s="208"/>
      <c r="J448" s="209">
        <f>ROUND(I448*H448,2)</f>
        <v>0</v>
      </c>
      <c r="K448" s="205" t="s">
        <v>101</v>
      </c>
      <c r="L448" s="210"/>
      <c r="M448" s="211" t="s">
        <v>9</v>
      </c>
      <c r="N448" s="212" t="s">
        <v>29</v>
      </c>
      <c r="O448" s="146"/>
      <c r="P448" s="147">
        <f>O448*H448</f>
        <v>0</v>
      </c>
      <c r="Q448" s="147">
        <v>0.00022</v>
      </c>
      <c r="R448" s="147">
        <f>Q448*H448</f>
        <v>0.05897232</v>
      </c>
      <c r="S448" s="147">
        <v>0</v>
      </c>
      <c r="T448" s="148">
        <f>S448*H448</f>
        <v>0</v>
      </c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R448" s="149" t="s">
        <v>264</v>
      </c>
      <c r="AT448" s="149" t="s">
        <v>265</v>
      </c>
      <c r="AU448" s="149" t="s">
        <v>1</v>
      </c>
      <c r="AY448" s="2" t="s">
        <v>94</v>
      </c>
      <c r="BE448" s="150">
        <f>IF(N448="základní",J448,0)</f>
        <v>0</v>
      </c>
      <c r="BF448" s="150">
        <f>IF(N448="snížená",J448,0)</f>
        <v>0</v>
      </c>
      <c r="BG448" s="150">
        <f>IF(N448="zákl. přenesená",J448,0)</f>
        <v>0</v>
      </c>
      <c r="BH448" s="150">
        <f>IF(N448="sníž. přenesená",J448,0)</f>
        <v>0</v>
      </c>
      <c r="BI448" s="150">
        <f>IF(N448="nulová",J448,0)</f>
        <v>0</v>
      </c>
      <c r="BJ448" s="2" t="s">
        <v>66</v>
      </c>
      <c r="BK448" s="150">
        <f>ROUND(I448*H448,2)</f>
        <v>0</v>
      </c>
      <c r="BL448" s="2" t="s">
        <v>184</v>
      </c>
      <c r="BM448" s="149" t="s">
        <v>716</v>
      </c>
    </row>
    <row r="449" spans="2:51" s="163" customFormat="1" ht="12">
      <c r="B449" s="164"/>
      <c r="C449" s="165"/>
      <c r="D449" s="154" t="s">
        <v>104</v>
      </c>
      <c r="E449" s="165"/>
      <c r="F449" s="167" t="s">
        <v>708</v>
      </c>
      <c r="G449" s="165"/>
      <c r="H449" s="168">
        <v>268.056</v>
      </c>
      <c r="I449" s="169"/>
      <c r="J449" s="165"/>
      <c r="K449" s="165"/>
      <c r="L449" s="170"/>
      <c r="M449" s="171"/>
      <c r="N449" s="172"/>
      <c r="O449" s="172"/>
      <c r="P449" s="172"/>
      <c r="Q449" s="172"/>
      <c r="R449" s="172"/>
      <c r="S449" s="172"/>
      <c r="T449" s="173"/>
      <c r="AT449" s="174" t="s">
        <v>104</v>
      </c>
      <c r="AU449" s="174" t="s">
        <v>1</v>
      </c>
      <c r="AV449" s="163" t="s">
        <v>1</v>
      </c>
      <c r="AW449" s="163" t="s">
        <v>4</v>
      </c>
      <c r="AX449" s="163" t="s">
        <v>66</v>
      </c>
      <c r="AY449" s="174" t="s">
        <v>94</v>
      </c>
    </row>
    <row r="450" spans="1:65" s="14" customFormat="1" ht="16.5" customHeight="1">
      <c r="A450" s="11"/>
      <c r="B450" s="54"/>
      <c r="C450" s="137" t="s">
        <v>717</v>
      </c>
      <c r="D450" s="137" t="s">
        <v>97</v>
      </c>
      <c r="E450" s="138" t="s">
        <v>718</v>
      </c>
      <c r="F450" s="139" t="s">
        <v>719</v>
      </c>
      <c r="G450" s="140" t="s">
        <v>222</v>
      </c>
      <c r="H450" s="141">
        <v>2.153</v>
      </c>
      <c r="I450" s="142"/>
      <c r="J450" s="143">
        <f>ROUND(I450*H450,2)</f>
        <v>0</v>
      </c>
      <c r="K450" s="139" t="s">
        <v>101</v>
      </c>
      <c r="L450" s="12"/>
      <c r="M450" s="144" t="s">
        <v>9</v>
      </c>
      <c r="N450" s="145" t="s">
        <v>29</v>
      </c>
      <c r="O450" s="146"/>
      <c r="P450" s="147">
        <f>O450*H450</f>
        <v>0</v>
      </c>
      <c r="Q450" s="147">
        <v>0</v>
      </c>
      <c r="R450" s="147">
        <f>Q450*H450</f>
        <v>0</v>
      </c>
      <c r="S450" s="147">
        <v>0</v>
      </c>
      <c r="T450" s="148">
        <f>S450*H450</f>
        <v>0</v>
      </c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R450" s="149" t="s">
        <v>184</v>
      </c>
      <c r="AT450" s="149" t="s">
        <v>97</v>
      </c>
      <c r="AU450" s="149" t="s">
        <v>1</v>
      </c>
      <c r="AY450" s="2" t="s">
        <v>94</v>
      </c>
      <c r="BE450" s="150">
        <f>IF(N450="základní",J450,0)</f>
        <v>0</v>
      </c>
      <c r="BF450" s="150">
        <f>IF(N450="snížená",J450,0)</f>
        <v>0</v>
      </c>
      <c r="BG450" s="150">
        <f>IF(N450="zákl. přenesená",J450,0)</f>
        <v>0</v>
      </c>
      <c r="BH450" s="150">
        <f>IF(N450="sníž. přenesená",J450,0)</f>
        <v>0</v>
      </c>
      <c r="BI450" s="150">
        <f>IF(N450="nulová",J450,0)</f>
        <v>0</v>
      </c>
      <c r="BJ450" s="2" t="s">
        <v>66</v>
      </c>
      <c r="BK450" s="150">
        <f>ROUND(I450*H450,2)</f>
        <v>0</v>
      </c>
      <c r="BL450" s="2" t="s">
        <v>184</v>
      </c>
      <c r="BM450" s="149" t="s">
        <v>720</v>
      </c>
    </row>
    <row r="451" spans="1:65" s="14" customFormat="1" ht="16.5" customHeight="1">
      <c r="A451" s="11"/>
      <c r="B451" s="54"/>
      <c r="C451" s="137" t="s">
        <v>721</v>
      </c>
      <c r="D451" s="137" t="s">
        <v>97</v>
      </c>
      <c r="E451" s="138" t="s">
        <v>722</v>
      </c>
      <c r="F451" s="139" t="s">
        <v>723</v>
      </c>
      <c r="G451" s="140" t="s">
        <v>222</v>
      </c>
      <c r="H451" s="141">
        <v>2.153</v>
      </c>
      <c r="I451" s="142"/>
      <c r="J451" s="143">
        <f>ROUND(I451*H451,2)</f>
        <v>0</v>
      </c>
      <c r="K451" s="139" t="s">
        <v>101</v>
      </c>
      <c r="L451" s="12"/>
      <c r="M451" s="144" t="s">
        <v>9</v>
      </c>
      <c r="N451" s="145" t="s">
        <v>29</v>
      </c>
      <c r="O451" s="146"/>
      <c r="P451" s="147">
        <f>O451*H451</f>
        <v>0</v>
      </c>
      <c r="Q451" s="147">
        <v>0</v>
      </c>
      <c r="R451" s="147">
        <f>Q451*H451</f>
        <v>0</v>
      </c>
      <c r="S451" s="147">
        <v>0</v>
      </c>
      <c r="T451" s="148">
        <f>S451*H451</f>
        <v>0</v>
      </c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R451" s="149" t="s">
        <v>184</v>
      </c>
      <c r="AT451" s="149" t="s">
        <v>97</v>
      </c>
      <c r="AU451" s="149" t="s">
        <v>1</v>
      </c>
      <c r="AY451" s="2" t="s">
        <v>94</v>
      </c>
      <c r="BE451" s="150">
        <f>IF(N451="základní",J451,0)</f>
        <v>0</v>
      </c>
      <c r="BF451" s="150">
        <f>IF(N451="snížená",J451,0)</f>
        <v>0</v>
      </c>
      <c r="BG451" s="150">
        <f>IF(N451="zákl. přenesená",J451,0)</f>
        <v>0</v>
      </c>
      <c r="BH451" s="150">
        <f>IF(N451="sníž. přenesená",J451,0)</f>
        <v>0</v>
      </c>
      <c r="BI451" s="150">
        <f>IF(N451="nulová",J451,0)</f>
        <v>0</v>
      </c>
      <c r="BJ451" s="2" t="s">
        <v>66</v>
      </c>
      <c r="BK451" s="150">
        <f>ROUND(I451*H451,2)</f>
        <v>0</v>
      </c>
      <c r="BL451" s="2" t="s">
        <v>184</v>
      </c>
      <c r="BM451" s="149" t="s">
        <v>724</v>
      </c>
    </row>
    <row r="452" spans="1:65" s="14" customFormat="1" ht="16.5" customHeight="1">
      <c r="A452" s="11"/>
      <c r="B452" s="54"/>
      <c r="C452" s="137" t="s">
        <v>725</v>
      </c>
      <c r="D452" s="137" t="s">
        <v>97</v>
      </c>
      <c r="E452" s="138" t="s">
        <v>726</v>
      </c>
      <c r="F452" s="139" t="s">
        <v>727</v>
      </c>
      <c r="G452" s="140" t="s">
        <v>222</v>
      </c>
      <c r="H452" s="141">
        <v>2.153</v>
      </c>
      <c r="I452" s="142"/>
      <c r="J452" s="143">
        <f>ROUND(I452*H452,2)</f>
        <v>0</v>
      </c>
      <c r="K452" s="139" t="s">
        <v>101</v>
      </c>
      <c r="L452" s="12"/>
      <c r="M452" s="144" t="s">
        <v>9</v>
      </c>
      <c r="N452" s="145" t="s">
        <v>29</v>
      </c>
      <c r="O452" s="146"/>
      <c r="P452" s="147">
        <f>O452*H452</f>
        <v>0</v>
      </c>
      <c r="Q452" s="147">
        <v>0</v>
      </c>
      <c r="R452" s="147">
        <f>Q452*H452</f>
        <v>0</v>
      </c>
      <c r="S452" s="147">
        <v>0</v>
      </c>
      <c r="T452" s="148">
        <f>S452*H452</f>
        <v>0</v>
      </c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R452" s="149" t="s">
        <v>184</v>
      </c>
      <c r="AT452" s="149" t="s">
        <v>97</v>
      </c>
      <c r="AU452" s="149" t="s">
        <v>1</v>
      </c>
      <c r="AY452" s="2" t="s">
        <v>94</v>
      </c>
      <c r="BE452" s="150">
        <f>IF(N452="základní",J452,0)</f>
        <v>0</v>
      </c>
      <c r="BF452" s="150">
        <f>IF(N452="snížená",J452,0)</f>
        <v>0</v>
      </c>
      <c r="BG452" s="150">
        <f>IF(N452="zákl. přenesená",J452,0)</f>
        <v>0</v>
      </c>
      <c r="BH452" s="150">
        <f>IF(N452="sníž. přenesená",J452,0)</f>
        <v>0</v>
      </c>
      <c r="BI452" s="150">
        <f>IF(N452="nulová",J452,0)</f>
        <v>0</v>
      </c>
      <c r="BJ452" s="2" t="s">
        <v>66</v>
      </c>
      <c r="BK452" s="150">
        <f>ROUND(I452*H452,2)</f>
        <v>0</v>
      </c>
      <c r="BL452" s="2" t="s">
        <v>184</v>
      </c>
      <c r="BM452" s="149" t="s">
        <v>728</v>
      </c>
    </row>
    <row r="453" spans="2:63" s="120" customFormat="1" ht="22.95" customHeight="1">
      <c r="B453" s="121"/>
      <c r="C453" s="122"/>
      <c r="D453" s="123" t="s">
        <v>90</v>
      </c>
      <c r="E453" s="135" t="s">
        <v>729</v>
      </c>
      <c r="F453" s="135" t="s">
        <v>730</v>
      </c>
      <c r="G453" s="122"/>
      <c r="H453" s="122"/>
      <c r="I453" s="125"/>
      <c r="J453" s="136">
        <f>BK453</f>
        <v>0</v>
      </c>
      <c r="K453" s="122"/>
      <c r="L453" s="127"/>
      <c r="M453" s="128"/>
      <c r="N453" s="129"/>
      <c r="O453" s="129"/>
      <c r="P453" s="130">
        <f>SUM(P454:P511)</f>
        <v>0</v>
      </c>
      <c r="Q453" s="129"/>
      <c r="R453" s="130">
        <f>SUM(R454:R511)</f>
        <v>0.129312</v>
      </c>
      <c r="S453" s="129"/>
      <c r="T453" s="131">
        <f>SUM(T454:T511)</f>
        <v>0</v>
      </c>
      <c r="AR453" s="132" t="s">
        <v>1</v>
      </c>
      <c r="AT453" s="133" t="s">
        <v>90</v>
      </c>
      <c r="AU453" s="133" t="s">
        <v>66</v>
      </c>
      <c r="AY453" s="132" t="s">
        <v>94</v>
      </c>
      <c r="BK453" s="134">
        <f>SUM(BK454:BK511)</f>
        <v>0</v>
      </c>
    </row>
    <row r="454" spans="1:65" s="14" customFormat="1" ht="16.5" customHeight="1">
      <c r="A454" s="11"/>
      <c r="B454" s="54"/>
      <c r="C454" s="137" t="s">
        <v>731</v>
      </c>
      <c r="D454" s="137" t="s">
        <v>97</v>
      </c>
      <c r="E454" s="138" t="s">
        <v>732</v>
      </c>
      <c r="F454" s="139" t="s">
        <v>733</v>
      </c>
      <c r="G454" s="140" t="s">
        <v>100</v>
      </c>
      <c r="H454" s="141">
        <v>76</v>
      </c>
      <c r="I454" s="142"/>
      <c r="J454" s="143">
        <f>ROUND(I454*H454,2)</f>
        <v>0</v>
      </c>
      <c r="K454" s="139" t="s">
        <v>101</v>
      </c>
      <c r="L454" s="12"/>
      <c r="M454" s="144" t="s">
        <v>9</v>
      </c>
      <c r="N454" s="145" t="s">
        <v>29</v>
      </c>
      <c r="O454" s="146"/>
      <c r="P454" s="147">
        <f>O454*H454</f>
        <v>0</v>
      </c>
      <c r="Q454" s="147">
        <v>2E-05</v>
      </c>
      <c r="R454" s="147">
        <f>Q454*H454</f>
        <v>0.00152</v>
      </c>
      <c r="S454" s="147">
        <v>0</v>
      </c>
      <c r="T454" s="148">
        <f>S454*H454</f>
        <v>0</v>
      </c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R454" s="149" t="s">
        <v>184</v>
      </c>
      <c r="AT454" s="149" t="s">
        <v>97</v>
      </c>
      <c r="AU454" s="149" t="s">
        <v>1</v>
      </c>
      <c r="AY454" s="2" t="s">
        <v>94</v>
      </c>
      <c r="BE454" s="150">
        <f>IF(N454="základní",J454,0)</f>
        <v>0</v>
      </c>
      <c r="BF454" s="150">
        <f>IF(N454="snížená",J454,0)</f>
        <v>0</v>
      </c>
      <c r="BG454" s="150">
        <f>IF(N454="zákl. přenesená",J454,0)</f>
        <v>0</v>
      </c>
      <c r="BH454" s="150">
        <f>IF(N454="sníž. přenesená",J454,0)</f>
        <v>0</v>
      </c>
      <c r="BI454" s="150">
        <f>IF(N454="nulová",J454,0)</f>
        <v>0</v>
      </c>
      <c r="BJ454" s="2" t="s">
        <v>66</v>
      </c>
      <c r="BK454" s="150">
        <f>ROUND(I454*H454,2)</f>
        <v>0</v>
      </c>
      <c r="BL454" s="2" t="s">
        <v>184</v>
      </c>
      <c r="BM454" s="149" t="s">
        <v>734</v>
      </c>
    </row>
    <row r="455" spans="1:65" s="14" customFormat="1" ht="16.5" customHeight="1">
      <c r="A455" s="11"/>
      <c r="B455" s="54"/>
      <c r="C455" s="137" t="s">
        <v>735</v>
      </c>
      <c r="D455" s="137" t="s">
        <v>97</v>
      </c>
      <c r="E455" s="138" t="s">
        <v>736</v>
      </c>
      <c r="F455" s="139" t="s">
        <v>737</v>
      </c>
      <c r="G455" s="140" t="s">
        <v>100</v>
      </c>
      <c r="H455" s="141">
        <v>76</v>
      </c>
      <c r="I455" s="142"/>
      <c r="J455" s="143">
        <f>ROUND(I455*H455,2)</f>
        <v>0</v>
      </c>
      <c r="K455" s="139" t="s">
        <v>101</v>
      </c>
      <c r="L455" s="12"/>
      <c r="M455" s="144" t="s">
        <v>9</v>
      </c>
      <c r="N455" s="145" t="s">
        <v>29</v>
      </c>
      <c r="O455" s="146"/>
      <c r="P455" s="147">
        <f>O455*H455</f>
        <v>0</v>
      </c>
      <c r="Q455" s="147">
        <v>0</v>
      </c>
      <c r="R455" s="147">
        <f>Q455*H455</f>
        <v>0</v>
      </c>
      <c r="S455" s="147">
        <v>0</v>
      </c>
      <c r="T455" s="148">
        <f>S455*H455</f>
        <v>0</v>
      </c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R455" s="149" t="s">
        <v>184</v>
      </c>
      <c r="AT455" s="149" t="s">
        <v>97</v>
      </c>
      <c r="AU455" s="149" t="s">
        <v>1</v>
      </c>
      <c r="AY455" s="2" t="s">
        <v>94</v>
      </c>
      <c r="BE455" s="150">
        <f>IF(N455="základní",J455,0)</f>
        <v>0</v>
      </c>
      <c r="BF455" s="150">
        <f>IF(N455="snížená",J455,0)</f>
        <v>0</v>
      </c>
      <c r="BG455" s="150">
        <f>IF(N455="zákl. přenesená",J455,0)</f>
        <v>0</v>
      </c>
      <c r="BH455" s="150">
        <f>IF(N455="sníž. přenesená",J455,0)</f>
        <v>0</v>
      </c>
      <c r="BI455" s="150">
        <f>IF(N455="nulová",J455,0)</f>
        <v>0</v>
      </c>
      <c r="BJ455" s="2" t="s">
        <v>66</v>
      </c>
      <c r="BK455" s="150">
        <f>ROUND(I455*H455,2)</f>
        <v>0</v>
      </c>
      <c r="BL455" s="2" t="s">
        <v>184</v>
      </c>
      <c r="BM455" s="149" t="s">
        <v>738</v>
      </c>
    </row>
    <row r="456" spans="1:65" s="14" customFormat="1" ht="16.5" customHeight="1">
      <c r="A456" s="11"/>
      <c r="B456" s="54"/>
      <c r="C456" s="137" t="s">
        <v>739</v>
      </c>
      <c r="D456" s="137" t="s">
        <v>97</v>
      </c>
      <c r="E456" s="138" t="s">
        <v>740</v>
      </c>
      <c r="F456" s="139" t="s">
        <v>741</v>
      </c>
      <c r="G456" s="140" t="s">
        <v>100</v>
      </c>
      <c r="H456" s="141">
        <v>76</v>
      </c>
      <c r="I456" s="142"/>
      <c r="J456" s="143">
        <f>ROUND(I456*H456,2)</f>
        <v>0</v>
      </c>
      <c r="K456" s="139" t="s">
        <v>101</v>
      </c>
      <c r="L456" s="12"/>
      <c r="M456" s="144" t="s">
        <v>9</v>
      </c>
      <c r="N456" s="145" t="s">
        <v>29</v>
      </c>
      <c r="O456" s="146"/>
      <c r="P456" s="147">
        <f>O456*H456</f>
        <v>0</v>
      </c>
      <c r="Q456" s="147">
        <v>2E-05</v>
      </c>
      <c r="R456" s="147">
        <f>Q456*H456</f>
        <v>0.00152</v>
      </c>
      <c r="S456" s="147">
        <v>0</v>
      </c>
      <c r="T456" s="148">
        <f>S456*H456</f>
        <v>0</v>
      </c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R456" s="149" t="s">
        <v>184</v>
      </c>
      <c r="AT456" s="149" t="s">
        <v>97</v>
      </c>
      <c r="AU456" s="149" t="s">
        <v>1</v>
      </c>
      <c r="AY456" s="2" t="s">
        <v>94</v>
      </c>
      <c r="BE456" s="150">
        <f>IF(N456="základní",J456,0)</f>
        <v>0</v>
      </c>
      <c r="BF456" s="150">
        <f>IF(N456="snížená",J456,0)</f>
        <v>0</v>
      </c>
      <c r="BG456" s="150">
        <f>IF(N456="zákl. přenesená",J456,0)</f>
        <v>0</v>
      </c>
      <c r="BH456" s="150">
        <f>IF(N456="sníž. přenesená",J456,0)</f>
        <v>0</v>
      </c>
      <c r="BI456" s="150">
        <f>IF(N456="nulová",J456,0)</f>
        <v>0</v>
      </c>
      <c r="BJ456" s="2" t="s">
        <v>66</v>
      </c>
      <c r="BK456" s="150">
        <f>ROUND(I456*H456,2)</f>
        <v>0</v>
      </c>
      <c r="BL456" s="2" t="s">
        <v>184</v>
      </c>
      <c r="BM456" s="149" t="s">
        <v>742</v>
      </c>
    </row>
    <row r="457" spans="2:51" s="151" customFormat="1" ht="12">
      <c r="B457" s="152"/>
      <c r="C457" s="153"/>
      <c r="D457" s="154" t="s">
        <v>104</v>
      </c>
      <c r="E457" s="155" t="s">
        <v>9</v>
      </c>
      <c r="F457" s="156" t="s">
        <v>743</v>
      </c>
      <c r="G457" s="153"/>
      <c r="H457" s="155" t="s">
        <v>9</v>
      </c>
      <c r="I457" s="157"/>
      <c r="J457" s="153"/>
      <c r="K457" s="153"/>
      <c r="L457" s="158"/>
      <c r="M457" s="159"/>
      <c r="N457" s="160"/>
      <c r="O457" s="160"/>
      <c r="P457" s="160"/>
      <c r="Q457" s="160"/>
      <c r="R457" s="160"/>
      <c r="S457" s="160"/>
      <c r="T457" s="161"/>
      <c r="AT457" s="162" t="s">
        <v>104</v>
      </c>
      <c r="AU457" s="162" t="s">
        <v>1</v>
      </c>
      <c r="AV457" s="151" t="s">
        <v>66</v>
      </c>
      <c r="AW457" s="151" t="s">
        <v>106</v>
      </c>
      <c r="AX457" s="151" t="s">
        <v>93</v>
      </c>
      <c r="AY457" s="162" t="s">
        <v>94</v>
      </c>
    </row>
    <row r="458" spans="2:51" s="163" customFormat="1" ht="12">
      <c r="B458" s="164"/>
      <c r="C458" s="165"/>
      <c r="D458" s="154" t="s">
        <v>104</v>
      </c>
      <c r="E458" s="166" t="s">
        <v>9</v>
      </c>
      <c r="F458" s="167" t="s">
        <v>744</v>
      </c>
      <c r="G458" s="165"/>
      <c r="H458" s="168">
        <v>68</v>
      </c>
      <c r="I458" s="169"/>
      <c r="J458" s="165"/>
      <c r="K458" s="165"/>
      <c r="L458" s="170"/>
      <c r="M458" s="171"/>
      <c r="N458" s="172"/>
      <c r="O458" s="172"/>
      <c r="P458" s="172"/>
      <c r="Q458" s="172"/>
      <c r="R458" s="172"/>
      <c r="S458" s="172"/>
      <c r="T458" s="173"/>
      <c r="AT458" s="174" t="s">
        <v>104</v>
      </c>
      <c r="AU458" s="174" t="s">
        <v>1</v>
      </c>
      <c r="AV458" s="163" t="s">
        <v>1</v>
      </c>
      <c r="AW458" s="163" t="s">
        <v>106</v>
      </c>
      <c r="AX458" s="163" t="s">
        <v>93</v>
      </c>
      <c r="AY458" s="174" t="s">
        <v>94</v>
      </c>
    </row>
    <row r="459" spans="2:51" s="151" customFormat="1" ht="12">
      <c r="B459" s="152"/>
      <c r="C459" s="153"/>
      <c r="D459" s="154" t="s">
        <v>104</v>
      </c>
      <c r="E459" s="155" t="s">
        <v>9</v>
      </c>
      <c r="F459" s="156" t="s">
        <v>745</v>
      </c>
      <c r="G459" s="153"/>
      <c r="H459" s="155" t="s">
        <v>9</v>
      </c>
      <c r="I459" s="157"/>
      <c r="J459" s="153"/>
      <c r="K459" s="153"/>
      <c r="L459" s="158"/>
      <c r="M459" s="159"/>
      <c r="N459" s="160"/>
      <c r="O459" s="160"/>
      <c r="P459" s="160"/>
      <c r="Q459" s="160"/>
      <c r="R459" s="160"/>
      <c r="S459" s="160"/>
      <c r="T459" s="161"/>
      <c r="AT459" s="162" t="s">
        <v>104</v>
      </c>
      <c r="AU459" s="162" t="s">
        <v>1</v>
      </c>
      <c r="AV459" s="151" t="s">
        <v>66</v>
      </c>
      <c r="AW459" s="151" t="s">
        <v>106</v>
      </c>
      <c r="AX459" s="151" t="s">
        <v>93</v>
      </c>
      <c r="AY459" s="162" t="s">
        <v>94</v>
      </c>
    </row>
    <row r="460" spans="2:51" s="163" customFormat="1" ht="12">
      <c r="B460" s="164"/>
      <c r="C460" s="165"/>
      <c r="D460" s="154" t="s">
        <v>104</v>
      </c>
      <c r="E460" s="166" t="s">
        <v>9</v>
      </c>
      <c r="F460" s="167" t="s">
        <v>746</v>
      </c>
      <c r="G460" s="165"/>
      <c r="H460" s="168">
        <v>8</v>
      </c>
      <c r="I460" s="169"/>
      <c r="J460" s="165"/>
      <c r="K460" s="165"/>
      <c r="L460" s="170"/>
      <c r="M460" s="171"/>
      <c r="N460" s="172"/>
      <c r="O460" s="172"/>
      <c r="P460" s="172"/>
      <c r="Q460" s="172"/>
      <c r="R460" s="172"/>
      <c r="S460" s="172"/>
      <c r="T460" s="173"/>
      <c r="AT460" s="174" t="s">
        <v>104</v>
      </c>
      <c r="AU460" s="174" t="s">
        <v>1</v>
      </c>
      <c r="AV460" s="163" t="s">
        <v>1</v>
      </c>
      <c r="AW460" s="163" t="s">
        <v>106</v>
      </c>
      <c r="AX460" s="163" t="s">
        <v>93</v>
      </c>
      <c r="AY460" s="174" t="s">
        <v>94</v>
      </c>
    </row>
    <row r="461" spans="2:51" s="187" customFormat="1" ht="12">
      <c r="B461" s="188"/>
      <c r="C461" s="189"/>
      <c r="D461" s="154" t="s">
        <v>104</v>
      </c>
      <c r="E461" s="190" t="s">
        <v>9</v>
      </c>
      <c r="F461" s="191" t="s">
        <v>114</v>
      </c>
      <c r="G461" s="189"/>
      <c r="H461" s="192">
        <v>76</v>
      </c>
      <c r="I461" s="193"/>
      <c r="J461" s="189"/>
      <c r="K461" s="189"/>
      <c r="L461" s="194"/>
      <c r="M461" s="195"/>
      <c r="N461" s="196"/>
      <c r="O461" s="196"/>
      <c r="P461" s="196"/>
      <c r="Q461" s="196"/>
      <c r="R461" s="196"/>
      <c r="S461" s="196"/>
      <c r="T461" s="197"/>
      <c r="AT461" s="198" t="s">
        <v>104</v>
      </c>
      <c r="AU461" s="198" t="s">
        <v>1</v>
      </c>
      <c r="AV461" s="187" t="s">
        <v>102</v>
      </c>
      <c r="AW461" s="187" t="s">
        <v>106</v>
      </c>
      <c r="AX461" s="187" t="s">
        <v>66</v>
      </c>
      <c r="AY461" s="198" t="s">
        <v>94</v>
      </c>
    </row>
    <row r="462" spans="1:65" s="14" customFormat="1" ht="16.5" customHeight="1">
      <c r="A462" s="11"/>
      <c r="B462" s="54"/>
      <c r="C462" s="137" t="s">
        <v>747</v>
      </c>
      <c r="D462" s="137" t="s">
        <v>97</v>
      </c>
      <c r="E462" s="138" t="s">
        <v>748</v>
      </c>
      <c r="F462" s="139" t="s">
        <v>749</v>
      </c>
      <c r="G462" s="140" t="s">
        <v>100</v>
      </c>
      <c r="H462" s="141">
        <v>76</v>
      </c>
      <c r="I462" s="142"/>
      <c r="J462" s="143">
        <f>ROUND(I462*H462,2)</f>
        <v>0</v>
      </c>
      <c r="K462" s="139" t="s">
        <v>101</v>
      </c>
      <c r="L462" s="12"/>
      <c r="M462" s="144" t="s">
        <v>9</v>
      </c>
      <c r="N462" s="145" t="s">
        <v>29</v>
      </c>
      <c r="O462" s="146"/>
      <c r="P462" s="147">
        <f>O462*H462</f>
        <v>0</v>
      </c>
      <c r="Q462" s="147">
        <v>0.00017</v>
      </c>
      <c r="R462" s="147">
        <f>Q462*H462</f>
        <v>0.012920000000000001</v>
      </c>
      <c r="S462" s="147">
        <v>0</v>
      </c>
      <c r="T462" s="148">
        <f>S462*H462</f>
        <v>0</v>
      </c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R462" s="149" t="s">
        <v>184</v>
      </c>
      <c r="AT462" s="149" t="s">
        <v>97</v>
      </c>
      <c r="AU462" s="149" t="s">
        <v>1</v>
      </c>
      <c r="AY462" s="2" t="s">
        <v>94</v>
      </c>
      <c r="BE462" s="150">
        <f>IF(N462="základní",J462,0)</f>
        <v>0</v>
      </c>
      <c r="BF462" s="150">
        <f>IF(N462="snížená",J462,0)</f>
        <v>0</v>
      </c>
      <c r="BG462" s="150">
        <f>IF(N462="zákl. přenesená",J462,0)</f>
        <v>0</v>
      </c>
      <c r="BH462" s="150">
        <f>IF(N462="sníž. přenesená",J462,0)</f>
        <v>0</v>
      </c>
      <c r="BI462" s="150">
        <f>IF(N462="nulová",J462,0)</f>
        <v>0</v>
      </c>
      <c r="BJ462" s="2" t="s">
        <v>66</v>
      </c>
      <c r="BK462" s="150">
        <f>ROUND(I462*H462,2)</f>
        <v>0</v>
      </c>
      <c r="BL462" s="2" t="s">
        <v>184</v>
      </c>
      <c r="BM462" s="149" t="s">
        <v>750</v>
      </c>
    </row>
    <row r="463" spans="1:65" s="14" customFormat="1" ht="16.5" customHeight="1">
      <c r="A463" s="11"/>
      <c r="B463" s="54"/>
      <c r="C463" s="137" t="s">
        <v>751</v>
      </c>
      <c r="D463" s="137" t="s">
        <v>97</v>
      </c>
      <c r="E463" s="138" t="s">
        <v>752</v>
      </c>
      <c r="F463" s="139" t="s">
        <v>753</v>
      </c>
      <c r="G463" s="140" t="s">
        <v>100</v>
      </c>
      <c r="H463" s="141">
        <v>76</v>
      </c>
      <c r="I463" s="142"/>
      <c r="J463" s="143">
        <f>ROUND(I463*H463,2)</f>
        <v>0</v>
      </c>
      <c r="K463" s="139" t="s">
        <v>101</v>
      </c>
      <c r="L463" s="12"/>
      <c r="M463" s="144" t="s">
        <v>9</v>
      </c>
      <c r="N463" s="145" t="s">
        <v>29</v>
      </c>
      <c r="O463" s="146"/>
      <c r="P463" s="147">
        <f>O463*H463</f>
        <v>0</v>
      </c>
      <c r="Q463" s="147">
        <v>0.00013</v>
      </c>
      <c r="R463" s="147">
        <f>Q463*H463</f>
        <v>0.00988</v>
      </c>
      <c r="S463" s="147">
        <v>0</v>
      </c>
      <c r="T463" s="148">
        <f>S463*H463</f>
        <v>0</v>
      </c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R463" s="149" t="s">
        <v>184</v>
      </c>
      <c r="AT463" s="149" t="s">
        <v>97</v>
      </c>
      <c r="AU463" s="149" t="s">
        <v>1</v>
      </c>
      <c r="AY463" s="2" t="s">
        <v>94</v>
      </c>
      <c r="BE463" s="150">
        <f>IF(N463="základní",J463,0)</f>
        <v>0</v>
      </c>
      <c r="BF463" s="150">
        <f>IF(N463="snížená",J463,0)</f>
        <v>0</v>
      </c>
      <c r="BG463" s="150">
        <f>IF(N463="zákl. přenesená",J463,0)</f>
        <v>0</v>
      </c>
      <c r="BH463" s="150">
        <f>IF(N463="sníž. přenesená",J463,0)</f>
        <v>0</v>
      </c>
      <c r="BI463" s="150">
        <f>IF(N463="nulová",J463,0)</f>
        <v>0</v>
      </c>
      <c r="BJ463" s="2" t="s">
        <v>66</v>
      </c>
      <c r="BK463" s="150">
        <f>ROUND(I463*H463,2)</f>
        <v>0</v>
      </c>
      <c r="BL463" s="2" t="s">
        <v>184</v>
      </c>
      <c r="BM463" s="149" t="s">
        <v>754</v>
      </c>
    </row>
    <row r="464" spans="1:65" s="14" customFormat="1" ht="16.5" customHeight="1">
      <c r="A464" s="11"/>
      <c r="B464" s="54"/>
      <c r="C464" s="137" t="s">
        <v>755</v>
      </c>
      <c r="D464" s="137" t="s">
        <v>97</v>
      </c>
      <c r="E464" s="138" t="s">
        <v>756</v>
      </c>
      <c r="F464" s="139" t="s">
        <v>757</v>
      </c>
      <c r="G464" s="140" t="s">
        <v>100</v>
      </c>
      <c r="H464" s="141">
        <v>76</v>
      </c>
      <c r="I464" s="142"/>
      <c r="J464" s="143">
        <f>ROUND(I464*H464,2)</f>
        <v>0</v>
      </c>
      <c r="K464" s="139" t="s">
        <v>101</v>
      </c>
      <c r="L464" s="12"/>
      <c r="M464" s="144" t="s">
        <v>9</v>
      </c>
      <c r="N464" s="145" t="s">
        <v>29</v>
      </c>
      <c r="O464" s="146"/>
      <c r="P464" s="147">
        <f>O464*H464</f>
        <v>0</v>
      </c>
      <c r="Q464" s="147">
        <v>0.00012</v>
      </c>
      <c r="R464" s="147">
        <f>Q464*H464</f>
        <v>0.00912</v>
      </c>
      <c r="S464" s="147">
        <v>0</v>
      </c>
      <c r="T464" s="148">
        <f>S464*H464</f>
        <v>0</v>
      </c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R464" s="149" t="s">
        <v>184</v>
      </c>
      <c r="AT464" s="149" t="s">
        <v>97</v>
      </c>
      <c r="AU464" s="149" t="s">
        <v>1</v>
      </c>
      <c r="AY464" s="2" t="s">
        <v>94</v>
      </c>
      <c r="BE464" s="150">
        <f>IF(N464="základní",J464,0)</f>
        <v>0</v>
      </c>
      <c r="BF464" s="150">
        <f>IF(N464="snížená",J464,0)</f>
        <v>0</v>
      </c>
      <c r="BG464" s="150">
        <f>IF(N464="zákl. přenesená",J464,0)</f>
        <v>0</v>
      </c>
      <c r="BH464" s="150">
        <f>IF(N464="sníž. přenesená",J464,0)</f>
        <v>0</v>
      </c>
      <c r="BI464" s="150">
        <f>IF(N464="nulová",J464,0)</f>
        <v>0</v>
      </c>
      <c r="BJ464" s="2" t="s">
        <v>66</v>
      </c>
      <c r="BK464" s="150">
        <f>ROUND(I464*H464,2)</f>
        <v>0</v>
      </c>
      <c r="BL464" s="2" t="s">
        <v>184</v>
      </c>
      <c r="BM464" s="149" t="s">
        <v>758</v>
      </c>
    </row>
    <row r="465" spans="1:65" s="14" customFormat="1" ht="16.5" customHeight="1">
      <c r="A465" s="11"/>
      <c r="B465" s="54"/>
      <c r="C465" s="137" t="s">
        <v>759</v>
      </c>
      <c r="D465" s="137" t="s">
        <v>97</v>
      </c>
      <c r="E465" s="138" t="s">
        <v>760</v>
      </c>
      <c r="F465" s="139" t="s">
        <v>761</v>
      </c>
      <c r="G465" s="140" t="s">
        <v>100</v>
      </c>
      <c r="H465" s="141">
        <v>76</v>
      </c>
      <c r="I465" s="142"/>
      <c r="J465" s="143">
        <f>ROUND(I465*H465,2)</f>
        <v>0</v>
      </c>
      <c r="K465" s="139" t="s">
        <v>101</v>
      </c>
      <c r="L465" s="12"/>
      <c r="M465" s="144" t="s">
        <v>9</v>
      </c>
      <c r="N465" s="145" t="s">
        <v>29</v>
      </c>
      <c r="O465" s="146"/>
      <c r="P465" s="147">
        <f>O465*H465</f>
        <v>0</v>
      </c>
      <c r="Q465" s="147">
        <v>0.00017</v>
      </c>
      <c r="R465" s="147">
        <f>Q465*H465</f>
        <v>0.012920000000000001</v>
      </c>
      <c r="S465" s="147">
        <v>0</v>
      </c>
      <c r="T465" s="148">
        <f>S465*H465</f>
        <v>0</v>
      </c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R465" s="149" t="s">
        <v>184</v>
      </c>
      <c r="AT465" s="149" t="s">
        <v>97</v>
      </c>
      <c r="AU465" s="149" t="s">
        <v>1</v>
      </c>
      <c r="AY465" s="2" t="s">
        <v>94</v>
      </c>
      <c r="BE465" s="150">
        <f>IF(N465="základní",J465,0)</f>
        <v>0</v>
      </c>
      <c r="BF465" s="150">
        <f>IF(N465="snížená",J465,0)</f>
        <v>0</v>
      </c>
      <c r="BG465" s="150">
        <f>IF(N465="zákl. přenesená",J465,0)</f>
        <v>0</v>
      </c>
      <c r="BH465" s="150">
        <f>IF(N465="sníž. přenesená",J465,0)</f>
        <v>0</v>
      </c>
      <c r="BI465" s="150">
        <f>IF(N465="nulová",J465,0)</f>
        <v>0</v>
      </c>
      <c r="BJ465" s="2" t="s">
        <v>66</v>
      </c>
      <c r="BK465" s="150">
        <f>ROUND(I465*H465,2)</f>
        <v>0</v>
      </c>
      <c r="BL465" s="2" t="s">
        <v>184</v>
      </c>
      <c r="BM465" s="149" t="s">
        <v>762</v>
      </c>
    </row>
    <row r="466" spans="1:65" s="14" customFormat="1" ht="16.5" customHeight="1">
      <c r="A466" s="11"/>
      <c r="B466" s="54"/>
      <c r="C466" s="137" t="s">
        <v>763</v>
      </c>
      <c r="D466" s="137" t="s">
        <v>97</v>
      </c>
      <c r="E466" s="138" t="s">
        <v>764</v>
      </c>
      <c r="F466" s="139" t="s">
        <v>765</v>
      </c>
      <c r="G466" s="140" t="s">
        <v>100</v>
      </c>
      <c r="H466" s="141">
        <v>113.1</v>
      </c>
      <c r="I466" s="142"/>
      <c r="J466" s="143">
        <f>ROUND(I466*H466,2)</f>
        <v>0</v>
      </c>
      <c r="K466" s="139" t="s">
        <v>101</v>
      </c>
      <c r="L466" s="12"/>
      <c r="M466" s="144" t="s">
        <v>9</v>
      </c>
      <c r="N466" s="145" t="s">
        <v>29</v>
      </c>
      <c r="O466" s="146"/>
      <c r="P466" s="147">
        <f>O466*H466</f>
        <v>0</v>
      </c>
      <c r="Q466" s="147">
        <v>7E-05</v>
      </c>
      <c r="R466" s="147">
        <f>Q466*H466</f>
        <v>0.007916999999999999</v>
      </c>
      <c r="S466" s="147">
        <v>0</v>
      </c>
      <c r="T466" s="148">
        <f>S466*H466</f>
        <v>0</v>
      </c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R466" s="149" t="s">
        <v>184</v>
      </c>
      <c r="AT466" s="149" t="s">
        <v>97</v>
      </c>
      <c r="AU466" s="149" t="s">
        <v>1</v>
      </c>
      <c r="AY466" s="2" t="s">
        <v>94</v>
      </c>
      <c r="BE466" s="150">
        <f>IF(N466="základní",J466,0)</f>
        <v>0</v>
      </c>
      <c r="BF466" s="150">
        <f>IF(N466="snížená",J466,0)</f>
        <v>0</v>
      </c>
      <c r="BG466" s="150">
        <f>IF(N466="zákl. přenesená",J466,0)</f>
        <v>0</v>
      </c>
      <c r="BH466" s="150">
        <f>IF(N466="sníž. přenesená",J466,0)</f>
        <v>0</v>
      </c>
      <c r="BI466" s="150">
        <f>IF(N466="nulová",J466,0)</f>
        <v>0</v>
      </c>
      <c r="BJ466" s="2" t="s">
        <v>66</v>
      </c>
      <c r="BK466" s="150">
        <f>ROUND(I466*H466,2)</f>
        <v>0</v>
      </c>
      <c r="BL466" s="2" t="s">
        <v>184</v>
      </c>
      <c r="BM466" s="149" t="s">
        <v>766</v>
      </c>
    </row>
    <row r="467" spans="2:51" s="163" customFormat="1" ht="12">
      <c r="B467" s="164"/>
      <c r="C467" s="165"/>
      <c r="D467" s="154" t="s">
        <v>104</v>
      </c>
      <c r="E467" s="166" t="s">
        <v>9</v>
      </c>
      <c r="F467" s="167" t="s">
        <v>767</v>
      </c>
      <c r="G467" s="165"/>
      <c r="H467" s="168">
        <v>109.2</v>
      </c>
      <c r="I467" s="169"/>
      <c r="J467" s="165"/>
      <c r="K467" s="165"/>
      <c r="L467" s="170"/>
      <c r="M467" s="171"/>
      <c r="N467" s="172"/>
      <c r="O467" s="172"/>
      <c r="P467" s="172"/>
      <c r="Q467" s="172"/>
      <c r="R467" s="172"/>
      <c r="S467" s="172"/>
      <c r="T467" s="173"/>
      <c r="AT467" s="174" t="s">
        <v>104</v>
      </c>
      <c r="AU467" s="174" t="s">
        <v>1</v>
      </c>
      <c r="AV467" s="163" t="s">
        <v>1</v>
      </c>
      <c r="AW467" s="163" t="s">
        <v>106</v>
      </c>
      <c r="AX467" s="163" t="s">
        <v>93</v>
      </c>
      <c r="AY467" s="174" t="s">
        <v>94</v>
      </c>
    </row>
    <row r="468" spans="2:51" s="163" customFormat="1" ht="12">
      <c r="B468" s="164"/>
      <c r="C468" s="165"/>
      <c r="D468" s="154" t="s">
        <v>104</v>
      </c>
      <c r="E468" s="166" t="s">
        <v>9</v>
      </c>
      <c r="F468" s="167" t="s">
        <v>768</v>
      </c>
      <c r="G468" s="165"/>
      <c r="H468" s="168">
        <v>3.9</v>
      </c>
      <c r="I468" s="169"/>
      <c r="J468" s="165"/>
      <c r="K468" s="165"/>
      <c r="L468" s="170"/>
      <c r="M468" s="171"/>
      <c r="N468" s="172"/>
      <c r="O468" s="172"/>
      <c r="P468" s="172"/>
      <c r="Q468" s="172"/>
      <c r="R468" s="172"/>
      <c r="S468" s="172"/>
      <c r="T468" s="173"/>
      <c r="AT468" s="174" t="s">
        <v>104</v>
      </c>
      <c r="AU468" s="174" t="s">
        <v>1</v>
      </c>
      <c r="AV468" s="163" t="s">
        <v>1</v>
      </c>
      <c r="AW468" s="163" t="s">
        <v>106</v>
      </c>
      <c r="AX468" s="163" t="s">
        <v>93</v>
      </c>
      <c r="AY468" s="174" t="s">
        <v>94</v>
      </c>
    </row>
    <row r="469" spans="2:51" s="187" customFormat="1" ht="12">
      <c r="B469" s="188"/>
      <c r="C469" s="189"/>
      <c r="D469" s="154" t="s">
        <v>104</v>
      </c>
      <c r="E469" s="190" t="s">
        <v>9</v>
      </c>
      <c r="F469" s="191" t="s">
        <v>114</v>
      </c>
      <c r="G469" s="189"/>
      <c r="H469" s="192">
        <v>113.1</v>
      </c>
      <c r="I469" s="193"/>
      <c r="J469" s="189"/>
      <c r="K469" s="189"/>
      <c r="L469" s="194"/>
      <c r="M469" s="195"/>
      <c r="N469" s="196"/>
      <c r="O469" s="196"/>
      <c r="P469" s="196"/>
      <c r="Q469" s="196"/>
      <c r="R469" s="196"/>
      <c r="S469" s="196"/>
      <c r="T469" s="197"/>
      <c r="AT469" s="198" t="s">
        <v>104</v>
      </c>
      <c r="AU469" s="198" t="s">
        <v>1</v>
      </c>
      <c r="AV469" s="187" t="s">
        <v>102</v>
      </c>
      <c r="AW469" s="187" t="s">
        <v>106</v>
      </c>
      <c r="AX469" s="187" t="s">
        <v>66</v>
      </c>
      <c r="AY469" s="198" t="s">
        <v>94</v>
      </c>
    </row>
    <row r="470" spans="1:65" s="14" customFormat="1" ht="16.5" customHeight="1">
      <c r="A470" s="11"/>
      <c r="B470" s="54"/>
      <c r="C470" s="137" t="s">
        <v>769</v>
      </c>
      <c r="D470" s="137" t="s">
        <v>97</v>
      </c>
      <c r="E470" s="138" t="s">
        <v>770</v>
      </c>
      <c r="F470" s="139" t="s">
        <v>771</v>
      </c>
      <c r="G470" s="140" t="s">
        <v>100</v>
      </c>
      <c r="H470" s="141">
        <v>113.1</v>
      </c>
      <c r="I470" s="142"/>
      <c r="J470" s="143">
        <f>ROUND(I470*H470,2)</f>
        <v>0</v>
      </c>
      <c r="K470" s="139" t="s">
        <v>101</v>
      </c>
      <c r="L470" s="12"/>
      <c r="M470" s="144" t="s">
        <v>9</v>
      </c>
      <c r="N470" s="145" t="s">
        <v>29</v>
      </c>
      <c r="O470" s="146"/>
      <c r="P470" s="147">
        <f>O470*H470</f>
        <v>0</v>
      </c>
      <c r="Q470" s="147">
        <v>8E-05</v>
      </c>
      <c r="R470" s="147">
        <f>Q470*H470</f>
        <v>0.009048</v>
      </c>
      <c r="S470" s="147">
        <v>0</v>
      </c>
      <c r="T470" s="148">
        <f>S470*H470</f>
        <v>0</v>
      </c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R470" s="149" t="s">
        <v>184</v>
      </c>
      <c r="AT470" s="149" t="s">
        <v>97</v>
      </c>
      <c r="AU470" s="149" t="s">
        <v>1</v>
      </c>
      <c r="AY470" s="2" t="s">
        <v>94</v>
      </c>
      <c r="BE470" s="150">
        <f>IF(N470="základní",J470,0)</f>
        <v>0</v>
      </c>
      <c r="BF470" s="150">
        <f>IF(N470="snížená",J470,0)</f>
        <v>0</v>
      </c>
      <c r="BG470" s="150">
        <f>IF(N470="zákl. přenesená",J470,0)</f>
        <v>0</v>
      </c>
      <c r="BH470" s="150">
        <f>IF(N470="sníž. přenesená",J470,0)</f>
        <v>0</v>
      </c>
      <c r="BI470" s="150">
        <f>IF(N470="nulová",J470,0)</f>
        <v>0</v>
      </c>
      <c r="BJ470" s="2" t="s">
        <v>66</v>
      </c>
      <c r="BK470" s="150">
        <f>ROUND(I470*H470,2)</f>
        <v>0</v>
      </c>
      <c r="BL470" s="2" t="s">
        <v>184</v>
      </c>
      <c r="BM470" s="149" t="s">
        <v>772</v>
      </c>
    </row>
    <row r="471" spans="1:65" s="14" customFormat="1" ht="16.5" customHeight="1">
      <c r="A471" s="11"/>
      <c r="B471" s="54"/>
      <c r="C471" s="137" t="s">
        <v>773</v>
      </c>
      <c r="D471" s="137" t="s">
        <v>97</v>
      </c>
      <c r="E471" s="138" t="s">
        <v>774</v>
      </c>
      <c r="F471" s="139" t="s">
        <v>775</v>
      </c>
      <c r="G471" s="140" t="s">
        <v>100</v>
      </c>
      <c r="H471" s="141">
        <v>113.1</v>
      </c>
      <c r="I471" s="142"/>
      <c r="J471" s="143">
        <f>ROUND(I471*H471,2)</f>
        <v>0</v>
      </c>
      <c r="K471" s="139" t="s">
        <v>101</v>
      </c>
      <c r="L471" s="12"/>
      <c r="M471" s="144" t="s">
        <v>9</v>
      </c>
      <c r="N471" s="145" t="s">
        <v>29</v>
      </c>
      <c r="O471" s="146"/>
      <c r="P471" s="147">
        <f>O471*H471</f>
        <v>0</v>
      </c>
      <c r="Q471" s="147">
        <v>0</v>
      </c>
      <c r="R471" s="147">
        <f>Q471*H471</f>
        <v>0</v>
      </c>
      <c r="S471" s="147">
        <v>0</v>
      </c>
      <c r="T471" s="148">
        <f>S471*H471</f>
        <v>0</v>
      </c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R471" s="149" t="s">
        <v>184</v>
      </c>
      <c r="AT471" s="149" t="s">
        <v>97</v>
      </c>
      <c r="AU471" s="149" t="s">
        <v>1</v>
      </c>
      <c r="AY471" s="2" t="s">
        <v>94</v>
      </c>
      <c r="BE471" s="150">
        <f>IF(N471="základní",J471,0)</f>
        <v>0</v>
      </c>
      <c r="BF471" s="150">
        <f>IF(N471="snížená",J471,0)</f>
        <v>0</v>
      </c>
      <c r="BG471" s="150">
        <f>IF(N471="zákl. přenesená",J471,0)</f>
        <v>0</v>
      </c>
      <c r="BH471" s="150">
        <f>IF(N471="sníž. přenesená",J471,0)</f>
        <v>0</v>
      </c>
      <c r="BI471" s="150">
        <f>IF(N471="nulová",J471,0)</f>
        <v>0</v>
      </c>
      <c r="BJ471" s="2" t="s">
        <v>66</v>
      </c>
      <c r="BK471" s="150">
        <f>ROUND(I471*H471,2)</f>
        <v>0</v>
      </c>
      <c r="BL471" s="2" t="s">
        <v>184</v>
      </c>
      <c r="BM471" s="149" t="s">
        <v>776</v>
      </c>
    </row>
    <row r="472" spans="1:65" s="14" customFormat="1" ht="16.5" customHeight="1">
      <c r="A472" s="11"/>
      <c r="B472" s="54"/>
      <c r="C472" s="137" t="s">
        <v>777</v>
      </c>
      <c r="D472" s="137" t="s">
        <v>97</v>
      </c>
      <c r="E472" s="138" t="s">
        <v>778</v>
      </c>
      <c r="F472" s="139" t="s">
        <v>779</v>
      </c>
      <c r="G472" s="140" t="s">
        <v>100</v>
      </c>
      <c r="H472" s="141">
        <v>109.2</v>
      </c>
      <c r="I472" s="142"/>
      <c r="J472" s="143">
        <f>ROUND(I472*H472,2)</f>
        <v>0</v>
      </c>
      <c r="K472" s="139" t="s">
        <v>101</v>
      </c>
      <c r="L472" s="12"/>
      <c r="M472" s="144" t="s">
        <v>9</v>
      </c>
      <c r="N472" s="145" t="s">
        <v>29</v>
      </c>
      <c r="O472" s="146"/>
      <c r="P472" s="147">
        <f>O472*H472</f>
        <v>0</v>
      </c>
      <c r="Q472" s="147">
        <v>2E-05</v>
      </c>
      <c r="R472" s="147">
        <f>Q472*H472</f>
        <v>0.002184</v>
      </c>
      <c r="S472" s="147">
        <v>0</v>
      </c>
      <c r="T472" s="148">
        <f>S472*H472</f>
        <v>0</v>
      </c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R472" s="149" t="s">
        <v>184</v>
      </c>
      <c r="AT472" s="149" t="s">
        <v>97</v>
      </c>
      <c r="AU472" s="149" t="s">
        <v>1</v>
      </c>
      <c r="AY472" s="2" t="s">
        <v>94</v>
      </c>
      <c r="BE472" s="150">
        <f>IF(N472="základní",J472,0)</f>
        <v>0</v>
      </c>
      <c r="BF472" s="150">
        <f>IF(N472="snížená",J472,0)</f>
        <v>0</v>
      </c>
      <c r="BG472" s="150">
        <f>IF(N472="zákl. přenesená",J472,0)</f>
        <v>0</v>
      </c>
      <c r="BH472" s="150">
        <f>IF(N472="sníž. přenesená",J472,0)</f>
        <v>0</v>
      </c>
      <c r="BI472" s="150">
        <f>IF(N472="nulová",J472,0)</f>
        <v>0</v>
      </c>
      <c r="BJ472" s="2" t="s">
        <v>66</v>
      </c>
      <c r="BK472" s="150">
        <f>ROUND(I472*H472,2)</f>
        <v>0</v>
      </c>
      <c r="BL472" s="2" t="s">
        <v>184</v>
      </c>
      <c r="BM472" s="149" t="s">
        <v>780</v>
      </c>
    </row>
    <row r="473" spans="2:51" s="151" customFormat="1" ht="12">
      <c r="B473" s="152"/>
      <c r="C473" s="153"/>
      <c r="D473" s="154" t="s">
        <v>104</v>
      </c>
      <c r="E473" s="155" t="s">
        <v>9</v>
      </c>
      <c r="F473" s="156" t="s">
        <v>781</v>
      </c>
      <c r="G473" s="153"/>
      <c r="H473" s="155" t="s">
        <v>9</v>
      </c>
      <c r="I473" s="157"/>
      <c r="J473" s="153"/>
      <c r="K473" s="153"/>
      <c r="L473" s="158"/>
      <c r="M473" s="159"/>
      <c r="N473" s="160"/>
      <c r="O473" s="160"/>
      <c r="P473" s="160"/>
      <c r="Q473" s="160"/>
      <c r="R473" s="160"/>
      <c r="S473" s="160"/>
      <c r="T473" s="161"/>
      <c r="AT473" s="162" t="s">
        <v>104</v>
      </c>
      <c r="AU473" s="162" t="s">
        <v>1</v>
      </c>
      <c r="AV473" s="151" t="s">
        <v>66</v>
      </c>
      <c r="AW473" s="151" t="s">
        <v>106</v>
      </c>
      <c r="AX473" s="151" t="s">
        <v>93</v>
      </c>
      <c r="AY473" s="162" t="s">
        <v>94</v>
      </c>
    </row>
    <row r="474" spans="2:51" s="163" customFormat="1" ht="12">
      <c r="B474" s="164"/>
      <c r="C474" s="165"/>
      <c r="D474" s="154" t="s">
        <v>104</v>
      </c>
      <c r="E474" s="166" t="s">
        <v>9</v>
      </c>
      <c r="F474" s="167" t="s">
        <v>782</v>
      </c>
      <c r="G474" s="165"/>
      <c r="H474" s="168">
        <v>4.2</v>
      </c>
      <c r="I474" s="169"/>
      <c r="J474" s="165"/>
      <c r="K474" s="165"/>
      <c r="L474" s="170"/>
      <c r="M474" s="171"/>
      <c r="N474" s="172"/>
      <c r="O474" s="172"/>
      <c r="P474" s="172"/>
      <c r="Q474" s="172"/>
      <c r="R474" s="172"/>
      <c r="S474" s="172"/>
      <c r="T474" s="173"/>
      <c r="AT474" s="174" t="s">
        <v>104</v>
      </c>
      <c r="AU474" s="174" t="s">
        <v>1</v>
      </c>
      <c r="AV474" s="163" t="s">
        <v>1</v>
      </c>
      <c r="AW474" s="163" t="s">
        <v>106</v>
      </c>
      <c r="AX474" s="163" t="s">
        <v>93</v>
      </c>
      <c r="AY474" s="174" t="s">
        <v>94</v>
      </c>
    </row>
    <row r="475" spans="2:51" s="163" customFormat="1" ht="12">
      <c r="B475" s="164"/>
      <c r="C475" s="165"/>
      <c r="D475" s="154" t="s">
        <v>104</v>
      </c>
      <c r="E475" s="166" t="s">
        <v>9</v>
      </c>
      <c r="F475" s="167" t="s">
        <v>783</v>
      </c>
      <c r="G475" s="165"/>
      <c r="H475" s="168">
        <v>5.3</v>
      </c>
      <c r="I475" s="169"/>
      <c r="J475" s="165"/>
      <c r="K475" s="165"/>
      <c r="L475" s="170"/>
      <c r="M475" s="171"/>
      <c r="N475" s="172"/>
      <c r="O475" s="172"/>
      <c r="P475" s="172"/>
      <c r="Q475" s="172"/>
      <c r="R475" s="172"/>
      <c r="S475" s="172"/>
      <c r="T475" s="173"/>
      <c r="AT475" s="174" t="s">
        <v>104</v>
      </c>
      <c r="AU475" s="174" t="s">
        <v>1</v>
      </c>
      <c r="AV475" s="163" t="s">
        <v>1</v>
      </c>
      <c r="AW475" s="163" t="s">
        <v>106</v>
      </c>
      <c r="AX475" s="163" t="s">
        <v>93</v>
      </c>
      <c r="AY475" s="174" t="s">
        <v>94</v>
      </c>
    </row>
    <row r="476" spans="2:51" s="175" customFormat="1" ht="12">
      <c r="B476" s="176"/>
      <c r="C476" s="177"/>
      <c r="D476" s="154" t="s">
        <v>104</v>
      </c>
      <c r="E476" s="178" t="s">
        <v>9</v>
      </c>
      <c r="F476" s="179" t="s">
        <v>109</v>
      </c>
      <c r="G476" s="177"/>
      <c r="H476" s="180">
        <v>9.5</v>
      </c>
      <c r="I476" s="181"/>
      <c r="J476" s="177"/>
      <c r="K476" s="177"/>
      <c r="L476" s="182"/>
      <c r="M476" s="183"/>
      <c r="N476" s="184"/>
      <c r="O476" s="184"/>
      <c r="P476" s="184"/>
      <c r="Q476" s="184"/>
      <c r="R476" s="184"/>
      <c r="S476" s="184"/>
      <c r="T476" s="185"/>
      <c r="AT476" s="186" t="s">
        <v>104</v>
      </c>
      <c r="AU476" s="186" t="s">
        <v>1</v>
      </c>
      <c r="AV476" s="175" t="s">
        <v>110</v>
      </c>
      <c r="AW476" s="175" t="s">
        <v>106</v>
      </c>
      <c r="AX476" s="175" t="s">
        <v>93</v>
      </c>
      <c r="AY476" s="186" t="s">
        <v>94</v>
      </c>
    </row>
    <row r="477" spans="2:51" s="151" customFormat="1" ht="12">
      <c r="B477" s="152"/>
      <c r="C477" s="153"/>
      <c r="D477" s="154" t="s">
        <v>104</v>
      </c>
      <c r="E477" s="155" t="s">
        <v>9</v>
      </c>
      <c r="F477" s="156" t="s">
        <v>784</v>
      </c>
      <c r="G477" s="153"/>
      <c r="H477" s="155" t="s">
        <v>9</v>
      </c>
      <c r="I477" s="157"/>
      <c r="J477" s="153"/>
      <c r="K477" s="153"/>
      <c r="L477" s="158"/>
      <c r="M477" s="159"/>
      <c r="N477" s="160"/>
      <c r="O477" s="160"/>
      <c r="P477" s="160"/>
      <c r="Q477" s="160"/>
      <c r="R477" s="160"/>
      <c r="S477" s="160"/>
      <c r="T477" s="161"/>
      <c r="AT477" s="162" t="s">
        <v>104</v>
      </c>
      <c r="AU477" s="162" t="s">
        <v>1</v>
      </c>
      <c r="AV477" s="151" t="s">
        <v>66</v>
      </c>
      <c r="AW477" s="151" t="s">
        <v>106</v>
      </c>
      <c r="AX477" s="151" t="s">
        <v>93</v>
      </c>
      <c r="AY477" s="162" t="s">
        <v>94</v>
      </c>
    </row>
    <row r="478" spans="2:51" s="163" customFormat="1" ht="12">
      <c r="B478" s="164"/>
      <c r="C478" s="165"/>
      <c r="D478" s="154" t="s">
        <v>104</v>
      </c>
      <c r="E478" s="166" t="s">
        <v>9</v>
      </c>
      <c r="F478" s="167" t="s">
        <v>785</v>
      </c>
      <c r="G478" s="165"/>
      <c r="H478" s="168">
        <v>3.3</v>
      </c>
      <c r="I478" s="169"/>
      <c r="J478" s="165"/>
      <c r="K478" s="165"/>
      <c r="L478" s="170"/>
      <c r="M478" s="171"/>
      <c r="N478" s="172"/>
      <c r="O478" s="172"/>
      <c r="P478" s="172"/>
      <c r="Q478" s="172"/>
      <c r="R478" s="172"/>
      <c r="S478" s="172"/>
      <c r="T478" s="173"/>
      <c r="AT478" s="174" t="s">
        <v>104</v>
      </c>
      <c r="AU478" s="174" t="s">
        <v>1</v>
      </c>
      <c r="AV478" s="163" t="s">
        <v>1</v>
      </c>
      <c r="AW478" s="163" t="s">
        <v>106</v>
      </c>
      <c r="AX478" s="163" t="s">
        <v>93</v>
      </c>
      <c r="AY478" s="174" t="s">
        <v>94</v>
      </c>
    </row>
    <row r="479" spans="2:51" s="175" customFormat="1" ht="12">
      <c r="B479" s="176"/>
      <c r="C479" s="177"/>
      <c r="D479" s="154" t="s">
        <v>104</v>
      </c>
      <c r="E479" s="178" t="s">
        <v>9</v>
      </c>
      <c r="F479" s="179" t="s">
        <v>109</v>
      </c>
      <c r="G479" s="177"/>
      <c r="H479" s="180">
        <v>3.3</v>
      </c>
      <c r="I479" s="181"/>
      <c r="J479" s="177"/>
      <c r="K479" s="177"/>
      <c r="L479" s="182"/>
      <c r="M479" s="183"/>
      <c r="N479" s="184"/>
      <c r="O479" s="184"/>
      <c r="P479" s="184"/>
      <c r="Q479" s="184"/>
      <c r="R479" s="184"/>
      <c r="S479" s="184"/>
      <c r="T479" s="185"/>
      <c r="AT479" s="186" t="s">
        <v>104</v>
      </c>
      <c r="AU479" s="186" t="s">
        <v>1</v>
      </c>
      <c r="AV479" s="175" t="s">
        <v>110</v>
      </c>
      <c r="AW479" s="175" t="s">
        <v>106</v>
      </c>
      <c r="AX479" s="175" t="s">
        <v>93</v>
      </c>
      <c r="AY479" s="186" t="s">
        <v>94</v>
      </c>
    </row>
    <row r="480" spans="2:51" s="151" customFormat="1" ht="12">
      <c r="B480" s="152"/>
      <c r="C480" s="153"/>
      <c r="D480" s="154" t="s">
        <v>104</v>
      </c>
      <c r="E480" s="155" t="s">
        <v>9</v>
      </c>
      <c r="F480" s="156" t="s">
        <v>662</v>
      </c>
      <c r="G480" s="153"/>
      <c r="H480" s="155" t="s">
        <v>9</v>
      </c>
      <c r="I480" s="157"/>
      <c r="J480" s="153"/>
      <c r="K480" s="153"/>
      <c r="L480" s="158"/>
      <c r="M480" s="159"/>
      <c r="N480" s="160"/>
      <c r="O480" s="160"/>
      <c r="P480" s="160"/>
      <c r="Q480" s="160"/>
      <c r="R480" s="160"/>
      <c r="S480" s="160"/>
      <c r="T480" s="161"/>
      <c r="AT480" s="162" t="s">
        <v>104</v>
      </c>
      <c r="AU480" s="162" t="s">
        <v>1</v>
      </c>
      <c r="AV480" s="151" t="s">
        <v>66</v>
      </c>
      <c r="AW480" s="151" t="s">
        <v>106</v>
      </c>
      <c r="AX480" s="151" t="s">
        <v>93</v>
      </c>
      <c r="AY480" s="162" t="s">
        <v>94</v>
      </c>
    </row>
    <row r="481" spans="2:51" s="163" customFormat="1" ht="12">
      <c r="B481" s="164"/>
      <c r="C481" s="165"/>
      <c r="D481" s="154" t="s">
        <v>104</v>
      </c>
      <c r="E481" s="166" t="s">
        <v>9</v>
      </c>
      <c r="F481" s="167" t="s">
        <v>786</v>
      </c>
      <c r="G481" s="165"/>
      <c r="H481" s="168">
        <v>66.2</v>
      </c>
      <c r="I481" s="169"/>
      <c r="J481" s="165"/>
      <c r="K481" s="165"/>
      <c r="L481" s="170"/>
      <c r="M481" s="171"/>
      <c r="N481" s="172"/>
      <c r="O481" s="172"/>
      <c r="P481" s="172"/>
      <c r="Q481" s="172"/>
      <c r="R481" s="172"/>
      <c r="S481" s="172"/>
      <c r="T481" s="173"/>
      <c r="AT481" s="174" t="s">
        <v>104</v>
      </c>
      <c r="AU481" s="174" t="s">
        <v>1</v>
      </c>
      <c r="AV481" s="163" t="s">
        <v>1</v>
      </c>
      <c r="AW481" s="163" t="s">
        <v>106</v>
      </c>
      <c r="AX481" s="163" t="s">
        <v>93</v>
      </c>
      <c r="AY481" s="174" t="s">
        <v>94</v>
      </c>
    </row>
    <row r="482" spans="2:51" s="175" customFormat="1" ht="12">
      <c r="B482" s="176"/>
      <c r="C482" s="177"/>
      <c r="D482" s="154" t="s">
        <v>104</v>
      </c>
      <c r="E482" s="178" t="s">
        <v>9</v>
      </c>
      <c r="F482" s="179" t="s">
        <v>109</v>
      </c>
      <c r="G482" s="177"/>
      <c r="H482" s="180">
        <v>66.2</v>
      </c>
      <c r="I482" s="181"/>
      <c r="J482" s="177"/>
      <c r="K482" s="177"/>
      <c r="L482" s="182"/>
      <c r="M482" s="183"/>
      <c r="N482" s="184"/>
      <c r="O482" s="184"/>
      <c r="P482" s="184"/>
      <c r="Q482" s="184"/>
      <c r="R482" s="184"/>
      <c r="S482" s="184"/>
      <c r="T482" s="185"/>
      <c r="AT482" s="186" t="s">
        <v>104</v>
      </c>
      <c r="AU482" s="186" t="s">
        <v>1</v>
      </c>
      <c r="AV482" s="175" t="s">
        <v>110</v>
      </c>
      <c r="AW482" s="175" t="s">
        <v>106</v>
      </c>
      <c r="AX482" s="175" t="s">
        <v>93</v>
      </c>
      <c r="AY482" s="186" t="s">
        <v>94</v>
      </c>
    </row>
    <row r="483" spans="2:51" s="151" customFormat="1" ht="12">
      <c r="B483" s="152"/>
      <c r="C483" s="153"/>
      <c r="D483" s="154" t="s">
        <v>104</v>
      </c>
      <c r="E483" s="155" t="s">
        <v>9</v>
      </c>
      <c r="F483" s="156" t="s">
        <v>655</v>
      </c>
      <c r="G483" s="153"/>
      <c r="H483" s="155" t="s">
        <v>9</v>
      </c>
      <c r="I483" s="157"/>
      <c r="J483" s="153"/>
      <c r="K483" s="153"/>
      <c r="L483" s="158"/>
      <c r="M483" s="159"/>
      <c r="N483" s="160"/>
      <c r="O483" s="160"/>
      <c r="P483" s="160"/>
      <c r="Q483" s="160"/>
      <c r="R483" s="160"/>
      <c r="S483" s="160"/>
      <c r="T483" s="161"/>
      <c r="AT483" s="162" t="s">
        <v>104</v>
      </c>
      <c r="AU483" s="162" t="s">
        <v>1</v>
      </c>
      <c r="AV483" s="151" t="s">
        <v>66</v>
      </c>
      <c r="AW483" s="151" t="s">
        <v>106</v>
      </c>
      <c r="AX483" s="151" t="s">
        <v>93</v>
      </c>
      <c r="AY483" s="162" t="s">
        <v>94</v>
      </c>
    </row>
    <row r="484" spans="2:51" s="163" customFormat="1" ht="12">
      <c r="B484" s="164"/>
      <c r="C484" s="165"/>
      <c r="D484" s="154" t="s">
        <v>104</v>
      </c>
      <c r="E484" s="166" t="s">
        <v>9</v>
      </c>
      <c r="F484" s="167" t="s">
        <v>787</v>
      </c>
      <c r="G484" s="165"/>
      <c r="H484" s="168">
        <v>3.712</v>
      </c>
      <c r="I484" s="169"/>
      <c r="J484" s="165"/>
      <c r="K484" s="165"/>
      <c r="L484" s="170"/>
      <c r="M484" s="171"/>
      <c r="N484" s="172"/>
      <c r="O484" s="172"/>
      <c r="P484" s="172"/>
      <c r="Q484" s="172"/>
      <c r="R484" s="172"/>
      <c r="S484" s="172"/>
      <c r="T484" s="173"/>
      <c r="AT484" s="174" t="s">
        <v>104</v>
      </c>
      <c r="AU484" s="174" t="s">
        <v>1</v>
      </c>
      <c r="AV484" s="163" t="s">
        <v>1</v>
      </c>
      <c r="AW484" s="163" t="s">
        <v>106</v>
      </c>
      <c r="AX484" s="163" t="s">
        <v>93</v>
      </c>
      <c r="AY484" s="174" t="s">
        <v>94</v>
      </c>
    </row>
    <row r="485" spans="2:51" s="163" customFormat="1" ht="12">
      <c r="B485" s="164"/>
      <c r="C485" s="165"/>
      <c r="D485" s="154" t="s">
        <v>104</v>
      </c>
      <c r="E485" s="166" t="s">
        <v>9</v>
      </c>
      <c r="F485" s="167" t="s">
        <v>788</v>
      </c>
      <c r="G485" s="165"/>
      <c r="H485" s="168">
        <v>7.296</v>
      </c>
      <c r="I485" s="169"/>
      <c r="J485" s="165"/>
      <c r="K485" s="165"/>
      <c r="L485" s="170"/>
      <c r="M485" s="171"/>
      <c r="N485" s="172"/>
      <c r="O485" s="172"/>
      <c r="P485" s="172"/>
      <c r="Q485" s="172"/>
      <c r="R485" s="172"/>
      <c r="S485" s="172"/>
      <c r="T485" s="173"/>
      <c r="AT485" s="174" t="s">
        <v>104</v>
      </c>
      <c r="AU485" s="174" t="s">
        <v>1</v>
      </c>
      <c r="AV485" s="163" t="s">
        <v>1</v>
      </c>
      <c r="AW485" s="163" t="s">
        <v>106</v>
      </c>
      <c r="AX485" s="163" t="s">
        <v>93</v>
      </c>
      <c r="AY485" s="174" t="s">
        <v>94</v>
      </c>
    </row>
    <row r="486" spans="2:51" s="163" customFormat="1" ht="12">
      <c r="B486" s="164"/>
      <c r="C486" s="165"/>
      <c r="D486" s="154" t="s">
        <v>104</v>
      </c>
      <c r="E486" s="166" t="s">
        <v>9</v>
      </c>
      <c r="F486" s="167" t="s">
        <v>789</v>
      </c>
      <c r="G486" s="165"/>
      <c r="H486" s="168">
        <v>3.04</v>
      </c>
      <c r="I486" s="169"/>
      <c r="J486" s="165"/>
      <c r="K486" s="165"/>
      <c r="L486" s="170"/>
      <c r="M486" s="171"/>
      <c r="N486" s="172"/>
      <c r="O486" s="172"/>
      <c r="P486" s="172"/>
      <c r="Q486" s="172"/>
      <c r="R486" s="172"/>
      <c r="S486" s="172"/>
      <c r="T486" s="173"/>
      <c r="AT486" s="174" t="s">
        <v>104</v>
      </c>
      <c r="AU486" s="174" t="s">
        <v>1</v>
      </c>
      <c r="AV486" s="163" t="s">
        <v>1</v>
      </c>
      <c r="AW486" s="163" t="s">
        <v>106</v>
      </c>
      <c r="AX486" s="163" t="s">
        <v>93</v>
      </c>
      <c r="AY486" s="174" t="s">
        <v>94</v>
      </c>
    </row>
    <row r="487" spans="2:51" s="163" customFormat="1" ht="12">
      <c r="B487" s="164"/>
      <c r="C487" s="165"/>
      <c r="D487" s="154" t="s">
        <v>104</v>
      </c>
      <c r="E487" s="166" t="s">
        <v>9</v>
      </c>
      <c r="F487" s="167" t="s">
        <v>790</v>
      </c>
      <c r="G487" s="165"/>
      <c r="H487" s="168">
        <v>0.052</v>
      </c>
      <c r="I487" s="169"/>
      <c r="J487" s="165"/>
      <c r="K487" s="165"/>
      <c r="L487" s="170"/>
      <c r="M487" s="171"/>
      <c r="N487" s="172"/>
      <c r="O487" s="172"/>
      <c r="P487" s="172"/>
      <c r="Q487" s="172"/>
      <c r="R487" s="172"/>
      <c r="S487" s="172"/>
      <c r="T487" s="173"/>
      <c r="AT487" s="174" t="s">
        <v>104</v>
      </c>
      <c r="AU487" s="174" t="s">
        <v>1</v>
      </c>
      <c r="AV487" s="163" t="s">
        <v>1</v>
      </c>
      <c r="AW487" s="163" t="s">
        <v>106</v>
      </c>
      <c r="AX487" s="163" t="s">
        <v>93</v>
      </c>
      <c r="AY487" s="174" t="s">
        <v>94</v>
      </c>
    </row>
    <row r="488" spans="2:51" s="175" customFormat="1" ht="12">
      <c r="B488" s="176"/>
      <c r="C488" s="177"/>
      <c r="D488" s="154" t="s">
        <v>104</v>
      </c>
      <c r="E488" s="178" t="s">
        <v>9</v>
      </c>
      <c r="F488" s="179" t="s">
        <v>109</v>
      </c>
      <c r="G488" s="177"/>
      <c r="H488" s="180">
        <v>14.1</v>
      </c>
      <c r="I488" s="181"/>
      <c r="J488" s="177"/>
      <c r="K488" s="177"/>
      <c r="L488" s="182"/>
      <c r="M488" s="183"/>
      <c r="N488" s="184"/>
      <c r="O488" s="184"/>
      <c r="P488" s="184"/>
      <c r="Q488" s="184"/>
      <c r="R488" s="184"/>
      <c r="S488" s="184"/>
      <c r="T488" s="185"/>
      <c r="AT488" s="186" t="s">
        <v>104</v>
      </c>
      <c r="AU488" s="186" t="s">
        <v>1</v>
      </c>
      <c r="AV488" s="175" t="s">
        <v>110</v>
      </c>
      <c r="AW488" s="175" t="s">
        <v>106</v>
      </c>
      <c r="AX488" s="175" t="s">
        <v>93</v>
      </c>
      <c r="AY488" s="186" t="s">
        <v>94</v>
      </c>
    </row>
    <row r="489" spans="2:51" s="151" customFormat="1" ht="12">
      <c r="B489" s="152"/>
      <c r="C489" s="153"/>
      <c r="D489" s="154" t="s">
        <v>104</v>
      </c>
      <c r="E489" s="155" t="s">
        <v>9</v>
      </c>
      <c r="F489" s="156" t="s">
        <v>791</v>
      </c>
      <c r="G489" s="153"/>
      <c r="H489" s="155" t="s">
        <v>9</v>
      </c>
      <c r="I489" s="157"/>
      <c r="J489" s="153"/>
      <c r="K489" s="153"/>
      <c r="L489" s="158"/>
      <c r="M489" s="159"/>
      <c r="N489" s="160"/>
      <c r="O489" s="160"/>
      <c r="P489" s="160"/>
      <c r="Q489" s="160"/>
      <c r="R489" s="160"/>
      <c r="S489" s="160"/>
      <c r="T489" s="161"/>
      <c r="AT489" s="162" t="s">
        <v>104</v>
      </c>
      <c r="AU489" s="162" t="s">
        <v>1</v>
      </c>
      <c r="AV489" s="151" t="s">
        <v>66</v>
      </c>
      <c r="AW489" s="151" t="s">
        <v>106</v>
      </c>
      <c r="AX489" s="151" t="s">
        <v>93</v>
      </c>
      <c r="AY489" s="162" t="s">
        <v>94</v>
      </c>
    </row>
    <row r="490" spans="2:51" s="163" customFormat="1" ht="12">
      <c r="B490" s="164"/>
      <c r="C490" s="165"/>
      <c r="D490" s="154" t="s">
        <v>104</v>
      </c>
      <c r="E490" s="166" t="s">
        <v>9</v>
      </c>
      <c r="F490" s="167" t="s">
        <v>792</v>
      </c>
      <c r="G490" s="165"/>
      <c r="H490" s="168">
        <v>3.3</v>
      </c>
      <c r="I490" s="169"/>
      <c r="J490" s="165"/>
      <c r="K490" s="165"/>
      <c r="L490" s="170"/>
      <c r="M490" s="171"/>
      <c r="N490" s="172"/>
      <c r="O490" s="172"/>
      <c r="P490" s="172"/>
      <c r="Q490" s="172"/>
      <c r="R490" s="172"/>
      <c r="S490" s="172"/>
      <c r="T490" s="173"/>
      <c r="AT490" s="174" t="s">
        <v>104</v>
      </c>
      <c r="AU490" s="174" t="s">
        <v>1</v>
      </c>
      <c r="AV490" s="163" t="s">
        <v>1</v>
      </c>
      <c r="AW490" s="163" t="s">
        <v>106</v>
      </c>
      <c r="AX490" s="163" t="s">
        <v>93</v>
      </c>
      <c r="AY490" s="174" t="s">
        <v>94</v>
      </c>
    </row>
    <row r="491" spans="2:51" s="175" customFormat="1" ht="12">
      <c r="B491" s="176"/>
      <c r="C491" s="177"/>
      <c r="D491" s="154" t="s">
        <v>104</v>
      </c>
      <c r="E491" s="178" t="s">
        <v>9</v>
      </c>
      <c r="F491" s="179" t="s">
        <v>109</v>
      </c>
      <c r="G491" s="177"/>
      <c r="H491" s="180">
        <v>3.3</v>
      </c>
      <c r="I491" s="181"/>
      <c r="J491" s="177"/>
      <c r="K491" s="177"/>
      <c r="L491" s="182"/>
      <c r="M491" s="183"/>
      <c r="N491" s="184"/>
      <c r="O491" s="184"/>
      <c r="P491" s="184"/>
      <c r="Q491" s="184"/>
      <c r="R491" s="184"/>
      <c r="S491" s="184"/>
      <c r="T491" s="185"/>
      <c r="AT491" s="186" t="s">
        <v>104</v>
      </c>
      <c r="AU491" s="186" t="s">
        <v>1</v>
      </c>
      <c r="AV491" s="175" t="s">
        <v>110</v>
      </c>
      <c r="AW491" s="175" t="s">
        <v>106</v>
      </c>
      <c r="AX491" s="175" t="s">
        <v>93</v>
      </c>
      <c r="AY491" s="186" t="s">
        <v>94</v>
      </c>
    </row>
    <row r="492" spans="2:51" s="151" customFormat="1" ht="12">
      <c r="B492" s="152"/>
      <c r="C492" s="153"/>
      <c r="D492" s="154" t="s">
        <v>104</v>
      </c>
      <c r="E492" s="155" t="s">
        <v>9</v>
      </c>
      <c r="F492" s="156" t="s">
        <v>793</v>
      </c>
      <c r="G492" s="153"/>
      <c r="H492" s="155" t="s">
        <v>9</v>
      </c>
      <c r="I492" s="157"/>
      <c r="J492" s="153"/>
      <c r="K492" s="153"/>
      <c r="L492" s="158"/>
      <c r="M492" s="159"/>
      <c r="N492" s="160"/>
      <c r="O492" s="160"/>
      <c r="P492" s="160"/>
      <c r="Q492" s="160"/>
      <c r="R492" s="160"/>
      <c r="S492" s="160"/>
      <c r="T492" s="161"/>
      <c r="AT492" s="162" t="s">
        <v>104</v>
      </c>
      <c r="AU492" s="162" t="s">
        <v>1</v>
      </c>
      <c r="AV492" s="151" t="s">
        <v>66</v>
      </c>
      <c r="AW492" s="151" t="s">
        <v>106</v>
      </c>
      <c r="AX492" s="151" t="s">
        <v>93</v>
      </c>
      <c r="AY492" s="162" t="s">
        <v>94</v>
      </c>
    </row>
    <row r="493" spans="2:51" s="163" customFormat="1" ht="12">
      <c r="B493" s="164"/>
      <c r="C493" s="165"/>
      <c r="D493" s="154" t="s">
        <v>104</v>
      </c>
      <c r="E493" s="166" t="s">
        <v>9</v>
      </c>
      <c r="F493" s="167" t="s">
        <v>794</v>
      </c>
      <c r="G493" s="165"/>
      <c r="H493" s="168">
        <v>10.5</v>
      </c>
      <c r="I493" s="169"/>
      <c r="J493" s="165"/>
      <c r="K493" s="165"/>
      <c r="L493" s="170"/>
      <c r="M493" s="171"/>
      <c r="N493" s="172"/>
      <c r="O493" s="172"/>
      <c r="P493" s="172"/>
      <c r="Q493" s="172"/>
      <c r="R493" s="172"/>
      <c r="S493" s="172"/>
      <c r="T493" s="173"/>
      <c r="AT493" s="174" t="s">
        <v>104</v>
      </c>
      <c r="AU493" s="174" t="s">
        <v>1</v>
      </c>
      <c r="AV493" s="163" t="s">
        <v>1</v>
      </c>
      <c r="AW493" s="163" t="s">
        <v>106</v>
      </c>
      <c r="AX493" s="163" t="s">
        <v>93</v>
      </c>
      <c r="AY493" s="174" t="s">
        <v>94</v>
      </c>
    </row>
    <row r="494" spans="2:51" s="175" customFormat="1" ht="12">
      <c r="B494" s="176"/>
      <c r="C494" s="177"/>
      <c r="D494" s="154" t="s">
        <v>104</v>
      </c>
      <c r="E494" s="178" t="s">
        <v>9</v>
      </c>
      <c r="F494" s="179" t="s">
        <v>109</v>
      </c>
      <c r="G494" s="177"/>
      <c r="H494" s="180">
        <v>10.5</v>
      </c>
      <c r="I494" s="181"/>
      <c r="J494" s="177"/>
      <c r="K494" s="177"/>
      <c r="L494" s="182"/>
      <c r="M494" s="183"/>
      <c r="N494" s="184"/>
      <c r="O494" s="184"/>
      <c r="P494" s="184"/>
      <c r="Q494" s="184"/>
      <c r="R494" s="184"/>
      <c r="S494" s="184"/>
      <c r="T494" s="185"/>
      <c r="AT494" s="186" t="s">
        <v>104</v>
      </c>
      <c r="AU494" s="186" t="s">
        <v>1</v>
      </c>
      <c r="AV494" s="175" t="s">
        <v>110</v>
      </c>
      <c r="AW494" s="175" t="s">
        <v>106</v>
      </c>
      <c r="AX494" s="175" t="s">
        <v>93</v>
      </c>
      <c r="AY494" s="186" t="s">
        <v>94</v>
      </c>
    </row>
    <row r="495" spans="2:51" s="151" customFormat="1" ht="12">
      <c r="B495" s="152"/>
      <c r="C495" s="153"/>
      <c r="D495" s="154" t="s">
        <v>104</v>
      </c>
      <c r="E495" s="155" t="s">
        <v>9</v>
      </c>
      <c r="F495" s="156" t="s">
        <v>795</v>
      </c>
      <c r="G495" s="153"/>
      <c r="H495" s="155" t="s">
        <v>9</v>
      </c>
      <c r="I495" s="157"/>
      <c r="J495" s="153"/>
      <c r="K495" s="153"/>
      <c r="L495" s="158"/>
      <c r="M495" s="159"/>
      <c r="N495" s="160"/>
      <c r="O495" s="160"/>
      <c r="P495" s="160"/>
      <c r="Q495" s="160"/>
      <c r="R495" s="160"/>
      <c r="S495" s="160"/>
      <c r="T495" s="161"/>
      <c r="AT495" s="162" t="s">
        <v>104</v>
      </c>
      <c r="AU495" s="162" t="s">
        <v>1</v>
      </c>
      <c r="AV495" s="151" t="s">
        <v>66</v>
      </c>
      <c r="AW495" s="151" t="s">
        <v>106</v>
      </c>
      <c r="AX495" s="151" t="s">
        <v>93</v>
      </c>
      <c r="AY495" s="162" t="s">
        <v>94</v>
      </c>
    </row>
    <row r="496" spans="2:51" s="163" customFormat="1" ht="12">
      <c r="B496" s="164"/>
      <c r="C496" s="165"/>
      <c r="D496" s="154" t="s">
        <v>104</v>
      </c>
      <c r="E496" s="166" t="s">
        <v>9</v>
      </c>
      <c r="F496" s="167" t="s">
        <v>796</v>
      </c>
      <c r="G496" s="165"/>
      <c r="H496" s="168">
        <v>2.3</v>
      </c>
      <c r="I496" s="169"/>
      <c r="J496" s="165"/>
      <c r="K496" s="165"/>
      <c r="L496" s="170"/>
      <c r="M496" s="171"/>
      <c r="N496" s="172"/>
      <c r="O496" s="172"/>
      <c r="P496" s="172"/>
      <c r="Q496" s="172"/>
      <c r="R496" s="172"/>
      <c r="S496" s="172"/>
      <c r="T496" s="173"/>
      <c r="AT496" s="174" t="s">
        <v>104</v>
      </c>
      <c r="AU496" s="174" t="s">
        <v>1</v>
      </c>
      <c r="AV496" s="163" t="s">
        <v>1</v>
      </c>
      <c r="AW496" s="163" t="s">
        <v>106</v>
      </c>
      <c r="AX496" s="163" t="s">
        <v>93</v>
      </c>
      <c r="AY496" s="174" t="s">
        <v>94</v>
      </c>
    </row>
    <row r="497" spans="2:51" s="175" customFormat="1" ht="12">
      <c r="B497" s="176"/>
      <c r="C497" s="177"/>
      <c r="D497" s="154" t="s">
        <v>104</v>
      </c>
      <c r="E497" s="178" t="s">
        <v>9</v>
      </c>
      <c r="F497" s="179" t="s">
        <v>109</v>
      </c>
      <c r="G497" s="177"/>
      <c r="H497" s="180">
        <v>2.3</v>
      </c>
      <c r="I497" s="181"/>
      <c r="J497" s="177"/>
      <c r="K497" s="177"/>
      <c r="L497" s="182"/>
      <c r="M497" s="183"/>
      <c r="N497" s="184"/>
      <c r="O497" s="184"/>
      <c r="P497" s="184"/>
      <c r="Q497" s="184"/>
      <c r="R497" s="184"/>
      <c r="S497" s="184"/>
      <c r="T497" s="185"/>
      <c r="AT497" s="186" t="s">
        <v>104</v>
      </c>
      <c r="AU497" s="186" t="s">
        <v>1</v>
      </c>
      <c r="AV497" s="175" t="s">
        <v>110</v>
      </c>
      <c r="AW497" s="175" t="s">
        <v>106</v>
      </c>
      <c r="AX497" s="175" t="s">
        <v>93</v>
      </c>
      <c r="AY497" s="186" t="s">
        <v>94</v>
      </c>
    </row>
    <row r="498" spans="2:51" s="187" customFormat="1" ht="12">
      <c r="B498" s="188"/>
      <c r="C498" s="189"/>
      <c r="D498" s="154" t="s">
        <v>104</v>
      </c>
      <c r="E498" s="190" t="s">
        <v>9</v>
      </c>
      <c r="F498" s="191" t="s">
        <v>114</v>
      </c>
      <c r="G498" s="189"/>
      <c r="H498" s="192">
        <v>109.2</v>
      </c>
      <c r="I498" s="193"/>
      <c r="J498" s="189"/>
      <c r="K498" s="189"/>
      <c r="L498" s="194"/>
      <c r="M498" s="195"/>
      <c r="N498" s="196"/>
      <c r="O498" s="196"/>
      <c r="P498" s="196"/>
      <c r="Q498" s="196"/>
      <c r="R498" s="196"/>
      <c r="S498" s="196"/>
      <c r="T498" s="197"/>
      <c r="AT498" s="198" t="s">
        <v>104</v>
      </c>
      <c r="AU498" s="198" t="s">
        <v>1</v>
      </c>
      <c r="AV498" s="187" t="s">
        <v>102</v>
      </c>
      <c r="AW498" s="187" t="s">
        <v>106</v>
      </c>
      <c r="AX498" s="187" t="s">
        <v>66</v>
      </c>
      <c r="AY498" s="198" t="s">
        <v>94</v>
      </c>
    </row>
    <row r="499" spans="1:65" s="14" customFormat="1" ht="16.5" customHeight="1">
      <c r="A499" s="11"/>
      <c r="B499" s="54"/>
      <c r="C499" s="137" t="s">
        <v>797</v>
      </c>
      <c r="D499" s="137" t="s">
        <v>97</v>
      </c>
      <c r="E499" s="138" t="s">
        <v>798</v>
      </c>
      <c r="F499" s="139" t="s">
        <v>799</v>
      </c>
      <c r="G499" s="140" t="s">
        <v>100</v>
      </c>
      <c r="H499" s="141">
        <v>113.1</v>
      </c>
      <c r="I499" s="142"/>
      <c r="J499" s="143">
        <f>ROUND(I499*H499,2)</f>
        <v>0</v>
      </c>
      <c r="K499" s="139" t="s">
        <v>101</v>
      </c>
      <c r="L499" s="12"/>
      <c r="M499" s="144" t="s">
        <v>9</v>
      </c>
      <c r="N499" s="145" t="s">
        <v>29</v>
      </c>
      <c r="O499" s="146"/>
      <c r="P499" s="147">
        <f>O499*H499</f>
        <v>0</v>
      </c>
      <c r="Q499" s="147">
        <v>0.00014</v>
      </c>
      <c r="R499" s="147">
        <f>Q499*H499</f>
        <v>0.015833999999999997</v>
      </c>
      <c r="S499" s="147">
        <v>0</v>
      </c>
      <c r="T499" s="148">
        <f>S499*H499</f>
        <v>0</v>
      </c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R499" s="149" t="s">
        <v>184</v>
      </c>
      <c r="AT499" s="149" t="s">
        <v>97</v>
      </c>
      <c r="AU499" s="149" t="s">
        <v>1</v>
      </c>
      <c r="AY499" s="2" t="s">
        <v>94</v>
      </c>
      <c r="BE499" s="150">
        <f>IF(N499="základní",J499,0)</f>
        <v>0</v>
      </c>
      <c r="BF499" s="150">
        <f>IF(N499="snížená",J499,0)</f>
        <v>0</v>
      </c>
      <c r="BG499" s="150">
        <f>IF(N499="zákl. přenesená",J499,0)</f>
        <v>0</v>
      </c>
      <c r="BH499" s="150">
        <f>IF(N499="sníž. přenesená",J499,0)</f>
        <v>0</v>
      </c>
      <c r="BI499" s="150">
        <f>IF(N499="nulová",J499,0)</f>
        <v>0</v>
      </c>
      <c r="BJ499" s="2" t="s">
        <v>66</v>
      </c>
      <c r="BK499" s="150">
        <f>ROUND(I499*H499,2)</f>
        <v>0</v>
      </c>
      <c r="BL499" s="2" t="s">
        <v>184</v>
      </c>
      <c r="BM499" s="149" t="s">
        <v>800</v>
      </c>
    </row>
    <row r="500" spans="1:65" s="14" customFormat="1" ht="16.5" customHeight="1">
      <c r="A500" s="11"/>
      <c r="B500" s="54"/>
      <c r="C500" s="137" t="s">
        <v>801</v>
      </c>
      <c r="D500" s="137" t="s">
        <v>97</v>
      </c>
      <c r="E500" s="138" t="s">
        <v>802</v>
      </c>
      <c r="F500" s="139" t="s">
        <v>803</v>
      </c>
      <c r="G500" s="140" t="s">
        <v>100</v>
      </c>
      <c r="H500" s="141">
        <v>113.1</v>
      </c>
      <c r="I500" s="142"/>
      <c r="J500" s="143">
        <f>ROUND(I500*H500,2)</f>
        <v>0</v>
      </c>
      <c r="K500" s="139" t="s">
        <v>101</v>
      </c>
      <c r="L500" s="12"/>
      <c r="M500" s="144" t="s">
        <v>9</v>
      </c>
      <c r="N500" s="145" t="s">
        <v>29</v>
      </c>
      <c r="O500" s="146"/>
      <c r="P500" s="147">
        <f>O500*H500</f>
        <v>0</v>
      </c>
      <c r="Q500" s="147">
        <v>0.00012</v>
      </c>
      <c r="R500" s="147">
        <f>Q500*H500</f>
        <v>0.013571999999999999</v>
      </c>
      <c r="S500" s="147">
        <v>0</v>
      </c>
      <c r="T500" s="148">
        <f>S500*H500</f>
        <v>0</v>
      </c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R500" s="149" t="s">
        <v>184</v>
      </c>
      <c r="AT500" s="149" t="s">
        <v>97</v>
      </c>
      <c r="AU500" s="149" t="s">
        <v>1</v>
      </c>
      <c r="AY500" s="2" t="s">
        <v>94</v>
      </c>
      <c r="BE500" s="150">
        <f>IF(N500="základní",J500,0)</f>
        <v>0</v>
      </c>
      <c r="BF500" s="150">
        <f>IF(N500="snížená",J500,0)</f>
        <v>0</v>
      </c>
      <c r="BG500" s="150">
        <f>IF(N500="zákl. přenesená",J500,0)</f>
        <v>0</v>
      </c>
      <c r="BH500" s="150">
        <f>IF(N500="sníž. přenesená",J500,0)</f>
        <v>0</v>
      </c>
      <c r="BI500" s="150">
        <f>IF(N500="nulová",J500,0)</f>
        <v>0</v>
      </c>
      <c r="BJ500" s="2" t="s">
        <v>66</v>
      </c>
      <c r="BK500" s="150">
        <f>ROUND(I500*H500,2)</f>
        <v>0</v>
      </c>
      <c r="BL500" s="2" t="s">
        <v>184</v>
      </c>
      <c r="BM500" s="149" t="s">
        <v>804</v>
      </c>
    </row>
    <row r="501" spans="1:65" s="14" customFormat="1" ht="16.5" customHeight="1">
      <c r="A501" s="11"/>
      <c r="B501" s="54"/>
      <c r="C501" s="137" t="s">
        <v>805</v>
      </c>
      <c r="D501" s="137" t="s">
        <v>97</v>
      </c>
      <c r="E501" s="138" t="s">
        <v>806</v>
      </c>
      <c r="F501" s="139" t="s">
        <v>807</v>
      </c>
      <c r="G501" s="140" t="s">
        <v>100</v>
      </c>
      <c r="H501" s="141">
        <v>113.1</v>
      </c>
      <c r="I501" s="142"/>
      <c r="J501" s="143">
        <f>ROUND(I501*H501,2)</f>
        <v>0</v>
      </c>
      <c r="K501" s="139" t="s">
        <v>101</v>
      </c>
      <c r="L501" s="12"/>
      <c r="M501" s="144" t="s">
        <v>9</v>
      </c>
      <c r="N501" s="145" t="s">
        <v>29</v>
      </c>
      <c r="O501" s="146"/>
      <c r="P501" s="147">
        <f>O501*H501</f>
        <v>0</v>
      </c>
      <c r="Q501" s="147">
        <v>0.00012</v>
      </c>
      <c r="R501" s="147">
        <f>Q501*H501</f>
        <v>0.013571999999999999</v>
      </c>
      <c r="S501" s="147">
        <v>0</v>
      </c>
      <c r="T501" s="148">
        <f>S501*H501</f>
        <v>0</v>
      </c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R501" s="149" t="s">
        <v>184</v>
      </c>
      <c r="AT501" s="149" t="s">
        <v>97</v>
      </c>
      <c r="AU501" s="149" t="s">
        <v>1</v>
      </c>
      <c r="AY501" s="2" t="s">
        <v>94</v>
      </c>
      <c r="BE501" s="150">
        <f>IF(N501="základní",J501,0)</f>
        <v>0</v>
      </c>
      <c r="BF501" s="150">
        <f>IF(N501="snížená",J501,0)</f>
        <v>0</v>
      </c>
      <c r="BG501" s="150">
        <f>IF(N501="zákl. přenesená",J501,0)</f>
        <v>0</v>
      </c>
      <c r="BH501" s="150">
        <f>IF(N501="sníž. přenesená",J501,0)</f>
        <v>0</v>
      </c>
      <c r="BI501" s="150">
        <f>IF(N501="nulová",J501,0)</f>
        <v>0</v>
      </c>
      <c r="BJ501" s="2" t="s">
        <v>66</v>
      </c>
      <c r="BK501" s="150">
        <f>ROUND(I501*H501,2)</f>
        <v>0</v>
      </c>
      <c r="BL501" s="2" t="s">
        <v>184</v>
      </c>
      <c r="BM501" s="149" t="s">
        <v>808</v>
      </c>
    </row>
    <row r="502" spans="1:65" s="14" customFormat="1" ht="16.5" customHeight="1">
      <c r="A502" s="11"/>
      <c r="B502" s="54"/>
      <c r="C502" s="137" t="s">
        <v>809</v>
      </c>
      <c r="D502" s="137" t="s">
        <v>97</v>
      </c>
      <c r="E502" s="138" t="s">
        <v>810</v>
      </c>
      <c r="F502" s="139" t="s">
        <v>811</v>
      </c>
      <c r="G502" s="140" t="s">
        <v>100</v>
      </c>
      <c r="H502" s="141">
        <v>113.1</v>
      </c>
      <c r="I502" s="142"/>
      <c r="J502" s="143">
        <f>ROUND(I502*H502,2)</f>
        <v>0</v>
      </c>
      <c r="K502" s="139" t="s">
        <v>101</v>
      </c>
      <c r="L502" s="12"/>
      <c r="M502" s="144" t="s">
        <v>9</v>
      </c>
      <c r="N502" s="145" t="s">
        <v>29</v>
      </c>
      <c r="O502" s="146"/>
      <c r="P502" s="147">
        <f>O502*H502</f>
        <v>0</v>
      </c>
      <c r="Q502" s="147">
        <v>3E-05</v>
      </c>
      <c r="R502" s="147">
        <f>Q502*H502</f>
        <v>0.0033929999999999997</v>
      </c>
      <c r="S502" s="147">
        <v>0</v>
      </c>
      <c r="T502" s="148">
        <f>S502*H502</f>
        <v>0</v>
      </c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R502" s="149" t="s">
        <v>184</v>
      </c>
      <c r="AT502" s="149" t="s">
        <v>97</v>
      </c>
      <c r="AU502" s="149" t="s">
        <v>1</v>
      </c>
      <c r="AY502" s="2" t="s">
        <v>94</v>
      </c>
      <c r="BE502" s="150">
        <f>IF(N502="základní",J502,0)</f>
        <v>0</v>
      </c>
      <c r="BF502" s="150">
        <f>IF(N502="snížená",J502,0)</f>
        <v>0</v>
      </c>
      <c r="BG502" s="150">
        <f>IF(N502="zákl. přenesená",J502,0)</f>
        <v>0</v>
      </c>
      <c r="BH502" s="150">
        <f>IF(N502="sníž. přenesená",J502,0)</f>
        <v>0</v>
      </c>
      <c r="BI502" s="150">
        <f>IF(N502="nulová",J502,0)</f>
        <v>0</v>
      </c>
      <c r="BJ502" s="2" t="s">
        <v>66</v>
      </c>
      <c r="BK502" s="150">
        <f>ROUND(I502*H502,2)</f>
        <v>0</v>
      </c>
      <c r="BL502" s="2" t="s">
        <v>184</v>
      </c>
      <c r="BM502" s="149" t="s">
        <v>812</v>
      </c>
    </row>
    <row r="503" spans="1:65" s="14" customFormat="1" ht="16.5" customHeight="1">
      <c r="A503" s="11"/>
      <c r="B503" s="54"/>
      <c r="C503" s="137" t="s">
        <v>813</v>
      </c>
      <c r="D503" s="137" t="s">
        <v>97</v>
      </c>
      <c r="E503" s="138" t="s">
        <v>814</v>
      </c>
      <c r="F503" s="139" t="s">
        <v>815</v>
      </c>
      <c r="G503" s="140" t="s">
        <v>100</v>
      </c>
      <c r="H503" s="141">
        <v>10.4</v>
      </c>
      <c r="I503" s="142"/>
      <c r="J503" s="143">
        <f>ROUND(I503*H503,2)</f>
        <v>0</v>
      </c>
      <c r="K503" s="139" t="s">
        <v>101</v>
      </c>
      <c r="L503" s="12"/>
      <c r="M503" s="144" t="s">
        <v>9</v>
      </c>
      <c r="N503" s="145" t="s">
        <v>29</v>
      </c>
      <c r="O503" s="146"/>
      <c r="P503" s="147">
        <f>O503*H503</f>
        <v>0</v>
      </c>
      <c r="Q503" s="147">
        <v>4E-05</v>
      </c>
      <c r="R503" s="147">
        <f>Q503*H503</f>
        <v>0.00041600000000000003</v>
      </c>
      <c r="S503" s="147">
        <v>0</v>
      </c>
      <c r="T503" s="148">
        <f>S503*H503</f>
        <v>0</v>
      </c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R503" s="149" t="s">
        <v>184</v>
      </c>
      <c r="AT503" s="149" t="s">
        <v>97</v>
      </c>
      <c r="AU503" s="149" t="s">
        <v>1</v>
      </c>
      <c r="AY503" s="2" t="s">
        <v>94</v>
      </c>
      <c r="BE503" s="150">
        <f>IF(N503="základní",J503,0)</f>
        <v>0</v>
      </c>
      <c r="BF503" s="150">
        <f>IF(N503="snížená",J503,0)</f>
        <v>0</v>
      </c>
      <c r="BG503" s="150">
        <f>IF(N503="zákl. přenesená",J503,0)</f>
        <v>0</v>
      </c>
      <c r="BH503" s="150">
        <f>IF(N503="sníž. přenesená",J503,0)</f>
        <v>0</v>
      </c>
      <c r="BI503" s="150">
        <f>IF(N503="nulová",J503,0)</f>
        <v>0</v>
      </c>
      <c r="BJ503" s="2" t="s">
        <v>66</v>
      </c>
      <c r="BK503" s="150">
        <f>ROUND(I503*H503,2)</f>
        <v>0</v>
      </c>
      <c r="BL503" s="2" t="s">
        <v>184</v>
      </c>
      <c r="BM503" s="149" t="s">
        <v>816</v>
      </c>
    </row>
    <row r="504" spans="2:51" s="163" customFormat="1" ht="12">
      <c r="B504" s="164"/>
      <c r="C504" s="165"/>
      <c r="D504" s="154" t="s">
        <v>104</v>
      </c>
      <c r="E504" s="166" t="s">
        <v>9</v>
      </c>
      <c r="F504" s="167" t="s">
        <v>817</v>
      </c>
      <c r="G504" s="165"/>
      <c r="H504" s="168">
        <v>10.4</v>
      </c>
      <c r="I504" s="169"/>
      <c r="J504" s="165"/>
      <c r="K504" s="165"/>
      <c r="L504" s="170"/>
      <c r="M504" s="171"/>
      <c r="N504" s="172"/>
      <c r="O504" s="172"/>
      <c r="P504" s="172"/>
      <c r="Q504" s="172"/>
      <c r="R504" s="172"/>
      <c r="S504" s="172"/>
      <c r="T504" s="173"/>
      <c r="AT504" s="174" t="s">
        <v>104</v>
      </c>
      <c r="AU504" s="174" t="s">
        <v>1</v>
      </c>
      <c r="AV504" s="163" t="s">
        <v>1</v>
      </c>
      <c r="AW504" s="163" t="s">
        <v>106</v>
      </c>
      <c r="AX504" s="163" t="s">
        <v>66</v>
      </c>
      <c r="AY504" s="174" t="s">
        <v>94</v>
      </c>
    </row>
    <row r="505" spans="1:65" s="14" customFormat="1" ht="16.5" customHeight="1">
      <c r="A505" s="11"/>
      <c r="B505" s="54"/>
      <c r="C505" s="137" t="s">
        <v>818</v>
      </c>
      <c r="D505" s="137" t="s">
        <v>97</v>
      </c>
      <c r="E505" s="138" t="s">
        <v>819</v>
      </c>
      <c r="F505" s="139" t="s">
        <v>820</v>
      </c>
      <c r="G505" s="140" t="s">
        <v>100</v>
      </c>
      <c r="H505" s="141">
        <v>10.4</v>
      </c>
      <c r="I505" s="142"/>
      <c r="J505" s="143">
        <f aca="true" t="shared" si="15" ref="J505:J510">ROUND(I505*H505,2)</f>
        <v>0</v>
      </c>
      <c r="K505" s="139" t="s">
        <v>101</v>
      </c>
      <c r="L505" s="12"/>
      <c r="M505" s="144" t="s">
        <v>9</v>
      </c>
      <c r="N505" s="145" t="s">
        <v>29</v>
      </c>
      <c r="O505" s="146"/>
      <c r="P505" s="147">
        <f aca="true" t="shared" si="16" ref="P505:P510">O505*H505</f>
        <v>0</v>
      </c>
      <c r="Q505" s="147">
        <v>4E-05</v>
      </c>
      <c r="R505" s="147">
        <f aca="true" t="shared" si="17" ref="R505:R510">Q505*H505</f>
        <v>0.00041600000000000003</v>
      </c>
      <c r="S505" s="147">
        <v>0</v>
      </c>
      <c r="T505" s="148">
        <f aca="true" t="shared" si="18" ref="T505:T510">S505*H505</f>
        <v>0</v>
      </c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R505" s="149" t="s">
        <v>184</v>
      </c>
      <c r="AT505" s="149" t="s">
        <v>97</v>
      </c>
      <c r="AU505" s="149" t="s">
        <v>1</v>
      </c>
      <c r="AY505" s="2" t="s">
        <v>94</v>
      </c>
      <c r="BE505" s="150">
        <f aca="true" t="shared" si="19" ref="BE505:BE510">IF(N505="základní",J505,0)</f>
        <v>0</v>
      </c>
      <c r="BF505" s="150">
        <f aca="true" t="shared" si="20" ref="BF505:BF510">IF(N505="snížená",J505,0)</f>
        <v>0</v>
      </c>
      <c r="BG505" s="150">
        <f aca="true" t="shared" si="21" ref="BG505:BG510">IF(N505="zákl. přenesená",J505,0)</f>
        <v>0</v>
      </c>
      <c r="BH505" s="150">
        <f aca="true" t="shared" si="22" ref="BH505:BH510">IF(N505="sníž. přenesená",J505,0)</f>
        <v>0</v>
      </c>
      <c r="BI505" s="150">
        <f aca="true" t="shared" si="23" ref="BI505:BI510">IF(N505="nulová",J505,0)</f>
        <v>0</v>
      </c>
      <c r="BJ505" s="2" t="s">
        <v>66</v>
      </c>
      <c r="BK505" s="150">
        <f aca="true" t="shared" si="24" ref="BK505:BK510">ROUND(I505*H505,2)</f>
        <v>0</v>
      </c>
      <c r="BL505" s="2" t="s">
        <v>184</v>
      </c>
      <c r="BM505" s="149" t="s">
        <v>821</v>
      </c>
    </row>
    <row r="506" spans="1:65" s="14" customFormat="1" ht="16.5" customHeight="1">
      <c r="A506" s="11"/>
      <c r="B506" s="54"/>
      <c r="C506" s="137" t="s">
        <v>822</v>
      </c>
      <c r="D506" s="137" t="s">
        <v>97</v>
      </c>
      <c r="E506" s="138" t="s">
        <v>823</v>
      </c>
      <c r="F506" s="139" t="s">
        <v>824</v>
      </c>
      <c r="G506" s="140" t="s">
        <v>100</v>
      </c>
      <c r="H506" s="141">
        <v>10.4</v>
      </c>
      <c r="I506" s="142"/>
      <c r="J506" s="143">
        <f t="shared" si="15"/>
        <v>0</v>
      </c>
      <c r="K506" s="139" t="s">
        <v>101</v>
      </c>
      <c r="L506" s="12"/>
      <c r="M506" s="144" t="s">
        <v>9</v>
      </c>
      <c r="N506" s="145" t="s">
        <v>29</v>
      </c>
      <c r="O506" s="146"/>
      <c r="P506" s="147">
        <f t="shared" si="16"/>
        <v>0</v>
      </c>
      <c r="Q506" s="147">
        <v>0</v>
      </c>
      <c r="R506" s="147">
        <f t="shared" si="17"/>
        <v>0</v>
      </c>
      <c r="S506" s="147">
        <v>0</v>
      </c>
      <c r="T506" s="148">
        <f t="shared" si="18"/>
        <v>0</v>
      </c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R506" s="149" t="s">
        <v>184</v>
      </c>
      <c r="AT506" s="149" t="s">
        <v>97</v>
      </c>
      <c r="AU506" s="149" t="s">
        <v>1</v>
      </c>
      <c r="AY506" s="2" t="s">
        <v>94</v>
      </c>
      <c r="BE506" s="150">
        <f t="shared" si="19"/>
        <v>0</v>
      </c>
      <c r="BF506" s="150">
        <f t="shared" si="20"/>
        <v>0</v>
      </c>
      <c r="BG506" s="150">
        <f t="shared" si="21"/>
        <v>0</v>
      </c>
      <c r="BH506" s="150">
        <f t="shared" si="22"/>
        <v>0</v>
      </c>
      <c r="BI506" s="150">
        <f t="shared" si="23"/>
        <v>0</v>
      </c>
      <c r="BJ506" s="2" t="s">
        <v>66</v>
      </c>
      <c r="BK506" s="150">
        <f t="shared" si="24"/>
        <v>0</v>
      </c>
      <c r="BL506" s="2" t="s">
        <v>184</v>
      </c>
      <c r="BM506" s="149" t="s">
        <v>825</v>
      </c>
    </row>
    <row r="507" spans="1:65" s="14" customFormat="1" ht="16.5" customHeight="1">
      <c r="A507" s="11"/>
      <c r="B507" s="54"/>
      <c r="C507" s="137" t="s">
        <v>826</v>
      </c>
      <c r="D507" s="137" t="s">
        <v>97</v>
      </c>
      <c r="E507" s="138" t="s">
        <v>827</v>
      </c>
      <c r="F507" s="139" t="s">
        <v>828</v>
      </c>
      <c r="G507" s="140" t="s">
        <v>100</v>
      </c>
      <c r="H507" s="141">
        <v>10.4</v>
      </c>
      <c r="I507" s="142"/>
      <c r="J507" s="143">
        <f t="shared" si="15"/>
        <v>0</v>
      </c>
      <c r="K507" s="139" t="s">
        <v>101</v>
      </c>
      <c r="L507" s="12"/>
      <c r="M507" s="144" t="s">
        <v>9</v>
      </c>
      <c r="N507" s="145" t="s">
        <v>29</v>
      </c>
      <c r="O507" s="146"/>
      <c r="P507" s="147">
        <f t="shared" si="16"/>
        <v>0</v>
      </c>
      <c r="Q507" s="147">
        <v>0.00017</v>
      </c>
      <c r="R507" s="147">
        <f t="shared" si="17"/>
        <v>0.0017680000000000003</v>
      </c>
      <c r="S507" s="147">
        <v>0</v>
      </c>
      <c r="T507" s="148">
        <f t="shared" si="18"/>
        <v>0</v>
      </c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R507" s="149" t="s">
        <v>184</v>
      </c>
      <c r="AT507" s="149" t="s">
        <v>97</v>
      </c>
      <c r="AU507" s="149" t="s">
        <v>1</v>
      </c>
      <c r="AY507" s="2" t="s">
        <v>94</v>
      </c>
      <c r="BE507" s="150">
        <f t="shared" si="19"/>
        <v>0</v>
      </c>
      <c r="BF507" s="150">
        <f t="shared" si="20"/>
        <v>0</v>
      </c>
      <c r="BG507" s="150">
        <f t="shared" si="21"/>
        <v>0</v>
      </c>
      <c r="BH507" s="150">
        <f t="shared" si="22"/>
        <v>0</v>
      </c>
      <c r="BI507" s="150">
        <f t="shared" si="23"/>
        <v>0</v>
      </c>
      <c r="BJ507" s="2" t="s">
        <v>66</v>
      </c>
      <c r="BK507" s="150">
        <f t="shared" si="24"/>
        <v>0</v>
      </c>
      <c r="BL507" s="2" t="s">
        <v>184</v>
      </c>
      <c r="BM507" s="149" t="s">
        <v>829</v>
      </c>
    </row>
    <row r="508" spans="1:65" s="14" customFormat="1" ht="16.5" customHeight="1">
      <c r="A508" s="11"/>
      <c r="B508" s="54"/>
      <c r="C508" s="137" t="s">
        <v>830</v>
      </c>
      <c r="D508" s="137" t="s">
        <v>97</v>
      </c>
      <c r="E508" s="138" t="s">
        <v>831</v>
      </c>
      <c r="F508" s="139" t="s">
        <v>832</v>
      </c>
      <c r="G508" s="140" t="s">
        <v>100</v>
      </c>
      <c r="H508" s="141">
        <v>10.4</v>
      </c>
      <c r="I508" s="142"/>
      <c r="J508" s="143">
        <f t="shared" si="15"/>
        <v>0</v>
      </c>
      <c r="K508" s="139" t="s">
        <v>101</v>
      </c>
      <c r="L508" s="12"/>
      <c r="M508" s="144" t="s">
        <v>9</v>
      </c>
      <c r="N508" s="145" t="s">
        <v>29</v>
      </c>
      <c r="O508" s="146"/>
      <c r="P508" s="147">
        <f t="shared" si="16"/>
        <v>0</v>
      </c>
      <c r="Q508" s="147">
        <v>0.00025</v>
      </c>
      <c r="R508" s="147">
        <f t="shared" si="17"/>
        <v>0.0026000000000000003</v>
      </c>
      <c r="S508" s="147">
        <v>0</v>
      </c>
      <c r="T508" s="148">
        <f t="shared" si="18"/>
        <v>0</v>
      </c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R508" s="149" t="s">
        <v>184</v>
      </c>
      <c r="AT508" s="149" t="s">
        <v>97</v>
      </c>
      <c r="AU508" s="149" t="s">
        <v>1</v>
      </c>
      <c r="AY508" s="2" t="s">
        <v>94</v>
      </c>
      <c r="BE508" s="150">
        <f t="shared" si="19"/>
        <v>0</v>
      </c>
      <c r="BF508" s="150">
        <f t="shared" si="20"/>
        <v>0</v>
      </c>
      <c r="BG508" s="150">
        <f t="shared" si="21"/>
        <v>0</v>
      </c>
      <c r="BH508" s="150">
        <f t="shared" si="22"/>
        <v>0</v>
      </c>
      <c r="BI508" s="150">
        <f t="shared" si="23"/>
        <v>0</v>
      </c>
      <c r="BJ508" s="2" t="s">
        <v>66</v>
      </c>
      <c r="BK508" s="150">
        <f t="shared" si="24"/>
        <v>0</v>
      </c>
      <c r="BL508" s="2" t="s">
        <v>184</v>
      </c>
      <c r="BM508" s="149" t="s">
        <v>833</v>
      </c>
    </row>
    <row r="509" spans="1:65" s="14" customFormat="1" ht="16.5" customHeight="1">
      <c r="A509" s="11"/>
      <c r="B509" s="54"/>
      <c r="C509" s="137" t="s">
        <v>834</v>
      </c>
      <c r="D509" s="137" t="s">
        <v>97</v>
      </c>
      <c r="E509" s="138" t="s">
        <v>835</v>
      </c>
      <c r="F509" s="139" t="s">
        <v>836</v>
      </c>
      <c r="G509" s="140" t="s">
        <v>100</v>
      </c>
      <c r="H509" s="141">
        <v>10.4</v>
      </c>
      <c r="I509" s="142"/>
      <c r="J509" s="143">
        <f t="shared" si="15"/>
        <v>0</v>
      </c>
      <c r="K509" s="139" t="s">
        <v>101</v>
      </c>
      <c r="L509" s="12"/>
      <c r="M509" s="144" t="s">
        <v>9</v>
      </c>
      <c r="N509" s="145" t="s">
        <v>29</v>
      </c>
      <c r="O509" s="146"/>
      <c r="P509" s="147">
        <f t="shared" si="16"/>
        <v>0</v>
      </c>
      <c r="Q509" s="147">
        <v>0.00063</v>
      </c>
      <c r="R509" s="147">
        <f t="shared" si="17"/>
        <v>0.0065520000000000005</v>
      </c>
      <c r="S509" s="147">
        <v>0</v>
      </c>
      <c r="T509" s="148">
        <f t="shared" si="18"/>
        <v>0</v>
      </c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R509" s="149" t="s">
        <v>184</v>
      </c>
      <c r="AT509" s="149" t="s">
        <v>97</v>
      </c>
      <c r="AU509" s="149" t="s">
        <v>1</v>
      </c>
      <c r="AY509" s="2" t="s">
        <v>94</v>
      </c>
      <c r="BE509" s="150">
        <f t="shared" si="19"/>
        <v>0</v>
      </c>
      <c r="BF509" s="150">
        <f t="shared" si="20"/>
        <v>0</v>
      </c>
      <c r="BG509" s="150">
        <f t="shared" si="21"/>
        <v>0</v>
      </c>
      <c r="BH509" s="150">
        <f t="shared" si="22"/>
        <v>0</v>
      </c>
      <c r="BI509" s="150">
        <f t="shared" si="23"/>
        <v>0</v>
      </c>
      <c r="BJ509" s="2" t="s">
        <v>66</v>
      </c>
      <c r="BK509" s="150">
        <f t="shared" si="24"/>
        <v>0</v>
      </c>
      <c r="BL509" s="2" t="s">
        <v>184</v>
      </c>
      <c r="BM509" s="149" t="s">
        <v>837</v>
      </c>
    </row>
    <row r="510" spans="1:65" s="14" customFormat="1" ht="16.5" customHeight="1">
      <c r="A510" s="11"/>
      <c r="B510" s="54"/>
      <c r="C510" s="137" t="s">
        <v>838</v>
      </c>
      <c r="D510" s="137" t="s">
        <v>97</v>
      </c>
      <c r="E510" s="138" t="s">
        <v>839</v>
      </c>
      <c r="F510" s="139" t="s">
        <v>840</v>
      </c>
      <c r="G510" s="140" t="s">
        <v>121</v>
      </c>
      <c r="H510" s="141">
        <v>208</v>
      </c>
      <c r="I510" s="142"/>
      <c r="J510" s="143">
        <f t="shared" si="15"/>
        <v>0</v>
      </c>
      <c r="K510" s="139" t="s">
        <v>101</v>
      </c>
      <c r="L510" s="12"/>
      <c r="M510" s="144" t="s">
        <v>9</v>
      </c>
      <c r="N510" s="145" t="s">
        <v>29</v>
      </c>
      <c r="O510" s="146"/>
      <c r="P510" s="147">
        <f t="shared" si="16"/>
        <v>0</v>
      </c>
      <c r="Q510" s="147">
        <v>2E-05</v>
      </c>
      <c r="R510" s="147">
        <f t="shared" si="17"/>
        <v>0.0041600000000000005</v>
      </c>
      <c r="S510" s="147">
        <v>0</v>
      </c>
      <c r="T510" s="148">
        <f t="shared" si="18"/>
        <v>0</v>
      </c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R510" s="149" t="s">
        <v>184</v>
      </c>
      <c r="AT510" s="149" t="s">
        <v>97</v>
      </c>
      <c r="AU510" s="149" t="s">
        <v>1</v>
      </c>
      <c r="AY510" s="2" t="s">
        <v>94</v>
      </c>
      <c r="BE510" s="150">
        <f t="shared" si="19"/>
        <v>0</v>
      </c>
      <c r="BF510" s="150">
        <f t="shared" si="20"/>
        <v>0</v>
      </c>
      <c r="BG510" s="150">
        <f t="shared" si="21"/>
        <v>0</v>
      </c>
      <c r="BH510" s="150">
        <f t="shared" si="22"/>
        <v>0</v>
      </c>
      <c r="BI510" s="150">
        <f t="shared" si="23"/>
        <v>0</v>
      </c>
      <c r="BJ510" s="2" t="s">
        <v>66</v>
      </c>
      <c r="BK510" s="150">
        <f t="shared" si="24"/>
        <v>0</v>
      </c>
      <c r="BL510" s="2" t="s">
        <v>184</v>
      </c>
      <c r="BM510" s="149" t="s">
        <v>841</v>
      </c>
    </row>
    <row r="511" spans="2:51" s="163" customFormat="1" ht="12">
      <c r="B511" s="164"/>
      <c r="C511" s="165"/>
      <c r="D511" s="154" t="s">
        <v>104</v>
      </c>
      <c r="E511" s="166" t="s">
        <v>9</v>
      </c>
      <c r="F511" s="167" t="s">
        <v>842</v>
      </c>
      <c r="G511" s="165"/>
      <c r="H511" s="168">
        <v>208</v>
      </c>
      <c r="I511" s="169"/>
      <c r="J511" s="165"/>
      <c r="K511" s="165"/>
      <c r="L511" s="170"/>
      <c r="M511" s="171"/>
      <c r="N511" s="172"/>
      <c r="O511" s="172"/>
      <c r="P511" s="172"/>
      <c r="Q511" s="172"/>
      <c r="R511" s="172"/>
      <c r="S511" s="172"/>
      <c r="T511" s="173"/>
      <c r="AT511" s="174" t="s">
        <v>104</v>
      </c>
      <c r="AU511" s="174" t="s">
        <v>1</v>
      </c>
      <c r="AV511" s="163" t="s">
        <v>1</v>
      </c>
      <c r="AW511" s="163" t="s">
        <v>106</v>
      </c>
      <c r="AX511" s="163" t="s">
        <v>66</v>
      </c>
      <c r="AY511" s="174" t="s">
        <v>94</v>
      </c>
    </row>
    <row r="512" spans="2:63" s="120" customFormat="1" ht="22.95" customHeight="1">
      <c r="B512" s="121"/>
      <c r="C512" s="122"/>
      <c r="D512" s="123" t="s">
        <v>90</v>
      </c>
      <c r="E512" s="135" t="s">
        <v>843</v>
      </c>
      <c r="F512" s="135" t="s">
        <v>844</v>
      </c>
      <c r="G512" s="122"/>
      <c r="H512" s="122"/>
      <c r="I512" s="125"/>
      <c r="J512" s="136">
        <f>BK512</f>
        <v>0</v>
      </c>
      <c r="K512" s="122"/>
      <c r="L512" s="127"/>
      <c r="M512" s="128"/>
      <c r="N512" s="129"/>
      <c r="O512" s="129"/>
      <c r="P512" s="130">
        <f>SUM(P513:P525)</f>
        <v>0</v>
      </c>
      <c r="Q512" s="129"/>
      <c r="R512" s="130">
        <f>SUM(R513:R525)</f>
        <v>0.44996700000000006</v>
      </c>
      <c r="S512" s="129"/>
      <c r="T512" s="131">
        <f>SUM(T513:T525)</f>
        <v>0.094891</v>
      </c>
      <c r="AR512" s="132" t="s">
        <v>1</v>
      </c>
      <c r="AT512" s="133" t="s">
        <v>90</v>
      </c>
      <c r="AU512" s="133" t="s">
        <v>66</v>
      </c>
      <c r="AY512" s="132" t="s">
        <v>94</v>
      </c>
      <c r="BK512" s="134">
        <f>SUM(BK513:BK525)</f>
        <v>0</v>
      </c>
    </row>
    <row r="513" spans="1:65" s="14" customFormat="1" ht="16.5" customHeight="1">
      <c r="A513" s="11"/>
      <c r="B513" s="54"/>
      <c r="C513" s="137" t="s">
        <v>845</v>
      </c>
      <c r="D513" s="137" t="s">
        <v>97</v>
      </c>
      <c r="E513" s="138" t="s">
        <v>846</v>
      </c>
      <c r="F513" s="139" t="s">
        <v>847</v>
      </c>
      <c r="G513" s="140" t="s">
        <v>100</v>
      </c>
      <c r="H513" s="141">
        <v>306.1</v>
      </c>
      <c r="I513" s="142"/>
      <c r="J513" s="143">
        <f>ROUND(I513*H513,2)</f>
        <v>0</v>
      </c>
      <c r="K513" s="139" t="s">
        <v>101</v>
      </c>
      <c r="L513" s="12"/>
      <c r="M513" s="144" t="s">
        <v>9</v>
      </c>
      <c r="N513" s="145" t="s">
        <v>29</v>
      </c>
      <c r="O513" s="146"/>
      <c r="P513" s="147">
        <f>O513*H513</f>
        <v>0</v>
      </c>
      <c r="Q513" s="147">
        <v>0.001</v>
      </c>
      <c r="R513" s="147">
        <f>Q513*H513</f>
        <v>0.30610000000000004</v>
      </c>
      <c r="S513" s="147">
        <v>0.00031</v>
      </c>
      <c r="T513" s="148">
        <f>S513*H513</f>
        <v>0.094891</v>
      </c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R513" s="149" t="s">
        <v>184</v>
      </c>
      <c r="AT513" s="149" t="s">
        <v>97</v>
      </c>
      <c r="AU513" s="149" t="s">
        <v>1</v>
      </c>
      <c r="AY513" s="2" t="s">
        <v>94</v>
      </c>
      <c r="BE513" s="150">
        <f>IF(N513="základní",J513,0)</f>
        <v>0</v>
      </c>
      <c r="BF513" s="150">
        <f>IF(N513="snížená",J513,0)</f>
        <v>0</v>
      </c>
      <c r="BG513" s="150">
        <f>IF(N513="zákl. přenesená",J513,0)</f>
        <v>0</v>
      </c>
      <c r="BH513" s="150">
        <f>IF(N513="sníž. přenesená",J513,0)</f>
        <v>0</v>
      </c>
      <c r="BI513" s="150">
        <f>IF(N513="nulová",J513,0)</f>
        <v>0</v>
      </c>
      <c r="BJ513" s="2" t="s">
        <v>66</v>
      </c>
      <c r="BK513" s="150">
        <f>ROUND(I513*H513,2)</f>
        <v>0</v>
      </c>
      <c r="BL513" s="2" t="s">
        <v>184</v>
      </c>
      <c r="BM513" s="149" t="s">
        <v>848</v>
      </c>
    </row>
    <row r="514" spans="2:51" s="151" customFormat="1" ht="12">
      <c r="B514" s="152"/>
      <c r="C514" s="153"/>
      <c r="D514" s="154" t="s">
        <v>104</v>
      </c>
      <c r="E514" s="155" t="s">
        <v>9</v>
      </c>
      <c r="F514" s="156" t="s">
        <v>105</v>
      </c>
      <c r="G514" s="153"/>
      <c r="H514" s="155" t="s">
        <v>9</v>
      </c>
      <c r="I514" s="157"/>
      <c r="J514" s="153"/>
      <c r="K514" s="153"/>
      <c r="L514" s="158"/>
      <c r="M514" s="159"/>
      <c r="N514" s="160"/>
      <c r="O514" s="160"/>
      <c r="P514" s="160"/>
      <c r="Q514" s="160"/>
      <c r="R514" s="160"/>
      <c r="S514" s="160"/>
      <c r="T514" s="161"/>
      <c r="AT514" s="162" t="s">
        <v>104</v>
      </c>
      <c r="AU514" s="162" t="s">
        <v>1</v>
      </c>
      <c r="AV514" s="151" t="s">
        <v>66</v>
      </c>
      <c r="AW514" s="151" t="s">
        <v>106</v>
      </c>
      <c r="AX514" s="151" t="s">
        <v>93</v>
      </c>
      <c r="AY514" s="162" t="s">
        <v>94</v>
      </c>
    </row>
    <row r="515" spans="2:51" s="163" customFormat="1" ht="12">
      <c r="B515" s="164"/>
      <c r="C515" s="165"/>
      <c r="D515" s="154" t="s">
        <v>104</v>
      </c>
      <c r="E515" s="166" t="s">
        <v>9</v>
      </c>
      <c r="F515" s="167" t="s">
        <v>107</v>
      </c>
      <c r="G515" s="165"/>
      <c r="H515" s="168">
        <v>174.3</v>
      </c>
      <c r="I515" s="169"/>
      <c r="J515" s="165"/>
      <c r="K515" s="165"/>
      <c r="L515" s="170"/>
      <c r="M515" s="171"/>
      <c r="N515" s="172"/>
      <c r="O515" s="172"/>
      <c r="P515" s="172"/>
      <c r="Q515" s="172"/>
      <c r="R515" s="172"/>
      <c r="S515" s="172"/>
      <c r="T515" s="173"/>
      <c r="AT515" s="174" t="s">
        <v>104</v>
      </c>
      <c r="AU515" s="174" t="s">
        <v>1</v>
      </c>
      <c r="AV515" s="163" t="s">
        <v>1</v>
      </c>
      <c r="AW515" s="163" t="s">
        <v>106</v>
      </c>
      <c r="AX515" s="163" t="s">
        <v>93</v>
      </c>
      <c r="AY515" s="174" t="s">
        <v>94</v>
      </c>
    </row>
    <row r="516" spans="2:51" s="163" customFormat="1" ht="12">
      <c r="B516" s="164"/>
      <c r="C516" s="165"/>
      <c r="D516" s="154" t="s">
        <v>104</v>
      </c>
      <c r="E516" s="166" t="s">
        <v>9</v>
      </c>
      <c r="F516" s="167" t="s">
        <v>108</v>
      </c>
      <c r="G516" s="165"/>
      <c r="H516" s="168">
        <v>69.6</v>
      </c>
      <c r="I516" s="169"/>
      <c r="J516" s="165"/>
      <c r="K516" s="165"/>
      <c r="L516" s="170"/>
      <c r="M516" s="171"/>
      <c r="N516" s="172"/>
      <c r="O516" s="172"/>
      <c r="P516" s="172"/>
      <c r="Q516" s="172"/>
      <c r="R516" s="172"/>
      <c r="S516" s="172"/>
      <c r="T516" s="173"/>
      <c r="AT516" s="174" t="s">
        <v>104</v>
      </c>
      <c r="AU516" s="174" t="s">
        <v>1</v>
      </c>
      <c r="AV516" s="163" t="s">
        <v>1</v>
      </c>
      <c r="AW516" s="163" t="s">
        <v>106</v>
      </c>
      <c r="AX516" s="163" t="s">
        <v>93</v>
      </c>
      <c r="AY516" s="174" t="s">
        <v>94</v>
      </c>
    </row>
    <row r="517" spans="2:51" s="175" customFormat="1" ht="12">
      <c r="B517" s="176"/>
      <c r="C517" s="177"/>
      <c r="D517" s="154" t="s">
        <v>104</v>
      </c>
      <c r="E517" s="178" t="s">
        <v>9</v>
      </c>
      <c r="F517" s="179" t="s">
        <v>109</v>
      </c>
      <c r="G517" s="177"/>
      <c r="H517" s="180">
        <v>243.9</v>
      </c>
      <c r="I517" s="181"/>
      <c r="J517" s="177"/>
      <c r="K517" s="177"/>
      <c r="L517" s="182"/>
      <c r="M517" s="183"/>
      <c r="N517" s="184"/>
      <c r="O517" s="184"/>
      <c r="P517" s="184"/>
      <c r="Q517" s="184"/>
      <c r="R517" s="184"/>
      <c r="S517" s="184"/>
      <c r="T517" s="185"/>
      <c r="AT517" s="186" t="s">
        <v>104</v>
      </c>
      <c r="AU517" s="186" t="s">
        <v>1</v>
      </c>
      <c r="AV517" s="175" t="s">
        <v>110</v>
      </c>
      <c r="AW517" s="175" t="s">
        <v>106</v>
      </c>
      <c r="AX517" s="175" t="s">
        <v>93</v>
      </c>
      <c r="AY517" s="186" t="s">
        <v>94</v>
      </c>
    </row>
    <row r="518" spans="2:51" s="151" customFormat="1" ht="12">
      <c r="B518" s="152"/>
      <c r="C518" s="153"/>
      <c r="D518" s="154" t="s">
        <v>104</v>
      </c>
      <c r="E518" s="155" t="s">
        <v>9</v>
      </c>
      <c r="F518" s="156" t="s">
        <v>111</v>
      </c>
      <c r="G518" s="153"/>
      <c r="H518" s="155" t="s">
        <v>9</v>
      </c>
      <c r="I518" s="157"/>
      <c r="J518" s="153"/>
      <c r="K518" s="153"/>
      <c r="L518" s="158"/>
      <c r="M518" s="159"/>
      <c r="N518" s="160"/>
      <c r="O518" s="160"/>
      <c r="P518" s="160"/>
      <c r="Q518" s="160"/>
      <c r="R518" s="160"/>
      <c r="S518" s="160"/>
      <c r="T518" s="161"/>
      <c r="AT518" s="162" t="s">
        <v>104</v>
      </c>
      <c r="AU518" s="162" t="s">
        <v>1</v>
      </c>
      <c r="AV518" s="151" t="s">
        <v>66</v>
      </c>
      <c r="AW518" s="151" t="s">
        <v>106</v>
      </c>
      <c r="AX518" s="151" t="s">
        <v>93</v>
      </c>
      <c r="AY518" s="162" t="s">
        <v>94</v>
      </c>
    </row>
    <row r="519" spans="2:51" s="163" customFormat="1" ht="12">
      <c r="B519" s="164"/>
      <c r="C519" s="165"/>
      <c r="D519" s="154" t="s">
        <v>104</v>
      </c>
      <c r="E519" s="166" t="s">
        <v>9</v>
      </c>
      <c r="F519" s="167" t="s">
        <v>112</v>
      </c>
      <c r="G519" s="165"/>
      <c r="H519" s="168">
        <v>40.9</v>
      </c>
      <c r="I519" s="169"/>
      <c r="J519" s="165"/>
      <c r="K519" s="165"/>
      <c r="L519" s="170"/>
      <c r="M519" s="171"/>
      <c r="N519" s="172"/>
      <c r="O519" s="172"/>
      <c r="P519" s="172"/>
      <c r="Q519" s="172"/>
      <c r="R519" s="172"/>
      <c r="S519" s="172"/>
      <c r="T519" s="173"/>
      <c r="AT519" s="174" t="s">
        <v>104</v>
      </c>
      <c r="AU519" s="174" t="s">
        <v>1</v>
      </c>
      <c r="AV519" s="163" t="s">
        <v>1</v>
      </c>
      <c r="AW519" s="163" t="s">
        <v>106</v>
      </c>
      <c r="AX519" s="163" t="s">
        <v>93</v>
      </c>
      <c r="AY519" s="174" t="s">
        <v>94</v>
      </c>
    </row>
    <row r="520" spans="2:51" s="163" customFormat="1" ht="12">
      <c r="B520" s="164"/>
      <c r="C520" s="165"/>
      <c r="D520" s="154" t="s">
        <v>104</v>
      </c>
      <c r="E520" s="166" t="s">
        <v>9</v>
      </c>
      <c r="F520" s="167" t="s">
        <v>113</v>
      </c>
      <c r="G520" s="165"/>
      <c r="H520" s="168">
        <v>21.3</v>
      </c>
      <c r="I520" s="169"/>
      <c r="J520" s="165"/>
      <c r="K520" s="165"/>
      <c r="L520" s="170"/>
      <c r="M520" s="171"/>
      <c r="N520" s="172"/>
      <c r="O520" s="172"/>
      <c r="P520" s="172"/>
      <c r="Q520" s="172"/>
      <c r="R520" s="172"/>
      <c r="S520" s="172"/>
      <c r="T520" s="173"/>
      <c r="AT520" s="174" t="s">
        <v>104</v>
      </c>
      <c r="AU520" s="174" t="s">
        <v>1</v>
      </c>
      <c r="AV520" s="163" t="s">
        <v>1</v>
      </c>
      <c r="AW520" s="163" t="s">
        <v>106</v>
      </c>
      <c r="AX520" s="163" t="s">
        <v>93</v>
      </c>
      <c r="AY520" s="174" t="s">
        <v>94</v>
      </c>
    </row>
    <row r="521" spans="2:51" s="175" customFormat="1" ht="12">
      <c r="B521" s="176"/>
      <c r="C521" s="177"/>
      <c r="D521" s="154" t="s">
        <v>104</v>
      </c>
      <c r="E521" s="178" t="s">
        <v>9</v>
      </c>
      <c r="F521" s="179" t="s">
        <v>109</v>
      </c>
      <c r="G521" s="177"/>
      <c r="H521" s="180">
        <v>62.2</v>
      </c>
      <c r="I521" s="181"/>
      <c r="J521" s="177"/>
      <c r="K521" s="177"/>
      <c r="L521" s="182"/>
      <c r="M521" s="183"/>
      <c r="N521" s="184"/>
      <c r="O521" s="184"/>
      <c r="P521" s="184"/>
      <c r="Q521" s="184"/>
      <c r="R521" s="184"/>
      <c r="S521" s="184"/>
      <c r="T521" s="185"/>
      <c r="AT521" s="186" t="s">
        <v>104</v>
      </c>
      <c r="AU521" s="186" t="s">
        <v>1</v>
      </c>
      <c r="AV521" s="175" t="s">
        <v>110</v>
      </c>
      <c r="AW521" s="175" t="s">
        <v>106</v>
      </c>
      <c r="AX521" s="175" t="s">
        <v>93</v>
      </c>
      <c r="AY521" s="186" t="s">
        <v>94</v>
      </c>
    </row>
    <row r="522" spans="2:51" s="187" customFormat="1" ht="12">
      <c r="B522" s="188"/>
      <c r="C522" s="189"/>
      <c r="D522" s="154" t="s">
        <v>104</v>
      </c>
      <c r="E522" s="190" t="s">
        <v>9</v>
      </c>
      <c r="F522" s="191" t="s">
        <v>114</v>
      </c>
      <c r="G522" s="189"/>
      <c r="H522" s="192">
        <v>306.1</v>
      </c>
      <c r="I522" s="193"/>
      <c r="J522" s="189"/>
      <c r="K522" s="189"/>
      <c r="L522" s="194"/>
      <c r="M522" s="195"/>
      <c r="N522" s="196"/>
      <c r="O522" s="196"/>
      <c r="P522" s="196"/>
      <c r="Q522" s="196"/>
      <c r="R522" s="196"/>
      <c r="S522" s="196"/>
      <c r="T522" s="197"/>
      <c r="AT522" s="198" t="s">
        <v>104</v>
      </c>
      <c r="AU522" s="198" t="s">
        <v>1</v>
      </c>
      <c r="AV522" s="187" t="s">
        <v>102</v>
      </c>
      <c r="AW522" s="187" t="s">
        <v>106</v>
      </c>
      <c r="AX522" s="187" t="s">
        <v>66</v>
      </c>
      <c r="AY522" s="198" t="s">
        <v>94</v>
      </c>
    </row>
    <row r="523" spans="1:65" s="14" customFormat="1" ht="16.5" customHeight="1">
      <c r="A523" s="11"/>
      <c r="B523" s="54"/>
      <c r="C523" s="137" t="s">
        <v>849</v>
      </c>
      <c r="D523" s="137" t="s">
        <v>97</v>
      </c>
      <c r="E523" s="138" t="s">
        <v>850</v>
      </c>
      <c r="F523" s="139" t="s">
        <v>851</v>
      </c>
      <c r="G523" s="140" t="s">
        <v>100</v>
      </c>
      <c r="H523" s="141">
        <v>306.1</v>
      </c>
      <c r="I523" s="142"/>
      <c r="J523" s="143">
        <f>ROUND(I523*H523,2)</f>
        <v>0</v>
      </c>
      <c r="K523" s="139" t="s">
        <v>101</v>
      </c>
      <c r="L523" s="12"/>
      <c r="M523" s="144" t="s">
        <v>9</v>
      </c>
      <c r="N523" s="145" t="s">
        <v>29</v>
      </c>
      <c r="O523" s="146"/>
      <c r="P523" s="147">
        <f>O523*H523</f>
        <v>0</v>
      </c>
      <c r="Q523" s="147">
        <v>0</v>
      </c>
      <c r="R523" s="147">
        <f>Q523*H523</f>
        <v>0</v>
      </c>
      <c r="S523" s="147">
        <v>0</v>
      </c>
      <c r="T523" s="148">
        <f>S523*H523</f>
        <v>0</v>
      </c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R523" s="149" t="s">
        <v>184</v>
      </c>
      <c r="AT523" s="149" t="s">
        <v>97</v>
      </c>
      <c r="AU523" s="149" t="s">
        <v>1</v>
      </c>
      <c r="AY523" s="2" t="s">
        <v>94</v>
      </c>
      <c r="BE523" s="150">
        <f>IF(N523="základní",J523,0)</f>
        <v>0</v>
      </c>
      <c r="BF523" s="150">
        <f>IF(N523="snížená",J523,0)</f>
        <v>0</v>
      </c>
      <c r="BG523" s="150">
        <f>IF(N523="zákl. přenesená",J523,0)</f>
        <v>0</v>
      </c>
      <c r="BH523" s="150">
        <f>IF(N523="sníž. přenesená",J523,0)</f>
        <v>0</v>
      </c>
      <c r="BI523" s="150">
        <f>IF(N523="nulová",J523,0)</f>
        <v>0</v>
      </c>
      <c r="BJ523" s="2" t="s">
        <v>66</v>
      </c>
      <c r="BK523" s="150">
        <f>ROUND(I523*H523,2)</f>
        <v>0</v>
      </c>
      <c r="BL523" s="2" t="s">
        <v>184</v>
      </c>
      <c r="BM523" s="149" t="s">
        <v>852</v>
      </c>
    </row>
    <row r="524" spans="1:65" s="14" customFormat="1" ht="16.5" customHeight="1">
      <c r="A524" s="11"/>
      <c r="B524" s="54"/>
      <c r="C524" s="137" t="s">
        <v>853</v>
      </c>
      <c r="D524" s="137" t="s">
        <v>97</v>
      </c>
      <c r="E524" s="138" t="s">
        <v>854</v>
      </c>
      <c r="F524" s="139" t="s">
        <v>855</v>
      </c>
      <c r="G524" s="140" t="s">
        <v>100</v>
      </c>
      <c r="H524" s="141">
        <v>306.1</v>
      </c>
      <c r="I524" s="142"/>
      <c r="J524" s="143">
        <f>ROUND(I524*H524,2)</f>
        <v>0</v>
      </c>
      <c r="K524" s="139" t="s">
        <v>101</v>
      </c>
      <c r="L524" s="12"/>
      <c r="M524" s="144" t="s">
        <v>9</v>
      </c>
      <c r="N524" s="145" t="s">
        <v>29</v>
      </c>
      <c r="O524" s="146"/>
      <c r="P524" s="147">
        <f>O524*H524</f>
        <v>0</v>
      </c>
      <c r="Q524" s="147">
        <v>0.00021</v>
      </c>
      <c r="R524" s="147">
        <f>Q524*H524</f>
        <v>0.064281</v>
      </c>
      <c r="S524" s="147">
        <v>0</v>
      </c>
      <c r="T524" s="148">
        <f>S524*H524</f>
        <v>0</v>
      </c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R524" s="149" t="s">
        <v>184</v>
      </c>
      <c r="AT524" s="149" t="s">
        <v>97</v>
      </c>
      <c r="AU524" s="149" t="s">
        <v>1</v>
      </c>
      <c r="AY524" s="2" t="s">
        <v>94</v>
      </c>
      <c r="BE524" s="150">
        <f>IF(N524="základní",J524,0)</f>
        <v>0</v>
      </c>
      <c r="BF524" s="150">
        <f>IF(N524="snížená",J524,0)</f>
        <v>0</v>
      </c>
      <c r="BG524" s="150">
        <f>IF(N524="zákl. přenesená",J524,0)</f>
        <v>0</v>
      </c>
      <c r="BH524" s="150">
        <f>IF(N524="sníž. přenesená",J524,0)</f>
        <v>0</v>
      </c>
      <c r="BI524" s="150">
        <f>IF(N524="nulová",J524,0)</f>
        <v>0</v>
      </c>
      <c r="BJ524" s="2" t="s">
        <v>66</v>
      </c>
      <c r="BK524" s="150">
        <f>ROUND(I524*H524,2)</f>
        <v>0</v>
      </c>
      <c r="BL524" s="2" t="s">
        <v>184</v>
      </c>
      <c r="BM524" s="149" t="s">
        <v>856</v>
      </c>
    </row>
    <row r="525" spans="1:65" s="14" customFormat="1" ht="21.75" customHeight="1">
      <c r="A525" s="11"/>
      <c r="B525" s="54"/>
      <c r="C525" s="137" t="s">
        <v>857</v>
      </c>
      <c r="D525" s="137" t="s">
        <v>97</v>
      </c>
      <c r="E525" s="138" t="s">
        <v>858</v>
      </c>
      <c r="F525" s="139" t="s">
        <v>859</v>
      </c>
      <c r="G525" s="140" t="s">
        <v>100</v>
      </c>
      <c r="H525" s="141">
        <v>306.1</v>
      </c>
      <c r="I525" s="142"/>
      <c r="J525" s="143">
        <f>ROUND(I525*H525,2)</f>
        <v>0</v>
      </c>
      <c r="K525" s="139" t="s">
        <v>101</v>
      </c>
      <c r="L525" s="12"/>
      <c r="M525" s="213" t="s">
        <v>9</v>
      </c>
      <c r="N525" s="214" t="s">
        <v>29</v>
      </c>
      <c r="O525" s="215"/>
      <c r="P525" s="216">
        <f>O525*H525</f>
        <v>0</v>
      </c>
      <c r="Q525" s="216">
        <v>0.00026</v>
      </c>
      <c r="R525" s="216">
        <f>Q525*H525</f>
        <v>0.079586</v>
      </c>
      <c r="S525" s="216">
        <v>0</v>
      </c>
      <c r="T525" s="217">
        <f>S525*H525</f>
        <v>0</v>
      </c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R525" s="149" t="s">
        <v>184</v>
      </c>
      <c r="AT525" s="149" t="s">
        <v>97</v>
      </c>
      <c r="AU525" s="149" t="s">
        <v>1</v>
      </c>
      <c r="AY525" s="2" t="s">
        <v>94</v>
      </c>
      <c r="BE525" s="150">
        <f>IF(N525="základní",J525,0)</f>
        <v>0</v>
      </c>
      <c r="BF525" s="150">
        <f>IF(N525="snížená",J525,0)</f>
        <v>0</v>
      </c>
      <c r="BG525" s="150">
        <f>IF(N525="zákl. přenesená",J525,0)</f>
        <v>0</v>
      </c>
      <c r="BH525" s="150">
        <f>IF(N525="sníž. přenesená",J525,0)</f>
        <v>0</v>
      </c>
      <c r="BI525" s="150">
        <f>IF(N525="nulová",J525,0)</f>
        <v>0</v>
      </c>
      <c r="BJ525" s="2" t="s">
        <v>66</v>
      </c>
      <c r="BK525" s="150">
        <f>ROUND(I525*H525,2)</f>
        <v>0</v>
      </c>
      <c r="BL525" s="2" t="s">
        <v>184</v>
      </c>
      <c r="BM525" s="149" t="s">
        <v>860</v>
      </c>
    </row>
    <row r="526" spans="1:31" s="14" customFormat="1" ht="6.9" customHeight="1">
      <c r="A526" s="11"/>
      <c r="B526" s="98"/>
      <c r="C526" s="99"/>
      <c r="D526" s="99"/>
      <c r="E526" s="99"/>
      <c r="F526" s="99"/>
      <c r="G526" s="99"/>
      <c r="H526" s="99"/>
      <c r="I526" s="99"/>
      <c r="J526" s="99"/>
      <c r="K526" s="99"/>
      <c r="L526" s="12"/>
      <c r="M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</row>
  </sheetData>
  <sheetProtection algorithmName="SHA-512" hashValue="Sf4b0W+5jYI/k3EWitLr1R9tDI7BD0uOJZq7PPUozJVTcGAACpzCpDlUKSyL5fxx0yK5Hz6IF+UbNJXv1UvEzA==" saltValue="nK7jC0ZG4I2wM4UGA7tmqmTaHQFbc7ehAaTbOS+30I5olOqADmTgyfl0z2A/ZAOz/nUWqvZA7/kvrhmHtDfHWw==" spinCount="100000" sheet="1" objects="1" scenarios="1" formatColumns="0" formatRows="0" autoFilter="0"/>
  <autoFilter ref="C140:K525"/>
  <mergeCells count="14">
    <mergeCell ref="E131:H131"/>
    <mergeCell ref="E133:H133"/>
    <mergeCell ref="E87:H87"/>
    <mergeCell ref="D115:F115"/>
    <mergeCell ref="D116:F116"/>
    <mergeCell ref="D117:F117"/>
    <mergeCell ref="D118:F118"/>
    <mergeCell ref="D119:F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2022-04-26T09:49:28Z</dcterms:created>
  <dcterms:modified xsi:type="dcterms:W3CDTF">2022-04-26T09:50:13Z</dcterms:modified>
  <cp:category/>
  <cp:version/>
  <cp:contentType/>
  <cp:contentStatus/>
</cp:coreProperties>
</file>