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2\_V Režimu zákona\Mrázovka\Schválená ZD\"/>
    </mc:Choice>
  </mc:AlternateContent>
  <xr:revisionPtr revIDLastSave="0" documentId="13_ncr:1_{BE639B11-D62A-47F4-AFF2-9405DB6476B1}" xr6:coauthVersionLast="36" xr6:coauthVersionMax="47" xr10:uidLastSave="{00000000-0000-0000-0000-000000000000}"/>
  <bookViews>
    <workbookView xWindow="0" yWindow="0" windowWidth="28800" windowHeight="12225" firstSheet="1" activeTab="5" xr2:uid="{00000000-000D-0000-FFFF-FFFF00000000}"/>
  </bookViews>
  <sheets>
    <sheet name="Etapizace" sheetId="19" r:id="rId1"/>
    <sheet name="Rekapitulace stavby" sheetId="1" r:id="rId2"/>
    <sheet name="SO 001 - Bourací práce" sheetId="2" r:id="rId3"/>
    <sheet name="SO 101 - Pěší komunikace ..." sheetId="3" r:id="rId4"/>
    <sheet name="SO 102 - Pojezdová komuni..." sheetId="4" r:id="rId5"/>
    <sheet name="SO 103 - Pěší komunikace ..." sheetId="5" r:id="rId6"/>
    <sheet name="SO 104 - Pěší komunikace ..." sheetId="6" r:id="rId7"/>
    <sheet name="SO 105 - Pěší komunikace ..." sheetId="7" r:id="rId8"/>
    <sheet name="SO 106 - Zpevněná odstavn..." sheetId="8" r:id="rId9"/>
    <sheet name="SO 107 - Pěší komunikace ..." sheetId="9" r:id="rId10"/>
    <sheet name="SO 108 - Nová pěší propojka" sheetId="10" r:id="rId11"/>
    <sheet name="SO 109 - Sadové úpravy u ..." sheetId="11" r:id="rId12"/>
    <sheet name="SO 301 - Revitalizace odv..." sheetId="12" r:id="rId13"/>
    <sheet name="SO 302 - Sadové úpravy v ..." sheetId="13" r:id="rId14"/>
    <sheet name="SO 701 - Revitalizace sch..." sheetId="14" r:id="rId15"/>
    <sheet name="SO 702 - Revitalizace záb..." sheetId="15" r:id="rId16"/>
    <sheet name="SO 703 - Revitalizace kam..." sheetId="16" r:id="rId17"/>
    <sheet name="SO 704 - Mobiliář" sheetId="17" r:id="rId18"/>
    <sheet name="VRN - Vedlejčí rozpočtové..." sheetId="18" r:id="rId19"/>
  </sheets>
  <definedNames>
    <definedName name="_xlnm._FilterDatabase" localSheetId="2" hidden="1">'SO 001 - Bourací práce'!$C$122:$K$260</definedName>
    <definedName name="_xlnm._FilterDatabase" localSheetId="3" hidden="1">'SO 101 - Pěší komunikace ...'!$C$120:$K$141</definedName>
    <definedName name="_xlnm._FilterDatabase" localSheetId="4" hidden="1">'SO 102 - Pojezdová komuni...'!$C$120:$K$141</definedName>
    <definedName name="_xlnm._FilterDatabase" localSheetId="5" hidden="1">'SO 103 - Pěší komunikace ...'!$C$120:$K$150</definedName>
    <definedName name="_xlnm._FilterDatabase" localSheetId="6" hidden="1">'SO 104 - Pěší komunikace ...'!$C$120:$K$140</definedName>
    <definedName name="_xlnm._FilterDatabase" localSheetId="7" hidden="1">'SO 105 - Pěší komunikace ...'!$C$120:$K$154</definedName>
    <definedName name="_xlnm._FilterDatabase" localSheetId="8" hidden="1">'SO 106 - Zpevněná odstavn...'!$C$120:$K$141</definedName>
    <definedName name="_xlnm._FilterDatabase" localSheetId="9" hidden="1">'SO 107 - Pěší komunikace ...'!$C$120:$K$141</definedName>
    <definedName name="_xlnm._FilterDatabase" localSheetId="10" hidden="1">'SO 108 - Nová pěší propojka'!$C$121:$K$168</definedName>
    <definedName name="_xlnm._FilterDatabase" localSheetId="11" hidden="1">'SO 109 - Sadové úpravy u ...'!$C$119:$K$237</definedName>
    <definedName name="_xlnm._FilterDatabase" localSheetId="12" hidden="1">'SO 301 - Revitalizace odv...'!$C$121:$K$188</definedName>
    <definedName name="_xlnm._FilterDatabase" localSheetId="13" hidden="1">'SO 302 - Sadové úpravy v ...'!$C$119:$K$159</definedName>
    <definedName name="_xlnm._FilterDatabase" localSheetId="14" hidden="1">'SO 701 - Revitalizace sch...'!$C$120:$K$135</definedName>
    <definedName name="_xlnm._FilterDatabase" localSheetId="15" hidden="1">'SO 702 - Revitalizace záb...'!$C$119:$K$144</definedName>
    <definedName name="_xlnm._FilterDatabase" localSheetId="16" hidden="1">'SO 703 - Revitalizace kam...'!$C$117:$K$122</definedName>
    <definedName name="_xlnm._FilterDatabase" localSheetId="17" hidden="1">'SO 704 - Mobiliář'!$C$117:$K$122</definedName>
    <definedName name="_xlnm._FilterDatabase" localSheetId="18" hidden="1">'VRN - Vedlejčí rozpočtové...'!$C$116:$K$125</definedName>
    <definedName name="_xlnm.Print_Titles" localSheetId="1">'Rekapitulace stavby'!$92:$92</definedName>
    <definedName name="_xlnm.Print_Titles" localSheetId="2">'SO 001 - Bourací práce'!$122:$122</definedName>
    <definedName name="_xlnm.Print_Titles" localSheetId="3">'SO 101 - Pěší komunikace ...'!$120:$120</definedName>
    <definedName name="_xlnm.Print_Titles" localSheetId="4">'SO 102 - Pojezdová komuni...'!$120:$120</definedName>
    <definedName name="_xlnm.Print_Titles" localSheetId="5">'SO 103 - Pěší komunikace ...'!$120:$120</definedName>
    <definedName name="_xlnm.Print_Titles" localSheetId="6">'SO 104 - Pěší komunikace ...'!$120:$120</definedName>
    <definedName name="_xlnm.Print_Titles" localSheetId="7">'SO 105 - Pěší komunikace ...'!$120:$120</definedName>
    <definedName name="_xlnm.Print_Titles" localSheetId="8">'SO 106 - Zpevněná odstavn...'!$120:$120</definedName>
    <definedName name="_xlnm.Print_Titles" localSheetId="9">'SO 107 - Pěší komunikace ...'!$120:$120</definedName>
    <definedName name="_xlnm.Print_Titles" localSheetId="10">'SO 108 - Nová pěší propojka'!$121:$121</definedName>
    <definedName name="_xlnm.Print_Titles" localSheetId="11">'SO 109 - Sadové úpravy u ...'!$119:$119</definedName>
    <definedName name="_xlnm.Print_Titles" localSheetId="12">'SO 301 - Revitalizace odv...'!$121:$121</definedName>
    <definedName name="_xlnm.Print_Titles" localSheetId="13">'SO 302 - Sadové úpravy v ...'!$119:$119</definedName>
    <definedName name="_xlnm.Print_Titles" localSheetId="14">'SO 701 - Revitalizace sch...'!$120:$120</definedName>
    <definedName name="_xlnm.Print_Titles" localSheetId="15">'SO 702 - Revitalizace záb...'!$119:$119</definedName>
    <definedName name="_xlnm.Print_Titles" localSheetId="16">'SO 703 - Revitalizace kam...'!$117:$117</definedName>
    <definedName name="_xlnm.Print_Titles" localSheetId="17">'SO 704 - Mobiliář'!$117:$117</definedName>
    <definedName name="_xlnm.Print_Titles" localSheetId="18">'VRN - Vedlejčí rozpočtové...'!$116:$116</definedName>
    <definedName name="_xlnm.Print_Area" localSheetId="1">'Rekapitulace stavby'!$D$4:$AO$76,'Rekapitulace stavby'!$C$82:$AQ$112</definedName>
    <definedName name="_xlnm.Print_Area" localSheetId="2">'SO 001 - Bourací práce'!$C$4:$J$76,'SO 001 - Bourací práce'!$C$82:$J$104,'SO 001 - Bourací práce'!$C$110:$J$260</definedName>
    <definedName name="_xlnm.Print_Area" localSheetId="3">'SO 101 - Pěší komunikace ...'!$C$4:$J$76,'SO 101 - Pěší komunikace ...'!$C$82:$J$102,'SO 101 - Pěší komunikace ...'!$C$108:$J$141</definedName>
    <definedName name="_xlnm.Print_Area" localSheetId="4">'SO 102 - Pojezdová komuni...'!$C$4:$J$76,'SO 102 - Pojezdová komuni...'!$C$82:$J$102,'SO 102 - Pojezdová komuni...'!$C$108:$J$141</definedName>
    <definedName name="_xlnm.Print_Area" localSheetId="5">'SO 103 - Pěší komunikace ...'!$C$4:$J$76,'SO 103 - Pěší komunikace ...'!$C$82:$J$102,'SO 103 - Pěší komunikace ...'!$C$108:$J$150</definedName>
    <definedName name="_xlnm.Print_Area" localSheetId="6">'SO 104 - Pěší komunikace ...'!$C$4:$J$76,'SO 104 - Pěší komunikace ...'!$C$82:$J$102,'SO 104 - Pěší komunikace ...'!$C$108:$J$140</definedName>
    <definedName name="_xlnm.Print_Area" localSheetId="7">'SO 105 - Pěší komunikace ...'!$C$4:$J$76,'SO 105 - Pěší komunikace ...'!$C$82:$J$102,'SO 105 - Pěší komunikace ...'!$C$108:$J$154</definedName>
    <definedName name="_xlnm.Print_Area" localSheetId="8">'SO 106 - Zpevněná odstavn...'!$C$4:$J$76,'SO 106 - Zpevněná odstavn...'!$C$82:$J$102,'SO 106 - Zpevněná odstavn...'!$C$108:$J$141</definedName>
    <definedName name="_xlnm.Print_Area" localSheetId="9">'SO 107 - Pěší komunikace ...'!$C$4:$J$76,'SO 107 - Pěší komunikace ...'!$C$82:$J$102,'SO 107 - Pěší komunikace ...'!$C$108:$J$141</definedName>
    <definedName name="_xlnm.Print_Area" localSheetId="10">'SO 108 - Nová pěší propojka'!$C$4:$J$76,'SO 108 - Nová pěší propojka'!$C$82:$J$103,'SO 108 - Nová pěší propojka'!$C$109:$J$168</definedName>
    <definedName name="_xlnm.Print_Area" localSheetId="11">'SO 109 - Sadové úpravy u ...'!$C$4:$J$76,'SO 109 - Sadové úpravy u ...'!$C$82:$J$101,'SO 109 - Sadové úpravy u ...'!$C$107:$J$237</definedName>
    <definedName name="_xlnm.Print_Area" localSheetId="12">'SO 301 - Revitalizace odv...'!$C$4:$J$76,'SO 301 - Revitalizace odv...'!$C$82:$J$103,'SO 301 - Revitalizace odv...'!$C$109:$J$188</definedName>
    <definedName name="_xlnm.Print_Area" localSheetId="13">'SO 302 - Sadové úpravy v ...'!$C$4:$J$76,'SO 302 - Sadové úpravy v ...'!$C$82:$J$101,'SO 302 - Sadové úpravy v ...'!$C$107:$J$159</definedName>
    <definedName name="_xlnm.Print_Area" localSheetId="14">'SO 701 - Revitalizace sch...'!$C$4:$J$76,'SO 701 - Revitalizace sch...'!$C$82:$J$102,'SO 701 - Revitalizace sch...'!$C$108:$J$135</definedName>
    <definedName name="_xlnm.Print_Area" localSheetId="15">'SO 702 - Revitalizace záb...'!$C$4:$J$76,'SO 702 - Revitalizace záb...'!$C$82:$J$101,'SO 702 - Revitalizace záb...'!$C$107:$J$144</definedName>
    <definedName name="_xlnm.Print_Area" localSheetId="16">'SO 703 - Revitalizace kam...'!$C$4:$J$76,'SO 703 - Revitalizace kam...'!$C$82:$J$99,'SO 703 - Revitalizace kam...'!$C$105:$J$122</definedName>
    <definedName name="_xlnm.Print_Area" localSheetId="17">'SO 704 - Mobiliář'!$C$4:$J$76,'SO 704 - Mobiliář'!$C$82:$J$99,'SO 704 - Mobiliář'!$C$105:$J$122</definedName>
    <definedName name="_xlnm.Print_Area" localSheetId="18">'VRN - Vedlejčí rozpočtové...'!$C$4:$J$76,'VRN - Vedlejčí rozpočtové...'!$C$82:$J$98,'VRN - Vedlejčí rozpočtové...'!$C$104:$J$125</definedName>
  </definedNames>
  <calcPr calcId="191029"/>
</workbook>
</file>

<file path=xl/calcChain.xml><?xml version="1.0" encoding="utf-8"?>
<calcChain xmlns="http://schemas.openxmlformats.org/spreadsheetml/2006/main">
  <c r="AN30" i="19" l="1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32" i="19"/>
  <c r="AN34" i="19"/>
  <c r="AG34" i="19"/>
  <c r="AG32" i="19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N16" i="19" l="1"/>
  <c r="J37" i="18" l="1"/>
  <c r="J36" i="18"/>
  <c r="AY111" i="1"/>
  <c r="J35" i="18"/>
  <c r="AX111" i="1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F111" i="18"/>
  <c r="E109" i="18"/>
  <c r="F89" i="18"/>
  <c r="E87" i="18"/>
  <c r="J24" i="18"/>
  <c r="E24" i="18"/>
  <c r="J114" i="18"/>
  <c r="J23" i="18"/>
  <c r="J21" i="18"/>
  <c r="E21" i="18"/>
  <c r="J113" i="18" s="1"/>
  <c r="J20" i="18"/>
  <c r="J18" i="18"/>
  <c r="E18" i="18"/>
  <c r="F114" i="18"/>
  <c r="J17" i="18"/>
  <c r="J15" i="18"/>
  <c r="E15" i="18"/>
  <c r="F113" i="18" s="1"/>
  <c r="J14" i="18"/>
  <c r="J12" i="18"/>
  <c r="J111" i="18" s="1"/>
  <c r="E7" i="18"/>
  <c r="E107" i="18"/>
  <c r="J37" i="17"/>
  <c r="J36" i="17"/>
  <c r="AY110" i="1" s="1"/>
  <c r="J35" i="17"/>
  <c r="AX110" i="1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F112" i="17"/>
  <c r="E110" i="17"/>
  <c r="F89" i="17"/>
  <c r="E87" i="17"/>
  <c r="J24" i="17"/>
  <c r="E24" i="17"/>
  <c r="J115" i="17" s="1"/>
  <c r="J23" i="17"/>
  <c r="J21" i="17"/>
  <c r="E21" i="17"/>
  <c r="J91" i="17" s="1"/>
  <c r="J20" i="17"/>
  <c r="J18" i="17"/>
  <c r="E18" i="17"/>
  <c r="F115" i="17" s="1"/>
  <c r="J17" i="17"/>
  <c r="J15" i="17"/>
  <c r="E15" i="17"/>
  <c r="F114" i="17" s="1"/>
  <c r="J14" i="17"/>
  <c r="J12" i="17"/>
  <c r="J112" i="17" s="1"/>
  <c r="E7" i="17"/>
  <c r="E108" i="17" s="1"/>
  <c r="J37" i="16"/>
  <c r="J36" i="16"/>
  <c r="AY109" i="1" s="1"/>
  <c r="J35" i="16"/>
  <c r="AX109" i="1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F112" i="16"/>
  <c r="E110" i="16"/>
  <c r="F89" i="16"/>
  <c r="E87" i="16"/>
  <c r="J24" i="16"/>
  <c r="E24" i="16"/>
  <c r="J115" i="16"/>
  <c r="J23" i="16"/>
  <c r="J21" i="16"/>
  <c r="E21" i="16"/>
  <c r="J114" i="16"/>
  <c r="J20" i="16"/>
  <c r="J18" i="16"/>
  <c r="E18" i="16"/>
  <c r="F92" i="16"/>
  <c r="J17" i="16"/>
  <c r="J15" i="16"/>
  <c r="E15" i="16"/>
  <c r="F114" i="16"/>
  <c r="J14" i="16"/>
  <c r="J12" i="16"/>
  <c r="J112" i="16" s="1"/>
  <c r="E7" i="16"/>
  <c r="E108" i="16" s="1"/>
  <c r="J37" i="15"/>
  <c r="J36" i="15"/>
  <c r="AY108" i="1"/>
  <c r="J35" i="15"/>
  <c r="AX108" i="1" s="1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5" i="15"/>
  <c r="BH135" i="15"/>
  <c r="BG135" i="15"/>
  <c r="BF135" i="15"/>
  <c r="T135" i="15"/>
  <c r="R135" i="15"/>
  <c r="P135" i="15"/>
  <c r="BI129" i="15"/>
  <c r="BH129" i="15"/>
  <c r="BG129" i="15"/>
  <c r="BF129" i="15"/>
  <c r="T129" i="15"/>
  <c r="R129" i="15"/>
  <c r="P129" i="15"/>
  <c r="BI123" i="15"/>
  <c r="BH123" i="15"/>
  <c r="BG123" i="15"/>
  <c r="BF123" i="15"/>
  <c r="T123" i="15"/>
  <c r="T122" i="15"/>
  <c r="T121" i="15" s="1"/>
  <c r="R123" i="15"/>
  <c r="R122" i="15" s="1"/>
  <c r="R121" i="15" s="1"/>
  <c r="P123" i="15"/>
  <c r="P122" i="15"/>
  <c r="P121" i="15"/>
  <c r="F114" i="15"/>
  <c r="E112" i="15"/>
  <c r="F89" i="15"/>
  <c r="E87" i="15"/>
  <c r="J24" i="15"/>
  <c r="E24" i="15"/>
  <c r="J117" i="15"/>
  <c r="J23" i="15"/>
  <c r="J21" i="15"/>
  <c r="E21" i="15"/>
  <c r="J91" i="15" s="1"/>
  <c r="J20" i="15"/>
  <c r="J18" i="15"/>
  <c r="E18" i="15"/>
  <c r="F92" i="15"/>
  <c r="J17" i="15"/>
  <c r="J15" i="15"/>
  <c r="E15" i="15"/>
  <c r="F116" i="15" s="1"/>
  <c r="J14" i="15"/>
  <c r="J12" i="15"/>
  <c r="J114" i="15" s="1"/>
  <c r="E7" i="15"/>
  <c r="E85" i="15"/>
  <c r="J37" i="14"/>
  <c r="J36" i="14"/>
  <c r="AY107" i="1" s="1"/>
  <c r="J35" i="14"/>
  <c r="AX107" i="1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T130" i="14"/>
  <c r="R131" i="14"/>
  <c r="R130" i="14" s="1"/>
  <c r="P131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F115" i="14"/>
  <c r="E113" i="14"/>
  <c r="F89" i="14"/>
  <c r="E87" i="14"/>
  <c r="J24" i="14"/>
  <c r="E24" i="14"/>
  <c r="J92" i="14" s="1"/>
  <c r="J23" i="14"/>
  <c r="J21" i="14"/>
  <c r="E21" i="14"/>
  <c r="J117" i="14" s="1"/>
  <c r="J20" i="14"/>
  <c r="J18" i="14"/>
  <c r="E18" i="14"/>
  <c r="F92" i="14" s="1"/>
  <c r="J17" i="14"/>
  <c r="J15" i="14"/>
  <c r="E15" i="14"/>
  <c r="F117" i="14" s="1"/>
  <c r="J14" i="14"/>
  <c r="J12" i="14"/>
  <c r="J115" i="14" s="1"/>
  <c r="E7" i="14"/>
  <c r="E85" i="14"/>
  <c r="J37" i="13"/>
  <c r="J36" i="13"/>
  <c r="AY106" i="1" s="1"/>
  <c r="J35" i="13"/>
  <c r="AX106" i="1"/>
  <c r="BI159" i="13"/>
  <c r="BH159" i="13"/>
  <c r="BG159" i="13"/>
  <c r="BF159" i="13"/>
  <c r="T159" i="13"/>
  <c r="T158" i="13" s="1"/>
  <c r="R159" i="13"/>
  <c r="R158" i="13"/>
  <c r="P159" i="13"/>
  <c r="P158" i="13" s="1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3" i="13"/>
  <c r="BH123" i="13"/>
  <c r="BG123" i="13"/>
  <c r="BF123" i="13"/>
  <c r="T123" i="13"/>
  <c r="R123" i="13"/>
  <c r="P123" i="13"/>
  <c r="F114" i="13"/>
  <c r="E112" i="13"/>
  <c r="F89" i="13"/>
  <c r="E87" i="13"/>
  <c r="J24" i="13"/>
  <c r="E24" i="13"/>
  <c r="J117" i="13"/>
  <c r="J23" i="13"/>
  <c r="J21" i="13"/>
  <c r="E21" i="13"/>
  <c r="J116" i="13" s="1"/>
  <c r="J20" i="13"/>
  <c r="J18" i="13"/>
  <c r="E18" i="13"/>
  <c r="F92" i="13"/>
  <c r="J17" i="13"/>
  <c r="J15" i="13"/>
  <c r="E15" i="13"/>
  <c r="F91" i="13" s="1"/>
  <c r="J14" i="13"/>
  <c r="J12" i="13"/>
  <c r="J114" i="13" s="1"/>
  <c r="E7" i="13"/>
  <c r="E110" i="13"/>
  <c r="J37" i="12"/>
  <c r="J36" i="12"/>
  <c r="AY105" i="1" s="1"/>
  <c r="J35" i="12"/>
  <c r="AX105" i="1"/>
  <c r="BI188" i="12"/>
  <c r="BH188" i="12"/>
  <c r="BG188" i="12"/>
  <c r="BF188" i="12"/>
  <c r="T188" i="12"/>
  <c r="T187" i="12" s="1"/>
  <c r="R188" i="12"/>
  <c r="R187" i="12"/>
  <c r="P188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0" i="12"/>
  <c r="BH180" i="12"/>
  <c r="BG180" i="12"/>
  <c r="BF180" i="12"/>
  <c r="T180" i="12"/>
  <c r="R180" i="12"/>
  <c r="P180" i="12"/>
  <c r="BI174" i="12"/>
  <c r="BH174" i="12"/>
  <c r="BG174" i="12"/>
  <c r="BF174" i="12"/>
  <c r="T174" i="12"/>
  <c r="R174" i="12"/>
  <c r="P174" i="12"/>
  <c r="BI170" i="12"/>
  <c r="BH170" i="12"/>
  <c r="BG170" i="12"/>
  <c r="BF170" i="12"/>
  <c r="T170" i="12"/>
  <c r="R170" i="12"/>
  <c r="P170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1" i="12"/>
  <c r="BH151" i="12"/>
  <c r="BG151" i="12"/>
  <c r="BF151" i="12"/>
  <c r="T151" i="12"/>
  <c r="T150" i="12"/>
  <c r="R151" i="12"/>
  <c r="R150" i="12"/>
  <c r="P151" i="12"/>
  <c r="P150" i="12"/>
  <c r="BI146" i="12"/>
  <c r="BH146" i="12"/>
  <c r="BG146" i="12"/>
  <c r="BF146" i="12"/>
  <c r="T146" i="12"/>
  <c r="R146" i="12"/>
  <c r="P146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5" i="12"/>
  <c r="BH125" i="12"/>
  <c r="BG125" i="12"/>
  <c r="BF125" i="12"/>
  <c r="T125" i="12"/>
  <c r="R125" i="12"/>
  <c r="P125" i="12"/>
  <c r="F116" i="12"/>
  <c r="E114" i="12"/>
  <c r="F89" i="12"/>
  <c r="E87" i="12"/>
  <c r="J24" i="12"/>
  <c r="E24" i="12"/>
  <c r="J119" i="12"/>
  <c r="J23" i="12"/>
  <c r="J21" i="12"/>
  <c r="E21" i="12"/>
  <c r="J118" i="12" s="1"/>
  <c r="J20" i="12"/>
  <c r="J18" i="12"/>
  <c r="E18" i="12"/>
  <c r="F119" i="12"/>
  <c r="J17" i="12"/>
  <c r="J15" i="12"/>
  <c r="E15" i="12"/>
  <c r="F91" i="12" s="1"/>
  <c r="J14" i="12"/>
  <c r="J12" i="12"/>
  <c r="J116" i="12" s="1"/>
  <c r="E7" i="12"/>
  <c r="E85" i="12"/>
  <c r="J37" i="11"/>
  <c r="J36" i="11"/>
  <c r="AY104" i="1" s="1"/>
  <c r="J35" i="11"/>
  <c r="AX104" i="1"/>
  <c r="BI237" i="11"/>
  <c r="BH237" i="11"/>
  <c r="BG237" i="11"/>
  <c r="BF237" i="11"/>
  <c r="T237" i="11"/>
  <c r="T236" i="11" s="1"/>
  <c r="R237" i="11"/>
  <c r="R236" i="11"/>
  <c r="P237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29" i="11"/>
  <c r="BH229" i="11"/>
  <c r="BG229" i="11"/>
  <c r="BF229" i="11"/>
  <c r="T229" i="11"/>
  <c r="R229" i="11"/>
  <c r="P229" i="11"/>
  <c r="BI225" i="11"/>
  <c r="BH225" i="11"/>
  <c r="BG225" i="11"/>
  <c r="BF225" i="11"/>
  <c r="T225" i="11"/>
  <c r="R225" i="11"/>
  <c r="P225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59" i="11"/>
  <c r="BH159" i="11"/>
  <c r="BG159" i="11"/>
  <c r="BF159" i="11"/>
  <c r="T159" i="11"/>
  <c r="R159" i="11"/>
  <c r="P159" i="11"/>
  <c r="BI155" i="11"/>
  <c r="BH155" i="11"/>
  <c r="BG155" i="11"/>
  <c r="BF155" i="11"/>
  <c r="T155" i="11"/>
  <c r="R155" i="11"/>
  <c r="P155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F114" i="11"/>
  <c r="E112" i="11"/>
  <c r="F89" i="11"/>
  <c r="E87" i="11"/>
  <c r="J24" i="11"/>
  <c r="E24" i="11"/>
  <c r="J117" i="11"/>
  <c r="J23" i="11"/>
  <c r="J21" i="11"/>
  <c r="E21" i="11"/>
  <c r="J91" i="11" s="1"/>
  <c r="J20" i="11"/>
  <c r="J18" i="11"/>
  <c r="E18" i="11"/>
  <c r="F117" i="11"/>
  <c r="J17" i="11"/>
  <c r="J15" i="11"/>
  <c r="E15" i="11"/>
  <c r="F116" i="11" s="1"/>
  <c r="J14" i="11"/>
  <c r="J12" i="11"/>
  <c r="J114" i="11"/>
  <c r="E7" i="11"/>
  <c r="E110" i="11"/>
  <c r="J37" i="10"/>
  <c r="J36" i="10"/>
  <c r="AY103" i="1"/>
  <c r="J35" i="10"/>
  <c r="AX103" i="1" s="1"/>
  <c r="BI168" i="10"/>
  <c r="BH168" i="10"/>
  <c r="BG168" i="10"/>
  <c r="BF168" i="10"/>
  <c r="T168" i="10"/>
  <c r="T167" i="10" s="1"/>
  <c r="R168" i="10"/>
  <c r="R167" i="10" s="1"/>
  <c r="P168" i="10"/>
  <c r="P167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T139" i="10" s="1"/>
  <c r="R140" i="10"/>
  <c r="R139" i="10"/>
  <c r="P140" i="10"/>
  <c r="P139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5" i="10"/>
  <c r="BH125" i="10"/>
  <c r="BG125" i="10"/>
  <c r="BF125" i="10"/>
  <c r="T125" i="10"/>
  <c r="R125" i="10"/>
  <c r="P125" i="10"/>
  <c r="F116" i="10"/>
  <c r="E114" i="10"/>
  <c r="F89" i="10"/>
  <c r="E87" i="10"/>
  <c r="J24" i="10"/>
  <c r="E24" i="10"/>
  <c r="J119" i="10"/>
  <c r="J23" i="10"/>
  <c r="J21" i="10"/>
  <c r="E21" i="10"/>
  <c r="J118" i="10" s="1"/>
  <c r="J20" i="10"/>
  <c r="J18" i="10"/>
  <c r="E18" i="10"/>
  <c r="F92" i="10"/>
  <c r="J17" i="10"/>
  <c r="J15" i="10"/>
  <c r="E15" i="10"/>
  <c r="F118" i="10" s="1"/>
  <c r="J14" i="10"/>
  <c r="J12" i="10"/>
  <c r="J116" i="10" s="1"/>
  <c r="E7" i="10"/>
  <c r="E112" i="10"/>
  <c r="J37" i="9"/>
  <c r="J36" i="9"/>
  <c r="AY102" i="1" s="1"/>
  <c r="J35" i="9"/>
  <c r="AX102" i="1"/>
  <c r="BI141" i="9"/>
  <c r="BH141" i="9"/>
  <c r="BG141" i="9"/>
  <c r="BF141" i="9"/>
  <c r="T141" i="9"/>
  <c r="T140" i="9" s="1"/>
  <c r="R141" i="9"/>
  <c r="R140" i="9"/>
  <c r="P141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T123" i="9" s="1"/>
  <c r="R124" i="9"/>
  <c r="R123" i="9"/>
  <c r="P124" i="9"/>
  <c r="P123" i="9" s="1"/>
  <c r="F115" i="9"/>
  <c r="E113" i="9"/>
  <c r="F89" i="9"/>
  <c r="E87" i="9"/>
  <c r="J24" i="9"/>
  <c r="E24" i="9"/>
  <c r="J118" i="9"/>
  <c r="J23" i="9"/>
  <c r="J21" i="9"/>
  <c r="E21" i="9"/>
  <c r="J91" i="9"/>
  <c r="J20" i="9"/>
  <c r="J18" i="9"/>
  <c r="E18" i="9"/>
  <c r="F118" i="9"/>
  <c r="J17" i="9"/>
  <c r="J15" i="9"/>
  <c r="E15" i="9"/>
  <c r="F91" i="9"/>
  <c r="J14" i="9"/>
  <c r="J12" i="9"/>
  <c r="J115" i="9" s="1"/>
  <c r="E7" i="9"/>
  <c r="E111" i="9" s="1"/>
  <c r="J37" i="8"/>
  <c r="J36" i="8"/>
  <c r="AY101" i="1"/>
  <c r="J35" i="8"/>
  <c r="AX101" i="1"/>
  <c r="BI141" i="8"/>
  <c r="BH141" i="8"/>
  <c r="BG141" i="8"/>
  <c r="BF141" i="8"/>
  <c r="T141" i="8"/>
  <c r="T140" i="8"/>
  <c r="R141" i="8"/>
  <c r="R140" i="8"/>
  <c r="P141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T123" i="8"/>
  <c r="R124" i="8"/>
  <c r="R123" i="8" s="1"/>
  <c r="P124" i="8"/>
  <c r="P123" i="8" s="1"/>
  <c r="F115" i="8"/>
  <c r="E113" i="8"/>
  <c r="F89" i="8"/>
  <c r="E87" i="8"/>
  <c r="J24" i="8"/>
  <c r="E24" i="8"/>
  <c r="J118" i="8" s="1"/>
  <c r="J23" i="8"/>
  <c r="J21" i="8"/>
  <c r="E21" i="8"/>
  <c r="J91" i="8"/>
  <c r="J20" i="8"/>
  <c r="J18" i="8"/>
  <c r="E18" i="8"/>
  <c r="F92" i="8" s="1"/>
  <c r="J17" i="8"/>
  <c r="J15" i="8"/>
  <c r="E15" i="8"/>
  <c r="F117" i="8"/>
  <c r="J14" i="8"/>
  <c r="J12" i="8"/>
  <c r="J115" i="8" s="1"/>
  <c r="E7" i="8"/>
  <c r="E111" i="8"/>
  <c r="P153" i="7"/>
  <c r="J37" i="7"/>
  <c r="J36" i="7"/>
  <c r="AY100" i="1"/>
  <c r="J35" i="7"/>
  <c r="AX100" i="1" s="1"/>
  <c r="BI154" i="7"/>
  <c r="BH154" i="7"/>
  <c r="BG154" i="7"/>
  <c r="BF154" i="7"/>
  <c r="T154" i="7"/>
  <c r="T153" i="7"/>
  <c r="R154" i="7"/>
  <c r="R153" i="7" s="1"/>
  <c r="P154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E24" i="7"/>
  <c r="J118" i="7" s="1"/>
  <c r="J23" i="7"/>
  <c r="J21" i="7"/>
  <c r="E21" i="7"/>
  <c r="J117" i="7" s="1"/>
  <c r="J20" i="7"/>
  <c r="J18" i="7"/>
  <c r="E18" i="7"/>
  <c r="F92" i="7" s="1"/>
  <c r="J17" i="7"/>
  <c r="J15" i="7"/>
  <c r="E15" i="7"/>
  <c r="F117" i="7" s="1"/>
  <c r="J14" i="7"/>
  <c r="J12" i="7"/>
  <c r="J89" i="7" s="1"/>
  <c r="E7" i="7"/>
  <c r="E85" i="7"/>
  <c r="J37" i="6"/>
  <c r="J36" i="6"/>
  <c r="AY99" i="1" s="1"/>
  <c r="J35" i="6"/>
  <c r="AX99" i="1"/>
  <c r="BI140" i="6"/>
  <c r="BH140" i="6"/>
  <c r="BG140" i="6"/>
  <c r="BF140" i="6"/>
  <c r="T140" i="6"/>
  <c r="T139" i="6" s="1"/>
  <c r="R140" i="6"/>
  <c r="R139" i="6"/>
  <c r="P140" i="6"/>
  <c r="P139" i="6" s="1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/>
  <c r="P124" i="6"/>
  <c r="P123" i="6" s="1"/>
  <c r="F115" i="6"/>
  <c r="E113" i="6"/>
  <c r="F89" i="6"/>
  <c r="E87" i="6"/>
  <c r="J24" i="6"/>
  <c r="E24" i="6"/>
  <c r="J118" i="6"/>
  <c r="J23" i="6"/>
  <c r="J21" i="6"/>
  <c r="E21" i="6"/>
  <c r="J117" i="6"/>
  <c r="J20" i="6"/>
  <c r="J18" i="6"/>
  <c r="E18" i="6"/>
  <c r="F92" i="6"/>
  <c r="J17" i="6"/>
  <c r="J15" i="6"/>
  <c r="E15" i="6"/>
  <c r="F117" i="6"/>
  <c r="J14" i="6"/>
  <c r="J12" i="6"/>
  <c r="J115" i="6" s="1"/>
  <c r="E7" i="6"/>
  <c r="E111" i="6" s="1"/>
  <c r="J37" i="5"/>
  <c r="J36" i="5"/>
  <c r="AY98" i="1"/>
  <c r="J35" i="5"/>
  <c r="AX98" i="1"/>
  <c r="BI150" i="5"/>
  <c r="BH150" i="5"/>
  <c r="BG150" i="5"/>
  <c r="BF150" i="5"/>
  <c r="T150" i="5"/>
  <c r="T149" i="5"/>
  <c r="R150" i="5"/>
  <c r="R149" i="5"/>
  <c r="P150" i="5"/>
  <c r="P149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T123" i="5"/>
  <c r="R124" i="5"/>
  <c r="R123" i="5"/>
  <c r="P124" i="5"/>
  <c r="P123" i="5" s="1"/>
  <c r="F115" i="5"/>
  <c r="E113" i="5"/>
  <c r="F89" i="5"/>
  <c r="E87" i="5"/>
  <c r="J24" i="5"/>
  <c r="E24" i="5"/>
  <c r="J118" i="5" s="1"/>
  <c r="J23" i="5"/>
  <c r="J21" i="5"/>
  <c r="E21" i="5"/>
  <c r="J91" i="5" s="1"/>
  <c r="J20" i="5"/>
  <c r="J18" i="5"/>
  <c r="E18" i="5"/>
  <c r="F118" i="5" s="1"/>
  <c r="J17" i="5"/>
  <c r="J15" i="5"/>
  <c r="E15" i="5"/>
  <c r="F91" i="5" s="1"/>
  <c r="J14" i="5"/>
  <c r="J12" i="5"/>
  <c r="J115" i="5"/>
  <c r="E7" i="5"/>
  <c r="E111" i="5" s="1"/>
  <c r="J37" i="4"/>
  <c r="J36" i="4"/>
  <c r="AY97" i="1" s="1"/>
  <c r="J35" i="4"/>
  <c r="AX97" i="1"/>
  <c r="BI141" i="4"/>
  <c r="BH141" i="4"/>
  <c r="BG141" i="4"/>
  <c r="BF141" i="4"/>
  <c r="T141" i="4"/>
  <c r="T140" i="4" s="1"/>
  <c r="R141" i="4"/>
  <c r="R140" i="4"/>
  <c r="P141" i="4"/>
  <c r="P140" i="4" s="1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T123" i="4"/>
  <c r="R124" i="4"/>
  <c r="R123" i="4" s="1"/>
  <c r="P124" i="4"/>
  <c r="P123" i="4"/>
  <c r="F115" i="4"/>
  <c r="E113" i="4"/>
  <c r="F89" i="4"/>
  <c r="E87" i="4"/>
  <c r="J24" i="4"/>
  <c r="E24" i="4"/>
  <c r="J118" i="4" s="1"/>
  <c r="J23" i="4"/>
  <c r="J21" i="4"/>
  <c r="E21" i="4"/>
  <c r="J91" i="4"/>
  <c r="J20" i="4"/>
  <c r="J18" i="4"/>
  <c r="E18" i="4"/>
  <c r="F118" i="4" s="1"/>
  <c r="J17" i="4"/>
  <c r="J15" i="4"/>
  <c r="E15" i="4"/>
  <c r="F91" i="4"/>
  <c r="J14" i="4"/>
  <c r="J12" i="4"/>
  <c r="J89" i="4" s="1"/>
  <c r="E7" i="4"/>
  <c r="E111" i="4"/>
  <c r="J37" i="3"/>
  <c r="J36" i="3"/>
  <c r="AY96" i="1"/>
  <c r="J35" i="3"/>
  <c r="AX96" i="1" s="1"/>
  <c r="BI141" i="3"/>
  <c r="BH141" i="3"/>
  <c r="BG141" i="3"/>
  <c r="BF141" i="3"/>
  <c r="T141" i="3"/>
  <c r="T140" i="3"/>
  <c r="R141" i="3"/>
  <c r="R140" i="3" s="1"/>
  <c r="P141" i="3"/>
  <c r="P140" i="3" s="1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T123" i="3"/>
  <c r="R124" i="3"/>
  <c r="R123" i="3"/>
  <c r="P124" i="3"/>
  <c r="P123" i="3"/>
  <c r="F115" i="3"/>
  <c r="E113" i="3"/>
  <c r="F89" i="3"/>
  <c r="E87" i="3"/>
  <c r="J24" i="3"/>
  <c r="E24" i="3"/>
  <c r="J92" i="3" s="1"/>
  <c r="J23" i="3"/>
  <c r="J21" i="3"/>
  <c r="E21" i="3"/>
  <c r="J117" i="3" s="1"/>
  <c r="J20" i="3"/>
  <c r="J18" i="3"/>
  <c r="E18" i="3"/>
  <c r="F118" i="3" s="1"/>
  <c r="J17" i="3"/>
  <c r="J15" i="3"/>
  <c r="E15" i="3"/>
  <c r="F117" i="3" s="1"/>
  <c r="J14" i="3"/>
  <c r="J12" i="3"/>
  <c r="J89" i="3" s="1"/>
  <c r="E7" i="3"/>
  <c r="E111" i="3"/>
  <c r="J37" i="2"/>
  <c r="J36" i="2"/>
  <c r="AY95" i="1" s="1"/>
  <c r="J35" i="2"/>
  <c r="AX95" i="1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120" i="2" s="1"/>
  <c r="J17" i="2"/>
  <c r="J15" i="2"/>
  <c r="E15" i="2"/>
  <c r="F119" i="2" s="1"/>
  <c r="J14" i="2"/>
  <c r="J12" i="2"/>
  <c r="J117" i="2"/>
  <c r="E7" i="2"/>
  <c r="E85" i="2" s="1"/>
  <c r="L90" i="1"/>
  <c r="AM90" i="1"/>
  <c r="AM89" i="1"/>
  <c r="L89" i="1"/>
  <c r="AM87" i="1"/>
  <c r="L87" i="1"/>
  <c r="L85" i="1"/>
  <c r="L84" i="1"/>
  <c r="BK251" i="2"/>
  <c r="BK221" i="2"/>
  <c r="BK209" i="2"/>
  <c r="J183" i="2"/>
  <c r="BK143" i="2"/>
  <c r="AS94" i="1"/>
  <c r="J215" i="2"/>
  <c r="BK175" i="2"/>
  <c r="J229" i="2"/>
  <c r="J212" i="2"/>
  <c r="BK194" i="2"/>
  <c r="J157" i="2"/>
  <c r="BK254" i="2"/>
  <c r="BK246" i="2"/>
  <c r="BK219" i="2"/>
  <c r="J209" i="2"/>
  <c r="BK165" i="2"/>
  <c r="J149" i="2"/>
  <c r="J141" i="3"/>
  <c r="J134" i="3"/>
  <c r="BK127" i="3"/>
  <c r="J128" i="3"/>
  <c r="J127" i="3"/>
  <c r="J133" i="4"/>
  <c r="J137" i="4"/>
  <c r="BK134" i="4"/>
  <c r="J134" i="4"/>
  <c r="J127" i="4"/>
  <c r="J132" i="5"/>
  <c r="BK126" i="5"/>
  <c r="J126" i="5"/>
  <c r="J136" i="5"/>
  <c r="J124" i="5"/>
  <c r="J127" i="6"/>
  <c r="J132" i="6"/>
  <c r="BK132" i="6"/>
  <c r="J124" i="6"/>
  <c r="BK140" i="7"/>
  <c r="J124" i="7"/>
  <c r="BK137" i="7"/>
  <c r="J139" i="7"/>
  <c r="BK154" i="7"/>
  <c r="J128" i="7"/>
  <c r="J137" i="8"/>
  <c r="J133" i="8"/>
  <c r="BK128" i="8"/>
  <c r="J141" i="8"/>
  <c r="BK127" i="8"/>
  <c r="BK133" i="9"/>
  <c r="BK126" i="9"/>
  <c r="J128" i="9"/>
  <c r="J124" i="9"/>
  <c r="J126" i="9"/>
  <c r="BK138" i="10"/>
  <c r="BK166" i="10"/>
  <c r="J138" i="10"/>
  <c r="J132" i="10"/>
  <c r="J166" i="10"/>
  <c r="BK155" i="10"/>
  <c r="J146" i="10"/>
  <c r="BK132" i="10"/>
  <c r="BK160" i="10"/>
  <c r="BK146" i="10"/>
  <c r="J216" i="11"/>
  <c r="J207" i="11"/>
  <c r="J202" i="11"/>
  <c r="J193" i="11"/>
  <c r="J187" i="11"/>
  <c r="BK180" i="11"/>
  <c r="BK176" i="11"/>
  <c r="J173" i="11"/>
  <c r="J167" i="11"/>
  <c r="J151" i="11"/>
  <c r="BK129" i="11"/>
  <c r="J221" i="11"/>
  <c r="BK216" i="11"/>
  <c r="J203" i="11"/>
  <c r="J196" i="11"/>
  <c r="BK192" i="11"/>
  <c r="BK186" i="11"/>
  <c r="J171" i="11"/>
  <c r="BK164" i="11"/>
  <c r="BK151" i="11"/>
  <c r="BK134" i="11"/>
  <c r="J123" i="11"/>
  <c r="BK215" i="11"/>
  <c r="BK212" i="11"/>
  <c r="BK199" i="11"/>
  <c r="BK190" i="11"/>
  <c r="BK185" i="11"/>
  <c r="J180" i="11"/>
  <c r="J172" i="11"/>
  <c r="BK147" i="11"/>
  <c r="BK135" i="11"/>
  <c r="BK123" i="11"/>
  <c r="J225" i="11"/>
  <c r="J213" i="11"/>
  <c r="BK209" i="11"/>
  <c r="J199" i="11"/>
  <c r="BK187" i="11"/>
  <c r="BK181" i="11"/>
  <c r="J174" i="11"/>
  <c r="BK171" i="11"/>
  <c r="J164" i="11"/>
  <c r="BK143" i="11"/>
  <c r="J139" i="11"/>
  <c r="J134" i="11"/>
  <c r="J131" i="11"/>
  <c r="J129" i="11"/>
  <c r="BK128" i="11"/>
  <c r="BK186" i="12"/>
  <c r="BK180" i="12"/>
  <c r="BK161" i="12"/>
  <c r="BK151" i="12"/>
  <c r="J138" i="12"/>
  <c r="BK170" i="12"/>
  <c r="BK135" i="12"/>
  <c r="BK184" i="12"/>
  <c r="BK156" i="12"/>
  <c r="BK134" i="12"/>
  <c r="BK125" i="12"/>
  <c r="J184" i="12"/>
  <c r="J146" i="12"/>
  <c r="J134" i="12"/>
  <c r="BK145" i="13"/>
  <c r="J151" i="13"/>
  <c r="J149" i="13"/>
  <c r="J145" i="13"/>
  <c r="BK159" i="13"/>
  <c r="BK146" i="13"/>
  <c r="BK134" i="13"/>
  <c r="BK124" i="14"/>
  <c r="BK127" i="14"/>
  <c r="BK128" i="14"/>
  <c r="J134" i="14"/>
  <c r="J129" i="15"/>
  <c r="BK144" i="15"/>
  <c r="J143" i="15"/>
  <c r="BK142" i="15"/>
  <c r="J141" i="15"/>
  <c r="J140" i="15"/>
  <c r="BK139" i="15"/>
  <c r="BK129" i="15"/>
  <c r="J123" i="15"/>
  <c r="BK143" i="15"/>
  <c r="J142" i="15"/>
  <c r="BK140" i="15"/>
  <c r="BK123" i="15"/>
  <c r="J144" i="15"/>
  <c r="J139" i="15"/>
  <c r="J135" i="15"/>
  <c r="J122" i="16"/>
  <c r="J121" i="16"/>
  <c r="BK122" i="16"/>
  <c r="BK122" i="17"/>
  <c r="BK124" i="18"/>
  <c r="J125" i="18"/>
  <c r="BK125" i="18"/>
  <c r="J120" i="18"/>
  <c r="J252" i="2"/>
  <c r="BK241" i="2"/>
  <c r="BK212" i="2"/>
  <c r="BK161" i="2"/>
  <c r="BK133" i="2"/>
  <c r="BK260" i="2"/>
  <c r="J255" i="2"/>
  <c r="J245" i="2"/>
  <c r="J238" i="2"/>
  <c r="BK229" i="2"/>
  <c r="J216" i="2"/>
  <c r="J153" i="2"/>
  <c r="J221" i="2"/>
  <c r="J202" i="2"/>
  <c r="J175" i="2"/>
  <c r="J259" i="2"/>
  <c r="BK252" i="2"/>
  <c r="BK245" i="2"/>
  <c r="BK215" i="2"/>
  <c r="BK202" i="2"/>
  <c r="J161" i="2"/>
  <c r="J143" i="2"/>
  <c r="BK137" i="3"/>
  <c r="J126" i="3"/>
  <c r="BK133" i="3"/>
  <c r="J124" i="3"/>
  <c r="BK129" i="3"/>
  <c r="BK126" i="4"/>
  <c r="BK127" i="4"/>
  <c r="BK137" i="4"/>
  <c r="BK141" i="4"/>
  <c r="J128" i="4"/>
  <c r="BK136" i="5"/>
  <c r="BK150" i="5"/>
  <c r="J141" i="5"/>
  <c r="BK142" i="5"/>
  <c r="BK128" i="5"/>
  <c r="J133" i="6"/>
  <c r="BK133" i="6"/>
  <c r="J140" i="6"/>
  <c r="J126" i="6"/>
  <c r="J144" i="7"/>
  <c r="BK128" i="7"/>
  <c r="BK150" i="7"/>
  <c r="BK134" i="7"/>
  <c r="J134" i="7"/>
  <c r="J140" i="7"/>
  <c r="BK133" i="7"/>
  <c r="J129" i="8"/>
  <c r="J124" i="8"/>
  <c r="BK133" i="8"/>
  <c r="BK137" i="8"/>
  <c r="J141" i="9"/>
  <c r="J129" i="9"/>
  <c r="BK124" i="9"/>
  <c r="BK127" i="9"/>
  <c r="BK134" i="9"/>
  <c r="BK140" i="10"/>
  <c r="J168" i="10"/>
  <c r="J145" i="10"/>
  <c r="BK134" i="10"/>
  <c r="BK168" i="10"/>
  <c r="BK156" i="10"/>
  <c r="BK147" i="10"/>
  <c r="J133" i="10"/>
  <c r="J125" i="10"/>
  <c r="J150" i="10"/>
  <c r="J211" i="11"/>
  <c r="J205" i="11"/>
  <c r="BK200" i="11"/>
  <c r="BK196" i="11"/>
  <c r="J190" i="11"/>
  <c r="J185" i="11"/>
  <c r="BK179" i="11"/>
  <c r="J175" i="11"/>
  <c r="BK168" i="11"/>
  <c r="BK159" i="11"/>
  <c r="J150" i="11"/>
  <c r="J124" i="11"/>
  <c r="BK225" i="11"/>
  <c r="J217" i="11"/>
  <c r="J208" i="11"/>
  <c r="J200" i="11"/>
  <c r="BK193" i="11"/>
  <c r="J189" i="11"/>
  <c r="J176" i="11"/>
  <c r="BK170" i="11"/>
  <c r="J163" i="11"/>
  <c r="BK139" i="11"/>
  <c r="BK133" i="11"/>
  <c r="J235" i="11"/>
  <c r="BK214" i="11"/>
  <c r="J206" i="11"/>
  <c r="BK201" i="11"/>
  <c r="BK189" i="11"/>
  <c r="BK183" i="11"/>
  <c r="J181" i="11"/>
  <c r="BK167" i="11"/>
  <c r="BK136" i="11"/>
  <c r="J128" i="11"/>
  <c r="J237" i="11"/>
  <c r="BK218" i="11"/>
  <c r="J212" i="11"/>
  <c r="BK208" i="11"/>
  <c r="BK197" i="11"/>
  <c r="BK184" i="11"/>
  <c r="J177" i="11"/>
  <c r="J186" i="12"/>
  <c r="J151" i="12"/>
  <c r="BK138" i="12"/>
  <c r="J125" i="12"/>
  <c r="BK147" i="13"/>
  <c r="J159" i="13"/>
  <c r="J137" i="13"/>
  <c r="BK151" i="13"/>
  <c r="J146" i="13"/>
  <c r="J134" i="13"/>
  <c r="BK149" i="13"/>
  <c r="J141" i="13"/>
  <c r="J135" i="14"/>
  <c r="J128" i="14"/>
  <c r="J126" i="14"/>
  <c r="J127" i="14"/>
  <c r="BK126" i="14"/>
  <c r="BK141" i="15"/>
  <c r="J121" i="17"/>
  <c r="BK121" i="18"/>
  <c r="J122" i="18"/>
  <c r="BK242" i="2"/>
  <c r="BK222" i="2"/>
  <c r="BK190" i="2"/>
  <c r="BK149" i="2"/>
  <c r="BK126" i="2"/>
  <c r="BK258" i="2"/>
  <c r="J246" i="2"/>
  <c r="J242" i="2"/>
  <c r="BK235" i="2"/>
  <c r="J222" i="2"/>
  <c r="J194" i="2"/>
  <c r="J235" i="2"/>
  <c r="BK216" i="2"/>
  <c r="J190" i="2"/>
  <c r="J126" i="2"/>
  <c r="J258" i="2"/>
  <c r="J251" i="2"/>
  <c r="BK238" i="2"/>
  <c r="J206" i="2"/>
  <c r="BK169" i="2"/>
  <c r="BK153" i="2"/>
  <c r="J133" i="2"/>
  <c r="BK128" i="3"/>
  <c r="BK141" i="3"/>
  <c r="J129" i="3"/>
  <c r="J133" i="3"/>
  <c r="J141" i="4"/>
  <c r="BK124" i="4"/>
  <c r="J126" i="4"/>
  <c r="J124" i="4"/>
  <c r="J146" i="5"/>
  <c r="J128" i="5"/>
  <c r="BK146" i="5"/>
  <c r="BK124" i="5"/>
  <c r="BK132" i="5"/>
  <c r="BK140" i="6"/>
  <c r="J128" i="6"/>
  <c r="BK126" i="6"/>
  <c r="BK128" i="6"/>
  <c r="J154" i="7"/>
  <c r="J132" i="7"/>
  <c r="J147" i="7"/>
  <c r="BK132" i="7"/>
  <c r="J133" i="7"/>
  <c r="BK139" i="7"/>
  <c r="BK124" i="7"/>
  <c r="J128" i="8"/>
  <c r="J134" i="8"/>
  <c r="BK134" i="8"/>
  <c r="J127" i="8"/>
  <c r="BK129" i="8"/>
  <c r="BK128" i="9"/>
  <c r="J134" i="9"/>
  <c r="BK137" i="9"/>
  <c r="J155" i="10"/>
  <c r="J134" i="10"/>
  <c r="J160" i="10"/>
  <c r="BK133" i="10"/>
  <c r="J159" i="10"/>
  <c r="BK151" i="10"/>
  <c r="J140" i="10"/>
  <c r="J131" i="10"/>
  <c r="BK159" i="10"/>
  <c r="J147" i="10"/>
  <c r="BK234" i="11"/>
  <c r="J204" i="11"/>
  <c r="BK198" i="11"/>
  <c r="BK194" i="11"/>
  <c r="J183" i="11"/>
  <c r="J169" i="11"/>
  <c r="BK163" i="11"/>
  <c r="BK131" i="11"/>
  <c r="BK229" i="11"/>
  <c r="J218" i="11"/>
  <c r="BK211" i="11"/>
  <c r="BK206" i="11"/>
  <c r="J195" i="11"/>
  <c r="J188" i="11"/>
  <c r="BK175" i="11"/>
  <c r="J168" i="11"/>
  <c r="J155" i="11"/>
  <c r="J136" i="11"/>
  <c r="BK130" i="11"/>
  <c r="J229" i="11"/>
  <c r="BK213" i="11"/>
  <c r="BK205" i="11"/>
  <c r="J198" i="11"/>
  <c r="BK188" i="11"/>
  <c r="BK178" i="11"/>
  <c r="J143" i="11"/>
  <c r="BK124" i="11"/>
  <c r="BK235" i="11"/>
  <c r="J214" i="11"/>
  <c r="BK202" i="11"/>
  <c r="BK182" i="11"/>
  <c r="BK129" i="12"/>
  <c r="BK185" i="12"/>
  <c r="J170" i="12"/>
  <c r="BK142" i="12"/>
  <c r="BK133" i="12"/>
  <c r="J155" i="13"/>
  <c r="BK130" i="13"/>
  <c r="BK141" i="13"/>
  <c r="BK123" i="13"/>
  <c r="BK144" i="13"/>
  <c r="J127" i="13"/>
  <c r="J147" i="13"/>
  <c r="J130" i="13"/>
  <c r="BK134" i="14"/>
  <c r="J125" i="14"/>
  <c r="BK131" i="14"/>
  <c r="J124" i="14"/>
  <c r="BK121" i="16"/>
  <c r="BK121" i="17"/>
  <c r="BK120" i="18"/>
  <c r="BK123" i="18"/>
  <c r="J123" i="18"/>
  <c r="BK122" i="18"/>
  <c r="J247" i="2"/>
  <c r="J219" i="2"/>
  <c r="J198" i="2"/>
  <c r="J139" i="2"/>
  <c r="BK259" i="2"/>
  <c r="J254" i="2"/>
  <c r="J241" i="2"/>
  <c r="J237" i="2"/>
  <c r="BK223" i="2"/>
  <c r="BK198" i="2"/>
  <c r="J165" i="2"/>
  <c r="J223" i="2"/>
  <c r="BK206" i="2"/>
  <c r="J169" i="2"/>
  <c r="J260" i="2"/>
  <c r="BK255" i="2"/>
  <c r="BK247" i="2"/>
  <c r="BK237" i="2"/>
  <c r="BK183" i="2"/>
  <c r="BK157" i="2"/>
  <c r="BK139" i="2"/>
  <c r="BK134" i="3"/>
  <c r="BK124" i="3"/>
  <c r="BK126" i="3"/>
  <c r="J137" i="3"/>
  <c r="BK129" i="4"/>
  <c r="BK133" i="4"/>
  <c r="BK128" i="4"/>
  <c r="J129" i="4"/>
  <c r="BK141" i="5"/>
  <c r="BK127" i="5"/>
  <c r="J142" i="5"/>
  <c r="J150" i="5"/>
  <c r="J127" i="5"/>
  <c r="J136" i="6"/>
  <c r="BK124" i="6"/>
  <c r="BK136" i="6"/>
  <c r="BK127" i="6"/>
  <c r="BK147" i="7"/>
  <c r="J129" i="7"/>
  <c r="BK144" i="7"/>
  <c r="BK129" i="7"/>
  <c r="J150" i="7"/>
  <c r="J137" i="7"/>
  <c r="BK141" i="8"/>
  <c r="J126" i="8"/>
  <c r="BK124" i="8"/>
  <c r="BK126" i="8"/>
  <c r="J137" i="9"/>
  <c r="J127" i="9"/>
  <c r="BK141" i="9"/>
  <c r="BK129" i="9"/>
  <c r="J133" i="9"/>
  <c r="BK145" i="10"/>
  <c r="BK131" i="10"/>
  <c r="J151" i="10"/>
  <c r="BK135" i="10"/>
  <c r="BK125" i="10"/>
  <c r="BK163" i="10"/>
  <c r="BK150" i="10"/>
  <c r="J135" i="10"/>
  <c r="J163" i="10"/>
  <c r="J156" i="10"/>
  <c r="J209" i="11"/>
  <c r="BK203" i="11"/>
  <c r="J197" i="11"/>
  <c r="J191" i="11"/>
  <c r="J184" i="11"/>
  <c r="BK177" i="11"/>
  <c r="BK174" i="11"/>
  <c r="BK155" i="11"/>
  <c r="J140" i="11"/>
  <c r="J234" i="11"/>
  <c r="J215" i="11"/>
  <c r="BK207" i="11"/>
  <c r="J194" i="11"/>
  <c r="BK191" i="11"/>
  <c r="J178" i="11"/>
  <c r="BK172" i="11"/>
  <c r="BK169" i="11"/>
  <c r="J159" i="11"/>
  <c r="J132" i="11"/>
  <c r="BK217" i="11"/>
  <c r="BK210" i="11"/>
  <c r="BK204" i="11"/>
  <c r="BK195" i="11"/>
  <c r="J186" i="11"/>
  <c r="J182" i="11"/>
  <c r="J179" i="11"/>
  <c r="BK150" i="11"/>
  <c r="BK132" i="11"/>
  <c r="BK237" i="11"/>
  <c r="BK221" i="11"/>
  <c r="J210" i="11"/>
  <c r="J201" i="11"/>
  <c r="J192" i="11"/>
  <c r="BK173" i="11"/>
  <c r="J170" i="11"/>
  <c r="J147" i="11"/>
  <c r="BK140" i="11"/>
  <c r="J135" i="11"/>
  <c r="J133" i="11"/>
  <c r="J130" i="11"/>
  <c r="J188" i="12"/>
  <c r="J185" i="12"/>
  <c r="J174" i="12"/>
  <c r="J156" i="12"/>
  <c r="BK146" i="12"/>
  <c r="BK130" i="12"/>
  <c r="J161" i="12"/>
  <c r="J133" i="12"/>
  <c r="J180" i="12"/>
  <c r="J142" i="12"/>
  <c r="J130" i="12"/>
  <c r="BK188" i="12"/>
  <c r="BK174" i="12"/>
  <c r="J135" i="12"/>
  <c r="J129" i="12"/>
  <c r="J148" i="13"/>
  <c r="J123" i="13"/>
  <c r="BK127" i="13"/>
  <c r="BK148" i="13"/>
  <c r="BK137" i="13"/>
  <c r="BK155" i="13"/>
  <c r="J144" i="13"/>
  <c r="J129" i="14"/>
  <c r="J131" i="14"/>
  <c r="BK129" i="14"/>
  <c r="BK135" i="14"/>
  <c r="BK125" i="14"/>
  <c r="BK135" i="15"/>
  <c r="J122" i="17"/>
  <c r="BK119" i="18"/>
  <c r="J121" i="18"/>
  <c r="J124" i="18"/>
  <c r="J119" i="18"/>
  <c r="P125" i="2" l="1"/>
  <c r="P220" i="2"/>
  <c r="P124" i="2" s="1"/>
  <c r="P236" i="2"/>
  <c r="P253" i="2"/>
  <c r="BK257" i="2"/>
  <c r="J257" i="2"/>
  <c r="J103" i="2"/>
  <c r="BK125" i="3"/>
  <c r="J125" i="3"/>
  <c r="J99" i="3" s="1"/>
  <c r="P125" i="3"/>
  <c r="P122" i="3"/>
  <c r="P121" i="3"/>
  <c r="AU96" i="1"/>
  <c r="R125" i="3"/>
  <c r="R122" i="3" s="1"/>
  <c r="R121" i="3" s="1"/>
  <c r="T125" i="3"/>
  <c r="T122" i="3"/>
  <c r="T121" i="3"/>
  <c r="BK132" i="3"/>
  <c r="J132" i="3"/>
  <c r="J100" i="3"/>
  <c r="P132" i="3"/>
  <c r="R132" i="3"/>
  <c r="T132" i="3"/>
  <c r="P125" i="4"/>
  <c r="P122" i="4"/>
  <c r="P121" i="4"/>
  <c r="AU97" i="1"/>
  <c r="T125" i="4"/>
  <c r="T122" i="4" s="1"/>
  <c r="T121" i="4" s="1"/>
  <c r="P132" i="4"/>
  <c r="R132" i="4"/>
  <c r="P125" i="5"/>
  <c r="P122" i="5"/>
  <c r="P121" i="5"/>
  <c r="AU98" i="1"/>
  <c r="R125" i="5"/>
  <c r="P140" i="5"/>
  <c r="T140" i="5"/>
  <c r="P125" i="6"/>
  <c r="P122" i="6"/>
  <c r="P121" i="6"/>
  <c r="AU99" i="1" s="1"/>
  <c r="R125" i="6"/>
  <c r="R122" i="6" s="1"/>
  <c r="R121" i="6" s="1"/>
  <c r="BK131" i="6"/>
  <c r="J131" i="6"/>
  <c r="J100" i="6"/>
  <c r="R131" i="6"/>
  <c r="BK123" i="7"/>
  <c r="J123" i="7"/>
  <c r="J98" i="7" s="1"/>
  <c r="R123" i="7"/>
  <c r="BK138" i="7"/>
  <c r="J138" i="7"/>
  <c r="J99" i="7"/>
  <c r="T138" i="7"/>
  <c r="P143" i="7"/>
  <c r="T143" i="7"/>
  <c r="BK125" i="8"/>
  <c r="J125" i="8"/>
  <c r="J99" i="8"/>
  <c r="R125" i="8"/>
  <c r="R122" i="8"/>
  <c r="R121" i="8"/>
  <c r="R132" i="8"/>
  <c r="R125" i="9"/>
  <c r="R122" i="9" s="1"/>
  <c r="R121" i="9" s="1"/>
  <c r="R132" i="9"/>
  <c r="T124" i="10"/>
  <c r="BK144" i="10"/>
  <c r="J144" i="10"/>
  <c r="J100" i="10" s="1"/>
  <c r="P154" i="10"/>
  <c r="R122" i="11"/>
  <c r="T233" i="11"/>
  <c r="R124" i="12"/>
  <c r="P155" i="12"/>
  <c r="P183" i="12"/>
  <c r="BK122" i="13"/>
  <c r="BK150" i="13"/>
  <c r="J150" i="13"/>
  <c r="J99" i="13"/>
  <c r="R123" i="14"/>
  <c r="R122" i="14"/>
  <c r="P133" i="14"/>
  <c r="P132" i="14"/>
  <c r="R128" i="15"/>
  <c r="R127" i="15" s="1"/>
  <c r="R120" i="15" s="1"/>
  <c r="BK120" i="16"/>
  <c r="J120" i="16"/>
  <c r="J98" i="16"/>
  <c r="R120" i="17"/>
  <c r="R119" i="17"/>
  <c r="R118" i="17"/>
  <c r="BK125" i="2"/>
  <c r="J125" i="2" s="1"/>
  <c r="J98" i="2" s="1"/>
  <c r="BK220" i="2"/>
  <c r="J220" i="2"/>
  <c r="J99" i="2" s="1"/>
  <c r="BK236" i="2"/>
  <c r="J236" i="2"/>
  <c r="J100" i="2" s="1"/>
  <c r="BK253" i="2"/>
  <c r="J253" i="2"/>
  <c r="J101" i="2"/>
  <c r="P257" i="2"/>
  <c r="P256" i="2" s="1"/>
  <c r="P125" i="8"/>
  <c r="P122" i="8"/>
  <c r="P121" i="8" s="1"/>
  <c r="AU101" i="1" s="1"/>
  <c r="T125" i="8"/>
  <c r="P132" i="8"/>
  <c r="BK125" i="9"/>
  <c r="J125" i="9"/>
  <c r="J99" i="9" s="1"/>
  <c r="BK132" i="9"/>
  <c r="J132" i="9"/>
  <c r="J100" i="9"/>
  <c r="P124" i="10"/>
  <c r="R144" i="10"/>
  <c r="BK154" i="10"/>
  <c r="J154" i="10"/>
  <c r="J101" i="10" s="1"/>
  <c r="BK122" i="11"/>
  <c r="J122" i="11" s="1"/>
  <c r="J98" i="11" s="1"/>
  <c r="BK233" i="11"/>
  <c r="J233" i="11" s="1"/>
  <c r="J99" i="11" s="1"/>
  <c r="P124" i="12"/>
  <c r="P123" i="12" s="1"/>
  <c r="P122" i="12" s="1"/>
  <c r="AU105" i="1" s="1"/>
  <c r="T155" i="12"/>
  <c r="R183" i="12"/>
  <c r="P122" i="13"/>
  <c r="T150" i="13"/>
  <c r="BK123" i="14"/>
  <c r="J123" i="14" s="1"/>
  <c r="J98" i="14" s="1"/>
  <c r="T133" i="14"/>
  <c r="T132" i="14"/>
  <c r="T128" i="15"/>
  <c r="T127" i="15" s="1"/>
  <c r="T120" i="15" s="1"/>
  <c r="P120" i="16"/>
  <c r="P119" i="16" s="1"/>
  <c r="P118" i="16" s="1"/>
  <c r="AU109" i="1" s="1"/>
  <c r="T120" i="17"/>
  <c r="T119" i="17"/>
  <c r="T118" i="17" s="1"/>
  <c r="P118" i="18"/>
  <c r="P117" i="18"/>
  <c r="AU111" i="1" s="1"/>
  <c r="T125" i="2"/>
  <c r="R220" i="2"/>
  <c r="R236" i="2"/>
  <c r="R253" i="2"/>
  <c r="T257" i="2"/>
  <c r="T256" i="2"/>
  <c r="P125" i="9"/>
  <c r="P122" i="9" s="1"/>
  <c r="P121" i="9" s="1"/>
  <c r="AU102" i="1" s="1"/>
  <c r="P132" i="9"/>
  <c r="R124" i="10"/>
  <c r="T144" i="10"/>
  <c r="T154" i="10"/>
  <c r="P122" i="11"/>
  <c r="R233" i="11"/>
  <c r="BK124" i="12"/>
  <c r="J124" i="12" s="1"/>
  <c r="J98" i="12" s="1"/>
  <c r="R155" i="12"/>
  <c r="T183" i="12"/>
  <c r="R122" i="13"/>
  <c r="P150" i="13"/>
  <c r="T123" i="14"/>
  <c r="T122" i="14"/>
  <c r="T121" i="14" s="1"/>
  <c r="R133" i="14"/>
  <c r="R132" i="14"/>
  <c r="BK128" i="15"/>
  <c r="J128" i="15"/>
  <c r="J100" i="15"/>
  <c r="T120" i="16"/>
  <c r="T119" i="16"/>
  <c r="T118" i="16" s="1"/>
  <c r="BK120" i="17"/>
  <c r="BK119" i="17"/>
  <c r="BK118" i="17" s="1"/>
  <c r="J118" i="17" s="1"/>
  <c r="R118" i="18"/>
  <c r="R117" i="18" s="1"/>
  <c r="R125" i="2"/>
  <c r="R124" i="2" s="1"/>
  <c r="T220" i="2"/>
  <c r="T236" i="2"/>
  <c r="T253" i="2"/>
  <c r="R257" i="2"/>
  <c r="R256" i="2" s="1"/>
  <c r="BK125" i="4"/>
  <c r="J125" i="4" s="1"/>
  <c r="J99" i="4" s="1"/>
  <c r="R125" i="4"/>
  <c r="R122" i="4" s="1"/>
  <c r="R121" i="4" s="1"/>
  <c r="BK132" i="4"/>
  <c r="J132" i="4" s="1"/>
  <c r="J100" i="4" s="1"/>
  <c r="T132" i="4"/>
  <c r="BK125" i="5"/>
  <c r="J125" i="5"/>
  <c r="J99" i="5" s="1"/>
  <c r="T125" i="5"/>
  <c r="T122" i="5"/>
  <c r="T121" i="5" s="1"/>
  <c r="BK140" i="5"/>
  <c r="J140" i="5" s="1"/>
  <c r="J100" i="5" s="1"/>
  <c r="R140" i="5"/>
  <c r="R122" i="5" s="1"/>
  <c r="R121" i="5" s="1"/>
  <c r="BK125" i="6"/>
  <c r="J125" i="6"/>
  <c r="J99" i="6"/>
  <c r="T125" i="6"/>
  <c r="T122" i="6"/>
  <c r="T121" i="6" s="1"/>
  <c r="P131" i="6"/>
  <c r="T131" i="6"/>
  <c r="P123" i="7"/>
  <c r="P122" i="7"/>
  <c r="P121" i="7"/>
  <c r="AU100" i="1" s="1"/>
  <c r="T123" i="7"/>
  <c r="T122" i="7" s="1"/>
  <c r="T121" i="7" s="1"/>
  <c r="P138" i="7"/>
  <c r="R138" i="7"/>
  <c r="BK143" i="7"/>
  <c r="J143" i="7"/>
  <c r="J100" i="7" s="1"/>
  <c r="R143" i="7"/>
  <c r="BK132" i="8"/>
  <c r="J132" i="8"/>
  <c r="J100" i="8"/>
  <c r="T132" i="8"/>
  <c r="T122" i="8" s="1"/>
  <c r="T121" i="8" s="1"/>
  <c r="T125" i="9"/>
  <c r="T122" i="9"/>
  <c r="T121" i="9" s="1"/>
  <c r="T132" i="9"/>
  <c r="BK124" i="10"/>
  <c r="J124" i="10"/>
  <c r="J98" i="10"/>
  <c r="P144" i="10"/>
  <c r="R154" i="10"/>
  <c r="T122" i="11"/>
  <c r="T121" i="11" s="1"/>
  <c r="T120" i="11" s="1"/>
  <c r="P233" i="11"/>
  <c r="T124" i="12"/>
  <c r="T123" i="12"/>
  <c r="T122" i="12" s="1"/>
  <c r="BK155" i="12"/>
  <c r="BK123" i="12" s="1"/>
  <c r="BK122" i="12" s="1"/>
  <c r="J122" i="12" s="1"/>
  <c r="J30" i="12" s="1"/>
  <c r="J155" i="12"/>
  <c r="J100" i="12" s="1"/>
  <c r="BK183" i="12"/>
  <c r="J183" i="12" s="1"/>
  <c r="J101" i="12" s="1"/>
  <c r="T122" i="13"/>
  <c r="T121" i="13" s="1"/>
  <c r="T120" i="13" s="1"/>
  <c r="R150" i="13"/>
  <c r="P123" i="14"/>
  <c r="P122" i="14"/>
  <c r="P121" i="14" s="1"/>
  <c r="AU107" i="1" s="1"/>
  <c r="BK133" i="14"/>
  <c r="J133" i="14" s="1"/>
  <c r="J101" i="14" s="1"/>
  <c r="P128" i="15"/>
  <c r="P127" i="15" s="1"/>
  <c r="P120" i="15" s="1"/>
  <c r="AU108" i="1" s="1"/>
  <c r="R120" i="16"/>
  <c r="R119" i="16"/>
  <c r="R118" i="16" s="1"/>
  <c r="P120" i="17"/>
  <c r="P119" i="17"/>
  <c r="P118" i="17" s="1"/>
  <c r="AU110" i="1" s="1"/>
  <c r="BK118" i="18"/>
  <c r="J118" i="18"/>
  <c r="J97" i="18"/>
  <c r="T118" i="18"/>
  <c r="T117" i="18"/>
  <c r="BK123" i="3"/>
  <c r="J123" i="3" s="1"/>
  <c r="J98" i="3" s="1"/>
  <c r="BK140" i="3"/>
  <c r="J140" i="3"/>
  <c r="J101" i="3"/>
  <c r="BK140" i="4"/>
  <c r="J140" i="4"/>
  <c r="J101" i="4"/>
  <c r="BK139" i="6"/>
  <c r="J139" i="6"/>
  <c r="J101" i="6" s="1"/>
  <c r="BK140" i="8"/>
  <c r="J140" i="8"/>
  <c r="J101" i="8" s="1"/>
  <c r="BK123" i="9"/>
  <c r="J123" i="9"/>
  <c r="J98" i="9" s="1"/>
  <c r="BK140" i="9"/>
  <c r="J140" i="9" s="1"/>
  <c r="J101" i="9" s="1"/>
  <c r="BK139" i="10"/>
  <c r="J139" i="10" s="1"/>
  <c r="J99" i="10" s="1"/>
  <c r="BK167" i="10"/>
  <c r="J167" i="10" s="1"/>
  <c r="J102" i="10" s="1"/>
  <c r="BK236" i="11"/>
  <c r="J236" i="11"/>
  <c r="J100" i="11"/>
  <c r="BK187" i="12"/>
  <c r="J187" i="12"/>
  <c r="J102" i="12"/>
  <c r="BK130" i="14"/>
  <c r="J130" i="14"/>
  <c r="J99" i="14" s="1"/>
  <c r="BK150" i="12"/>
  <c r="J150" i="12"/>
  <c r="J99" i="12" s="1"/>
  <c r="BK158" i="13"/>
  <c r="J158" i="13"/>
  <c r="J100" i="13" s="1"/>
  <c r="BK123" i="4"/>
  <c r="J123" i="4" s="1"/>
  <c r="J98" i="4" s="1"/>
  <c r="BK123" i="5"/>
  <c r="J123" i="5" s="1"/>
  <c r="J98" i="5" s="1"/>
  <c r="BK149" i="5"/>
  <c r="J149" i="5" s="1"/>
  <c r="J101" i="5" s="1"/>
  <c r="BK123" i="6"/>
  <c r="J123" i="6"/>
  <c r="J98" i="6"/>
  <c r="BK153" i="7"/>
  <c r="J153" i="7"/>
  <c r="J101" i="7"/>
  <c r="BK123" i="8"/>
  <c r="J123" i="8"/>
  <c r="J98" i="8" s="1"/>
  <c r="BK122" i="15"/>
  <c r="J122" i="15"/>
  <c r="J98" i="15" s="1"/>
  <c r="J120" i="17"/>
  <c r="J98" i="17" s="1"/>
  <c r="F92" i="18"/>
  <c r="BE120" i="18"/>
  <c r="BE122" i="18"/>
  <c r="J119" i="17"/>
  <c r="J97" i="17" s="1"/>
  <c r="E85" i="18"/>
  <c r="J89" i="18"/>
  <c r="J92" i="18"/>
  <c r="BE119" i="18"/>
  <c r="BE121" i="18"/>
  <c r="BE123" i="18"/>
  <c r="BE125" i="18"/>
  <c r="J91" i="18"/>
  <c r="BE124" i="18"/>
  <c r="F91" i="18"/>
  <c r="F91" i="17"/>
  <c r="J92" i="17"/>
  <c r="J114" i="17"/>
  <c r="BE122" i="17"/>
  <c r="E85" i="17"/>
  <c r="J89" i="17"/>
  <c r="BE121" i="17"/>
  <c r="F92" i="17"/>
  <c r="J89" i="16"/>
  <c r="J92" i="16"/>
  <c r="F115" i="16"/>
  <c r="BK121" i="15"/>
  <c r="E85" i="16"/>
  <c r="J91" i="16"/>
  <c r="BE121" i="16"/>
  <c r="F91" i="16"/>
  <c r="BE122" i="16"/>
  <c r="BK132" i="14"/>
  <c r="J132" i="14" s="1"/>
  <c r="J100" i="14" s="1"/>
  <c r="J89" i="15"/>
  <c r="J92" i="15"/>
  <c r="J116" i="15"/>
  <c r="BE123" i="15"/>
  <c r="BE141" i="15"/>
  <c r="BE143" i="15"/>
  <c r="E110" i="15"/>
  <c r="BE129" i="15"/>
  <c r="BE140" i="15"/>
  <c r="BE144" i="15"/>
  <c r="F117" i="15"/>
  <c r="F91" i="15"/>
  <c r="BE135" i="15"/>
  <c r="BE139" i="15"/>
  <c r="BE142" i="15"/>
  <c r="J91" i="14"/>
  <c r="E111" i="14"/>
  <c r="BE129" i="14"/>
  <c r="J122" i="13"/>
  <c r="J98" i="13"/>
  <c r="J89" i="14"/>
  <c r="J118" i="14"/>
  <c r="F91" i="14"/>
  <c r="F118" i="14"/>
  <c r="BE128" i="14"/>
  <c r="BE134" i="14"/>
  <c r="BE124" i="14"/>
  <c r="BE125" i="14"/>
  <c r="BE126" i="14"/>
  <c r="BE127" i="14"/>
  <c r="BE131" i="14"/>
  <c r="BE135" i="14"/>
  <c r="E85" i="13"/>
  <c r="F117" i="13"/>
  <c r="BE123" i="13"/>
  <c r="BE148" i="13"/>
  <c r="J91" i="13"/>
  <c r="J92" i="13"/>
  <c r="F116" i="13"/>
  <c r="BE130" i="13"/>
  <c r="BE134" i="13"/>
  <c r="BE141" i="13"/>
  <c r="BE155" i="13"/>
  <c r="BE127" i="13"/>
  <c r="BE145" i="13"/>
  <c r="BE147" i="13"/>
  <c r="BE149" i="13"/>
  <c r="J89" i="13"/>
  <c r="BE137" i="13"/>
  <c r="BE144" i="13"/>
  <c r="BE146" i="13"/>
  <c r="BE151" i="13"/>
  <c r="BE159" i="13"/>
  <c r="J89" i="12"/>
  <c r="J91" i="12"/>
  <c r="F118" i="12"/>
  <c r="BE151" i="12"/>
  <c r="BE156" i="12"/>
  <c r="BE188" i="12"/>
  <c r="E112" i="12"/>
  <c r="BE130" i="12"/>
  <c r="BE133" i="12"/>
  <c r="BE135" i="12"/>
  <c r="BE142" i="12"/>
  <c r="BE161" i="12"/>
  <c r="BE170" i="12"/>
  <c r="BE185" i="12"/>
  <c r="J92" i="12"/>
  <c r="BE125" i="12"/>
  <c r="BE138" i="12"/>
  <c r="BE146" i="12"/>
  <c r="BE174" i="12"/>
  <c r="BE180" i="12"/>
  <c r="BE186" i="12"/>
  <c r="F92" i="12"/>
  <c r="BE129" i="12"/>
  <c r="BE134" i="12"/>
  <c r="BE184" i="12"/>
  <c r="E85" i="11"/>
  <c r="J92" i="11"/>
  <c r="J116" i="11"/>
  <c r="BE123" i="11"/>
  <c r="BE129" i="11"/>
  <c r="BE131" i="11"/>
  <c r="BE135" i="11"/>
  <c r="BE150" i="11"/>
  <c r="BE151" i="11"/>
  <c r="BE163" i="11"/>
  <c r="BE164" i="11"/>
  <c r="BE167" i="11"/>
  <c r="BE168" i="11"/>
  <c r="BE169" i="11"/>
  <c r="BE175" i="11"/>
  <c r="BE177" i="11"/>
  <c r="BE178" i="11"/>
  <c r="BE182" i="11"/>
  <c r="BE189" i="11"/>
  <c r="BE190" i="11"/>
  <c r="BE193" i="11"/>
  <c r="BE194" i="11"/>
  <c r="BE195" i="11"/>
  <c r="BE200" i="11"/>
  <c r="BE203" i="11"/>
  <c r="BE204" i="11"/>
  <c r="BE205" i="11"/>
  <c r="BE210" i="11"/>
  <c r="BE215" i="11"/>
  <c r="BE229" i="11"/>
  <c r="BE237" i="11"/>
  <c r="J89" i="11"/>
  <c r="F92" i="11"/>
  <c r="BE130" i="11"/>
  <c r="BE155" i="11"/>
  <c r="BE159" i="11"/>
  <c r="BE170" i="11"/>
  <c r="BE172" i="11"/>
  <c r="BE174" i="11"/>
  <c r="BE176" i="11"/>
  <c r="BE184" i="11"/>
  <c r="BE186" i="11"/>
  <c r="BE192" i="11"/>
  <c r="BE196" i="11"/>
  <c r="BE202" i="11"/>
  <c r="BE206" i="11"/>
  <c r="BE207" i="11"/>
  <c r="BE208" i="11"/>
  <c r="BE211" i="11"/>
  <c r="BE218" i="11"/>
  <c r="BE124" i="11"/>
  <c r="BE128" i="11"/>
  <c r="BE140" i="11"/>
  <c r="BE143" i="11"/>
  <c r="BE173" i="11"/>
  <c r="BE179" i="11"/>
  <c r="BE180" i="11"/>
  <c r="BE181" i="11"/>
  <c r="BE183" i="11"/>
  <c r="BE185" i="11"/>
  <c r="BE187" i="11"/>
  <c r="BE188" i="11"/>
  <c r="BE197" i="11"/>
  <c r="BE198" i="11"/>
  <c r="BE199" i="11"/>
  <c r="BE209" i="11"/>
  <c r="BE216" i="11"/>
  <c r="BE221" i="11"/>
  <c r="BE234" i="11"/>
  <c r="F91" i="11"/>
  <c r="BE132" i="11"/>
  <c r="BE133" i="11"/>
  <c r="BE134" i="11"/>
  <c r="BE136" i="11"/>
  <c r="BE139" i="11"/>
  <c r="BE147" i="11"/>
  <c r="BE171" i="11"/>
  <c r="BE191" i="11"/>
  <c r="BE201" i="11"/>
  <c r="BE212" i="11"/>
  <c r="BE213" i="11"/>
  <c r="BE214" i="11"/>
  <c r="BE217" i="11"/>
  <c r="BE225" i="11"/>
  <c r="BE235" i="11"/>
  <c r="J91" i="10"/>
  <c r="J92" i="10"/>
  <c r="BE125" i="10"/>
  <c r="BE133" i="10"/>
  <c r="BE135" i="10"/>
  <c r="BE138" i="10"/>
  <c r="BE150" i="10"/>
  <c r="BE168" i="10"/>
  <c r="J89" i="10"/>
  <c r="BE134" i="10"/>
  <c r="BE140" i="10"/>
  <c r="BE159" i="10"/>
  <c r="E85" i="10"/>
  <c r="F91" i="10"/>
  <c r="F119" i="10"/>
  <c r="BE131" i="10"/>
  <c r="BE145" i="10"/>
  <c r="BE146" i="10"/>
  <c r="BE147" i="10"/>
  <c r="BE155" i="10"/>
  <c r="BE156" i="10"/>
  <c r="BE160" i="10"/>
  <c r="BE132" i="10"/>
  <c r="BE151" i="10"/>
  <c r="BE163" i="10"/>
  <c r="BE166" i="10"/>
  <c r="J89" i="9"/>
  <c r="F92" i="9"/>
  <c r="J117" i="9"/>
  <c r="BE126" i="9"/>
  <c r="BE127" i="9"/>
  <c r="BE133" i="9"/>
  <c r="BE134" i="9"/>
  <c r="BE137" i="9"/>
  <c r="F117" i="9"/>
  <c r="BE141" i="9"/>
  <c r="E85" i="9"/>
  <c r="J92" i="9"/>
  <c r="BE124" i="9"/>
  <c r="BE128" i="9"/>
  <c r="BE129" i="9"/>
  <c r="BK122" i="7"/>
  <c r="J122" i="7"/>
  <c r="J97" i="7" s="1"/>
  <c r="F91" i="8"/>
  <c r="J92" i="8"/>
  <c r="F118" i="8"/>
  <c r="BE124" i="8"/>
  <c r="BE128" i="8"/>
  <c r="E85" i="8"/>
  <c r="J89" i="8"/>
  <c r="BE129" i="8"/>
  <c r="BE137" i="8"/>
  <c r="J117" i="8"/>
  <c r="BE127" i="8"/>
  <c r="BE134" i="8"/>
  <c r="BE141" i="8"/>
  <c r="BE126" i="8"/>
  <c r="BE133" i="8"/>
  <c r="E111" i="7"/>
  <c r="J115" i="7"/>
  <c r="F118" i="7"/>
  <c r="BE140" i="7"/>
  <c r="BE144" i="7"/>
  <c r="J92" i="7"/>
  <c r="BE129" i="7"/>
  <c r="BE139" i="7"/>
  <c r="BE147" i="7"/>
  <c r="BE150" i="7"/>
  <c r="J91" i="7"/>
  <c r="BE154" i="7"/>
  <c r="F91" i="7"/>
  <c r="BE124" i="7"/>
  <c r="BE128" i="7"/>
  <c r="BE132" i="7"/>
  <c r="BE133" i="7"/>
  <c r="BE134" i="7"/>
  <c r="BE137" i="7"/>
  <c r="E85" i="6"/>
  <c r="F91" i="6"/>
  <c r="BE133" i="6"/>
  <c r="J91" i="6"/>
  <c r="J92" i="6"/>
  <c r="F118" i="6"/>
  <c r="BE126" i="6"/>
  <c r="BE127" i="6"/>
  <c r="BE128" i="6"/>
  <c r="BE140" i="6"/>
  <c r="J89" i="6"/>
  <c r="BE124" i="6"/>
  <c r="BE136" i="6"/>
  <c r="BE132" i="6"/>
  <c r="J89" i="5"/>
  <c r="J92" i="5"/>
  <c r="BE136" i="5"/>
  <c r="F92" i="5"/>
  <c r="J117" i="5"/>
  <c r="BE132" i="5"/>
  <c r="BE141" i="5"/>
  <c r="BE142" i="5"/>
  <c r="F117" i="5"/>
  <c r="BE124" i="5"/>
  <c r="BE126" i="5"/>
  <c r="BE127" i="5"/>
  <c r="BE128" i="5"/>
  <c r="BE150" i="5"/>
  <c r="E85" i="5"/>
  <c r="BE146" i="5"/>
  <c r="E85" i="4"/>
  <c r="F92" i="4"/>
  <c r="J115" i="4"/>
  <c r="J117" i="4"/>
  <c r="BE124" i="4"/>
  <c r="BE127" i="4"/>
  <c r="BE137" i="4"/>
  <c r="J92" i="4"/>
  <c r="F117" i="4"/>
  <c r="BE126" i="4"/>
  <c r="BE129" i="4"/>
  <c r="BE141" i="4"/>
  <c r="BE128" i="4"/>
  <c r="BE133" i="4"/>
  <c r="BE134" i="4"/>
  <c r="F92" i="3"/>
  <c r="BE124" i="3"/>
  <c r="BE128" i="3"/>
  <c r="BE133" i="3"/>
  <c r="E85" i="3"/>
  <c r="F91" i="3"/>
  <c r="J115" i="3"/>
  <c r="J118" i="3"/>
  <c r="BE126" i="3"/>
  <c r="J91" i="3"/>
  <c r="BE127" i="3"/>
  <c r="BE134" i="3"/>
  <c r="BE137" i="3"/>
  <c r="BE141" i="3"/>
  <c r="BE129" i="3"/>
  <c r="F92" i="2"/>
  <c r="BE175" i="2"/>
  <c r="BE190" i="2"/>
  <c r="BE194" i="2"/>
  <c r="BE215" i="2"/>
  <c r="BE216" i="2"/>
  <c r="BE229" i="2"/>
  <c r="BE237" i="2"/>
  <c r="BE242" i="2"/>
  <c r="BE251" i="2"/>
  <c r="BE252" i="2"/>
  <c r="BE254" i="2"/>
  <c r="BE255" i="2"/>
  <c r="BE259" i="2"/>
  <c r="J91" i="2"/>
  <c r="E113" i="2"/>
  <c r="BE133" i="2"/>
  <c r="BE139" i="2"/>
  <c r="BE149" i="2"/>
  <c r="BE157" i="2"/>
  <c r="BE198" i="2"/>
  <c r="BE212" i="2"/>
  <c r="BE221" i="2"/>
  <c r="BE222" i="2"/>
  <c r="F91" i="2"/>
  <c r="BE126" i="2"/>
  <c r="BE143" i="2"/>
  <c r="BE161" i="2"/>
  <c r="BE165" i="2"/>
  <c r="BE183" i="2"/>
  <c r="BE206" i="2"/>
  <c r="BE209" i="2"/>
  <c r="BE219" i="2"/>
  <c r="BE245" i="2"/>
  <c r="BE258" i="2"/>
  <c r="BE260" i="2"/>
  <c r="J89" i="2"/>
  <c r="J92" i="2"/>
  <c r="BE153" i="2"/>
  <c r="BE169" i="2"/>
  <c r="BE202" i="2"/>
  <c r="BE223" i="2"/>
  <c r="BE235" i="2"/>
  <c r="BE238" i="2"/>
  <c r="BE241" i="2"/>
  <c r="BE246" i="2"/>
  <c r="BE247" i="2"/>
  <c r="F35" i="2"/>
  <c r="BB95" i="1" s="1"/>
  <c r="F34" i="3"/>
  <c r="BA96" i="1" s="1"/>
  <c r="J34" i="4"/>
  <c r="AW97" i="1" s="1"/>
  <c r="F34" i="4"/>
  <c r="BA97" i="1" s="1"/>
  <c r="F34" i="5"/>
  <c r="BA98" i="1" s="1"/>
  <c r="F34" i="6"/>
  <c r="BA99" i="1"/>
  <c r="F34" i="7"/>
  <c r="BA100" i="1" s="1"/>
  <c r="F35" i="7"/>
  <c r="BB100" i="1" s="1"/>
  <c r="F37" i="8"/>
  <c r="BD101" i="1" s="1"/>
  <c r="F37" i="9"/>
  <c r="BD102" i="1"/>
  <c r="J34" i="10"/>
  <c r="AW103" i="1" s="1"/>
  <c r="F35" i="11"/>
  <c r="BB104" i="1" s="1"/>
  <c r="F36" i="11"/>
  <c r="BC104" i="1" s="1"/>
  <c r="F35" i="13"/>
  <c r="BB106" i="1"/>
  <c r="F35" i="14"/>
  <c r="BB107" i="1" s="1"/>
  <c r="F36" i="15"/>
  <c r="BC108" i="1" s="1"/>
  <c r="J34" i="15"/>
  <c r="AW108" i="1" s="1"/>
  <c r="F36" i="16"/>
  <c r="BC109" i="1"/>
  <c r="F34" i="17"/>
  <c r="BA110" i="1" s="1"/>
  <c r="F36" i="17"/>
  <c r="BC110" i="1" s="1"/>
  <c r="F36" i="18"/>
  <c r="BC111" i="1" s="1"/>
  <c r="F36" i="2"/>
  <c r="BC95" i="1"/>
  <c r="F37" i="3"/>
  <c r="BD96" i="1" s="1"/>
  <c r="F36" i="3"/>
  <c r="BC96" i="1" s="1"/>
  <c r="F37" i="4"/>
  <c r="BD97" i="1" s="1"/>
  <c r="F36" i="5"/>
  <c r="BC98" i="1"/>
  <c r="F35" i="6"/>
  <c r="BB99" i="1" s="1"/>
  <c r="J34" i="6"/>
  <c r="AW99" i="1" s="1"/>
  <c r="F36" i="7"/>
  <c r="BC100" i="1" s="1"/>
  <c r="J34" i="8"/>
  <c r="AW101" i="1"/>
  <c r="F34" i="8"/>
  <c r="BA101" i="1" s="1"/>
  <c r="F36" i="9"/>
  <c r="BC102" i="1" s="1"/>
  <c r="F36" i="10"/>
  <c r="BC103" i="1" s="1"/>
  <c r="F37" i="10"/>
  <c r="BD103" i="1"/>
  <c r="F37" i="11"/>
  <c r="BD104" i="1" s="1"/>
  <c r="F37" i="12"/>
  <c r="BD105" i="1" s="1"/>
  <c r="F34" i="13"/>
  <c r="BA106" i="1" s="1"/>
  <c r="J34" i="13"/>
  <c r="AW106" i="1"/>
  <c r="F34" i="14"/>
  <c r="BA107" i="1" s="1"/>
  <c r="F35" i="15"/>
  <c r="BB108" i="1" s="1"/>
  <c r="F35" i="16"/>
  <c r="BB109" i="1" s="1"/>
  <c r="F37" i="16"/>
  <c r="BD109" i="1"/>
  <c r="F35" i="17"/>
  <c r="BB110" i="1" s="1"/>
  <c r="F37" i="18"/>
  <c r="BD111" i="1" s="1"/>
  <c r="F34" i="2"/>
  <c r="BA95" i="1" s="1"/>
  <c r="J34" i="3"/>
  <c r="AW96" i="1" s="1"/>
  <c r="F36" i="4"/>
  <c r="BC97" i="1" s="1"/>
  <c r="F35" i="5"/>
  <c r="BB98" i="1" s="1"/>
  <c r="F37" i="5"/>
  <c r="BD98" i="1" s="1"/>
  <c r="F36" i="6"/>
  <c r="BC99" i="1"/>
  <c r="F37" i="7"/>
  <c r="BD100" i="1" s="1"/>
  <c r="F35" i="8"/>
  <c r="BB101" i="1" s="1"/>
  <c r="J34" i="9"/>
  <c r="AW102" i="1" s="1"/>
  <c r="F35" i="10"/>
  <c r="BB103" i="1"/>
  <c r="F34" i="11"/>
  <c r="BA104" i="1" s="1"/>
  <c r="J34" i="12"/>
  <c r="AW105" i="1" s="1"/>
  <c r="F34" i="12"/>
  <c r="BA105" i="1" s="1"/>
  <c r="F37" i="13"/>
  <c r="BD106" i="1"/>
  <c r="J34" i="14"/>
  <c r="AW107" i="1"/>
  <c r="F36" i="14"/>
  <c r="BC107" i="1"/>
  <c r="F37" i="15"/>
  <c r="BD108" i="1"/>
  <c r="J34" i="16"/>
  <c r="AW109" i="1"/>
  <c r="J34" i="17"/>
  <c r="AW110" i="1"/>
  <c r="F34" i="18"/>
  <c r="BA111" i="1"/>
  <c r="J34" i="18"/>
  <c r="AW111" i="1"/>
  <c r="F37" i="2"/>
  <c r="BD95" i="1" s="1"/>
  <c r="J34" i="2"/>
  <c r="AW95" i="1" s="1"/>
  <c r="F35" i="3"/>
  <c r="BB96" i="1" s="1"/>
  <c r="F35" i="4"/>
  <c r="BB97" i="1"/>
  <c r="J34" i="5"/>
  <c r="AW98" i="1" s="1"/>
  <c r="F37" i="6"/>
  <c r="BD99" i="1" s="1"/>
  <c r="J34" i="7"/>
  <c r="AW100" i="1" s="1"/>
  <c r="F36" i="8"/>
  <c r="BC101" i="1"/>
  <c r="F35" i="9"/>
  <c r="BB102" i="1" s="1"/>
  <c r="F34" i="9"/>
  <c r="BA102" i="1" s="1"/>
  <c r="F34" i="10"/>
  <c r="BA103" i="1" s="1"/>
  <c r="J34" i="11"/>
  <c r="AW104" i="1"/>
  <c r="F35" i="12"/>
  <c r="BB105" i="1" s="1"/>
  <c r="F36" i="12"/>
  <c r="BC105" i="1" s="1"/>
  <c r="F36" i="13"/>
  <c r="BC106" i="1" s="1"/>
  <c r="F37" i="14"/>
  <c r="BD107" i="1"/>
  <c r="F34" i="15"/>
  <c r="BA108" i="1" s="1"/>
  <c r="F34" i="16"/>
  <c r="BA109" i="1" s="1"/>
  <c r="F37" i="17"/>
  <c r="BD110" i="1" s="1"/>
  <c r="F35" i="18"/>
  <c r="BB111" i="1"/>
  <c r="R123" i="2" l="1"/>
  <c r="J30" i="17"/>
  <c r="J96" i="17"/>
  <c r="R121" i="11"/>
  <c r="R120" i="11"/>
  <c r="R123" i="10"/>
  <c r="R122" i="10"/>
  <c r="R121" i="14"/>
  <c r="R123" i="12"/>
  <c r="R122" i="12" s="1"/>
  <c r="P121" i="11"/>
  <c r="P120" i="11"/>
  <c r="AU104" i="1"/>
  <c r="P123" i="10"/>
  <c r="P122" i="10"/>
  <c r="AU103" i="1"/>
  <c r="BK121" i="13"/>
  <c r="J121" i="13" s="1"/>
  <c r="J97" i="13" s="1"/>
  <c r="T123" i="10"/>
  <c r="T122" i="10"/>
  <c r="R122" i="7"/>
  <c r="R121" i="7"/>
  <c r="R121" i="13"/>
  <c r="R120" i="13" s="1"/>
  <c r="T124" i="2"/>
  <c r="T123" i="2"/>
  <c r="P121" i="13"/>
  <c r="P120" i="13"/>
  <c r="AU106" i="1"/>
  <c r="P123" i="2"/>
  <c r="AU95" i="1"/>
  <c r="AG110" i="1"/>
  <c r="BK122" i="3"/>
  <c r="J122" i="3"/>
  <c r="J97" i="3" s="1"/>
  <c r="BK122" i="6"/>
  <c r="J122" i="6"/>
  <c r="J97" i="6"/>
  <c r="BK122" i="8"/>
  <c r="J122" i="8" s="1"/>
  <c r="J97" i="8" s="1"/>
  <c r="BK127" i="15"/>
  <c r="J127" i="15"/>
  <c r="J99" i="15"/>
  <c r="BK117" i="18"/>
  <c r="J117" i="18"/>
  <c r="BK124" i="2"/>
  <c r="J124" i="2" s="1"/>
  <c r="J97" i="2" s="1"/>
  <c r="BK256" i="2"/>
  <c r="J256" i="2"/>
  <c r="J102" i="2"/>
  <c r="BK121" i="11"/>
  <c r="J121" i="11"/>
  <c r="J97" i="11"/>
  <c r="BK119" i="16"/>
  <c r="J119" i="16" s="1"/>
  <c r="J97" i="16" s="1"/>
  <c r="BK122" i="9"/>
  <c r="J122" i="9"/>
  <c r="J97" i="9"/>
  <c r="BK123" i="10"/>
  <c r="J123" i="10"/>
  <c r="J97" i="10" s="1"/>
  <c r="BK122" i="14"/>
  <c r="J122" i="14"/>
  <c r="J97" i="14"/>
  <c r="BK122" i="4"/>
  <c r="J122" i="4"/>
  <c r="J97" i="4"/>
  <c r="BK122" i="5"/>
  <c r="J122" i="5" s="1"/>
  <c r="J97" i="5" s="1"/>
  <c r="J121" i="15"/>
  <c r="J97" i="15"/>
  <c r="BK121" i="14"/>
  <c r="J121" i="14"/>
  <c r="J96" i="14"/>
  <c r="AG105" i="1"/>
  <c r="J96" i="12"/>
  <c r="J123" i="12"/>
  <c r="J97" i="12"/>
  <c r="BK121" i="7"/>
  <c r="J121" i="7"/>
  <c r="J30" i="7" s="1"/>
  <c r="AG100" i="1" s="1"/>
  <c r="J30" i="18"/>
  <c r="AG111" i="1"/>
  <c r="J33" i="3"/>
  <c r="AV96" i="1" s="1"/>
  <c r="AT96" i="1" s="1"/>
  <c r="F33" i="4"/>
  <c r="AZ97" i="1"/>
  <c r="J33" i="5"/>
  <c r="AV98" i="1" s="1"/>
  <c r="AT98" i="1" s="1"/>
  <c r="J33" i="6"/>
  <c r="AV99" i="1" s="1"/>
  <c r="AT99" i="1" s="1"/>
  <c r="F33" i="8"/>
  <c r="AZ101" i="1" s="1"/>
  <c r="J33" i="10"/>
  <c r="AV103" i="1"/>
  <c r="AT103" i="1" s="1"/>
  <c r="F33" i="12"/>
  <c r="AZ105" i="1" s="1"/>
  <c r="F33" i="13"/>
  <c r="AZ106" i="1"/>
  <c r="J33" i="15"/>
  <c r="AV108" i="1"/>
  <c r="AT108" i="1"/>
  <c r="J33" i="16"/>
  <c r="AV109" i="1"/>
  <c r="AT109" i="1" s="1"/>
  <c r="BD94" i="1"/>
  <c r="W33" i="1" s="1"/>
  <c r="F33" i="3"/>
  <c r="AZ96" i="1"/>
  <c r="J33" i="4"/>
  <c r="AV97" i="1" s="1"/>
  <c r="AT97" i="1" s="1"/>
  <c r="F33" i="5"/>
  <c r="AZ98" i="1" s="1"/>
  <c r="F33" i="6"/>
  <c r="AZ99" i="1" s="1"/>
  <c r="J33" i="8"/>
  <c r="AV101" i="1"/>
  <c r="AT101" i="1" s="1"/>
  <c r="F33" i="10"/>
  <c r="AZ103" i="1" s="1"/>
  <c r="J33" i="12"/>
  <c r="AV105" i="1"/>
  <c r="AT105" i="1" s="1"/>
  <c r="AN105" i="1" s="1"/>
  <c r="J33" i="13"/>
  <c r="AV106" i="1" s="1"/>
  <c r="AT106" i="1" s="1"/>
  <c r="J33" i="14"/>
  <c r="AV107" i="1"/>
  <c r="AT107" i="1"/>
  <c r="F33" i="16"/>
  <c r="AZ109" i="1"/>
  <c r="F33" i="18"/>
  <c r="AZ111" i="1" s="1"/>
  <c r="BA94" i="1"/>
  <c r="W30" i="1" s="1"/>
  <c r="J33" i="2"/>
  <c r="AV95" i="1"/>
  <c r="AT95" i="1" s="1"/>
  <c r="J33" i="7"/>
  <c r="AV100" i="1"/>
  <c r="AT100" i="1" s="1"/>
  <c r="J33" i="9"/>
  <c r="AV102" i="1" s="1"/>
  <c r="AT102" i="1" s="1"/>
  <c r="J33" i="11"/>
  <c r="AV104" i="1" s="1"/>
  <c r="AT104" i="1" s="1"/>
  <c r="F33" i="15"/>
  <c r="AZ108" i="1" s="1"/>
  <c r="F33" i="17"/>
  <c r="AZ110" i="1" s="1"/>
  <c r="BC94" i="1"/>
  <c r="W32" i="1" s="1"/>
  <c r="F33" i="2"/>
  <c r="AZ95" i="1"/>
  <c r="F33" i="7"/>
  <c r="AZ100" i="1" s="1"/>
  <c r="F33" i="9"/>
  <c r="AZ102" i="1" s="1"/>
  <c r="F33" i="11"/>
  <c r="AZ104" i="1" s="1"/>
  <c r="F33" i="14"/>
  <c r="AZ107" i="1"/>
  <c r="J33" i="17"/>
  <c r="AV110" i="1" s="1"/>
  <c r="AT110" i="1" s="1"/>
  <c r="AN110" i="1" s="1"/>
  <c r="J33" i="18"/>
  <c r="AV111" i="1"/>
  <c r="AT111" i="1"/>
  <c r="AN111" i="1"/>
  <c r="BB94" i="1"/>
  <c r="AX94" i="1" s="1"/>
  <c r="BK123" i="2" l="1"/>
  <c r="J123" i="2" s="1"/>
  <c r="J30" i="2" s="1"/>
  <c r="AG95" i="1" s="1"/>
  <c r="BK121" i="3"/>
  <c r="J121" i="3"/>
  <c r="J96" i="3" s="1"/>
  <c r="BK121" i="4"/>
  <c r="J121" i="4"/>
  <c r="J30" i="4" s="1"/>
  <c r="AG97" i="1" s="1"/>
  <c r="BK121" i="6"/>
  <c r="J121" i="6" s="1"/>
  <c r="J96" i="6" s="1"/>
  <c r="BK121" i="8"/>
  <c r="J121" i="8"/>
  <c r="BK120" i="11"/>
  <c r="J120" i="11"/>
  <c r="BK122" i="10"/>
  <c r="J122" i="10"/>
  <c r="J96" i="10" s="1"/>
  <c r="BK120" i="15"/>
  <c r="J120" i="15"/>
  <c r="J96" i="18"/>
  <c r="BK118" i="16"/>
  <c r="J118" i="16"/>
  <c r="J96" i="16"/>
  <c r="BK121" i="5"/>
  <c r="J121" i="5" s="1"/>
  <c r="J96" i="5" s="1"/>
  <c r="BK121" i="9"/>
  <c r="J121" i="9"/>
  <c r="J30" i="9" s="1"/>
  <c r="AG102" i="1" s="1"/>
  <c r="BK120" i="13"/>
  <c r="J120" i="13"/>
  <c r="J96" i="13"/>
  <c r="J39" i="18"/>
  <c r="J39" i="17"/>
  <c r="J39" i="12"/>
  <c r="AN100" i="1"/>
  <c r="J96" i="7"/>
  <c r="J39" i="7"/>
  <c r="AU94" i="1"/>
  <c r="J30" i="11"/>
  <c r="AG104" i="1"/>
  <c r="W31" i="1"/>
  <c r="J30" i="8"/>
  <c r="AG101" i="1"/>
  <c r="AW94" i="1"/>
  <c r="AK30" i="1" s="1"/>
  <c r="J30" i="14"/>
  <c r="AG107" i="1"/>
  <c r="AY94" i="1"/>
  <c r="J30" i="15"/>
  <c r="AG108" i="1"/>
  <c r="AZ94" i="1"/>
  <c r="AV94" i="1" s="1"/>
  <c r="AK29" i="1" s="1"/>
  <c r="J39" i="4" l="1"/>
  <c r="J39" i="2"/>
  <c r="J39" i="8"/>
  <c r="J39" i="15"/>
  <c r="J39" i="11"/>
  <c r="J39" i="9"/>
  <c r="J96" i="2"/>
  <c r="J96" i="4"/>
  <c r="J96" i="8"/>
  <c r="J96" i="9"/>
  <c r="J96" i="11"/>
  <c r="J96" i="15"/>
  <c r="J39" i="14"/>
  <c r="AN107" i="1"/>
  <c r="AN108" i="1"/>
  <c r="AN97" i="1"/>
  <c r="AN101" i="1"/>
  <c r="AN95" i="1"/>
  <c r="AN102" i="1"/>
  <c r="AN104" i="1"/>
  <c r="J30" i="10"/>
  <c r="AG103" i="1"/>
  <c r="J30" i="13"/>
  <c r="AG106" i="1"/>
  <c r="AN106" i="1" s="1"/>
  <c r="J30" i="5"/>
  <c r="AG17" i="19" s="1"/>
  <c r="AG16" i="19" s="1"/>
  <c r="AG98" i="1"/>
  <c r="J30" i="16"/>
  <c r="AG109" i="1"/>
  <c r="J30" i="3"/>
  <c r="AG33" i="19" s="1"/>
  <c r="AG31" i="19" s="1"/>
  <c r="J30" i="6"/>
  <c r="AG99" i="1" s="1"/>
  <c r="W29" i="1"/>
  <c r="AT94" i="1"/>
  <c r="AG15" i="19" l="1"/>
  <c r="AG96" i="1"/>
  <c r="AG94" i="1" s="1"/>
  <c r="AK26" i="1" s="1"/>
  <c r="AK35" i="1" s="1"/>
  <c r="J39" i="3"/>
  <c r="AN33" i="19" s="1"/>
  <c r="AN31" i="19" s="1"/>
  <c r="AN15" i="19" s="1"/>
  <c r="J39" i="6"/>
  <c r="J39" i="16"/>
  <c r="J39" i="10"/>
  <c r="J39" i="13"/>
  <c r="J39" i="5"/>
  <c r="AN96" i="1"/>
  <c r="AN98" i="1"/>
  <c r="AN99" i="1"/>
  <c r="AN103" i="1"/>
  <c r="AN109" i="1"/>
  <c r="AN94" i="1" l="1"/>
</calcChain>
</file>

<file path=xl/sharedStrings.xml><?xml version="1.0" encoding="utf-8"?>
<sst xmlns="http://schemas.openxmlformats.org/spreadsheetml/2006/main" count="8904" uniqueCount="851">
  <si>
    <t>Export Komplet</t>
  </si>
  <si>
    <t/>
  </si>
  <si>
    <t>2.0</t>
  </si>
  <si>
    <t>ZAMOK</t>
  </si>
  <si>
    <t>False</t>
  </si>
  <si>
    <t>{e7b17b22-7e4d-47f1-87f5-8b01ca963d8b}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</si>
  <si>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</si>
  <si>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</si>
  <si>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</si>
  <si>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</si>
  <si>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</si>
  <si>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</si>
  <si>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</si>
  <si>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</si>
  <si>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</si>
  <si>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</si>
  <si>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</si>
  <si>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Příloha č. 9 ZD - Soupis stavebních prací, dodávek a služeb s výkazem výměr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</si>
  <si>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</si>
  <si>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</si>
  <si>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</si>
  <si>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</si>
  <si>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</si>
  <si>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</si>
  <si>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</si>
  <si>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</si>
  <si>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</si>
  <si>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</si>
  <si>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</si>
  <si>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</si>
  <si>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</si>
  <si>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</si>
  <si>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</si>
  <si>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</si>
  <si>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</si>
  <si>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</si>
  <si>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</si>
  <si>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</si>
  <si>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</si>
  <si>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</si>
  <si>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</si>
  <si>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</si>
  <si>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</si>
  <si>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</si>
  <si>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</si>
  <si>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</si>
  <si>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</si>
  <si>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</si>
  <si>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</si>
  <si>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</si>
  <si>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</si>
  <si>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</si>
  <si>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</si>
  <si>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</si>
  <si>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</si>
  <si>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</si>
  <si>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</si>
  <si>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</si>
  <si>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</si>
  <si>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</si>
  <si>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</si>
  <si>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</si>
  <si>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</si>
  <si>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</si>
  <si>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</si>
  <si>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</si>
  <si>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</si>
  <si>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</si>
  <si>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</si>
  <si>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</si>
  <si>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</si>
  <si>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</si>
  <si>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</si>
  <si>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</si>
  <si>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</si>
  <si>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</si>
  <si>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 001</t>
  </si>
  <si>
    <t>Bourací práce</t>
  </si>
  <si>
    <t>STA</t>
  </si>
  <si>
    <t>1</t>
  </si>
  <si>
    <t>{b5b4eafd-3100-4835-bbb0-c709b93d339b}</t>
  </si>
  <si>
    <t>2</t>
  </si>
  <si>
    <t>SO 101</t>
  </si>
  <si>
    <t>Pěší komunikace ...</t>
  </si>
  <si>
    <t>{c4114d3d-df35-40da-918a-ab10f801fb1f}</t>
  </si>
  <si>
    <t>SO 102</t>
  </si>
  <si>
    <t>Pojezdová komuni...</t>
  </si>
  <si>
    <t>{f6e858fc-8725-47f0-9e42-8d0e23118eaf}</t>
  </si>
  <si>
    <t>SO 103</t>
  </si>
  <si>
    <t>{e4c583c7-8c0a-44aa-9b39-5088c5e1503d}</t>
  </si>
  <si>
    <t>SO 104</t>
  </si>
  <si>
    <t>{8ce2ee7a-8f88-450b-9193-7e89f83ab933}</t>
  </si>
  <si>
    <t>SO 105</t>
  </si>
  <si>
    <t>{16776832-d77a-4cf8-ae67-e6ff5dc1e3a3}</t>
  </si>
  <si>
    <t>SO 106</t>
  </si>
  <si>
    <t>Zpevněná odstavn...</t>
  </si>
  <si>
    <t>{37035479-2fea-41bf-8bba-a60e0caeb4f7}</t>
  </si>
  <si>
    <t>SO 107</t>
  </si>
  <si>
    <t>{2344d0bb-97de-4948-a7f4-3a957ff45b81}</t>
  </si>
  <si>
    <t>SO 108</t>
  </si>
  <si>
    <t>Nová pěší propojka</t>
  </si>
  <si>
    <t>{736cbe90-e2da-4436-af9d-419877a74dc2}</t>
  </si>
  <si>
    <t>SO 109</t>
  </si>
  <si>
    <t>Sadové úpravy u ...</t>
  </si>
  <si>
    <t>{ee6e1981-2397-42df-80d8-8b8104171519}</t>
  </si>
  <si>
    <t>SO 301</t>
  </si>
  <si>
    <t>Revitalizace odv...</t>
  </si>
  <si>
    <t>{1905e411-f8a9-439f-aa7d-c42b3b0cea87}</t>
  </si>
  <si>
    <t>SO 302</t>
  </si>
  <si>
    <t>Sadové úpravy v ...</t>
  </si>
  <si>
    <t>{5d71d260-8c70-41fe-b4f1-6f5c455cde1b}</t>
  </si>
  <si>
    <t>SO 701</t>
  </si>
  <si>
    <t>Revitalizace sch...</t>
  </si>
  <si>
    <t>{814f9036-b68c-4710-9a0c-58fa3210c631}</t>
  </si>
  <si>
    <t>SO 702</t>
  </si>
  <si>
    <t>Revitalizace záb...</t>
  </si>
  <si>
    <t>{33af443a-f524-4cee-846c-4dec847b9d80}</t>
  </si>
  <si>
    <t>SO 703</t>
  </si>
  <si>
    <t>Revitalizace kam...</t>
  </si>
  <si>
    <t>{59259808-e05a-4b8d-9c5c-91471957a8d7}</t>
  </si>
  <si>
    <t>SO 704</t>
  </si>
  <si>
    <t>Mobiliář</t>
  </si>
  <si>
    <t>{13f60795-531b-4ff4-8845-c47c6f7e8bde}</t>
  </si>
  <si>
    <t>VRN</t>
  </si>
  <si>
    <t>Vedlejčí rozpočtové...</t>
  </si>
  <si>
    <t>{9eb6058c-2c03-41f0-afb8-e965a729c7c4}</t>
  </si>
  <si>
    <t>KRYCÍ LIST SOUPISU PRACÍ</t>
  </si>
  <si>
    <t>Objekt:</t>
  </si>
  <si>
    <t>SO 001 -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</si>
  <si>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</si>
  <si>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</si>
  <si>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</si>
  <si>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</si>
  <si>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</si>
  <si>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</si>
  <si>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</si>
  <si>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</si>
  <si>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</si>
  <si>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</si>
  <si>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</si>
  <si>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</si>
  <si>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</si>
  <si>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</si>
  <si>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</si>
  <si>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</si>
  <si>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</si>
  <si>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</si>
  <si>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</si>
  <si>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</si>
  <si>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</si>
  <si>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</si>
  <si>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</si>
  <si>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</si>
  <si>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</si>
  <si>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</si>
  <si>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</si>
  <si>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</si>
  <si>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</si>
  <si>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</si>
  <si>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</si>
  <si>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</si>
  <si>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</si>
  <si>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4</t>
  </si>
  <si>
    <t>VV</t>
  </si>
  <si>
    <t>kostky budou zpětně využity</t>
  </si>
  <si>
    <t>1168</t>
  </si>
  <si>
    <t xml:space="preserve">SO 104 </t>
  </si>
  <si>
    <t>283</t>
  </si>
  <si>
    <t>Součet</t>
  </si>
  <si>
    <t>113106171</t>
  </si>
  <si>
    <t>Rozebrání dlažeb vozovek ze zámkové dlažby s ložem z kameniva ručně</t>
  </si>
  <si>
    <t>SO 101 - ručně 20% plochy</t>
  </si>
  <si>
    <t>3036*0,2</t>
  </si>
  <si>
    <t>SO 102 - ručně 20% plochy</t>
  </si>
  <si>
    <t>1435*0,2</t>
  </si>
  <si>
    <t>3</t>
  </si>
  <si>
    <t>113106193</t>
  </si>
  <si>
    <t>Rozebrání dlažeb vozovek z vegetační dlažby betonové s ložem z kameniva ručně</t>
  </si>
  <si>
    <t>6</t>
  </si>
  <si>
    <t>368*2,2</t>
  </si>
  <si>
    <t>113106571</t>
  </si>
  <si>
    <t>Rozebrání dlažeb vozovek ze zámkové dlažby s ložem z kameniva strojně pl přes 200 m2</t>
  </si>
  <si>
    <t>8</t>
  </si>
  <si>
    <t>SO 101 - strojně 80% plochy</t>
  </si>
  <si>
    <t>3036*0,8</t>
  </si>
  <si>
    <t>So 102 - strojně 80% plochy</t>
  </si>
  <si>
    <t>1435*0,8</t>
  </si>
  <si>
    <t>5</t>
  </si>
  <si>
    <t>113107122</t>
  </si>
  <si>
    <t>Odstranění podkladu z kameniva drceného tl přes 100 do 200 mm ručně</t>
  </si>
  <si>
    <t>10</t>
  </si>
  <si>
    <t>508</t>
  </si>
  <si>
    <t>113107130</t>
  </si>
  <si>
    <t>Odstranění podkladu z betonu prostého tl do 100 mm ručně</t>
  </si>
  <si>
    <t>12</t>
  </si>
  <si>
    <t>vybourání odvodňovacích žlabů z žulových kostek do betonu SO 103</t>
  </si>
  <si>
    <t>246*0,6</t>
  </si>
  <si>
    <t>7</t>
  </si>
  <si>
    <t>113107142</t>
  </si>
  <si>
    <t>Odstranění podkladu živičného tl přes 50 do 100 mm ručně</t>
  </si>
  <si>
    <t>14</t>
  </si>
  <si>
    <t>SO 106 - ručně 20% plochy</t>
  </si>
  <si>
    <t>423*0,2</t>
  </si>
  <si>
    <t>113107161</t>
  </si>
  <si>
    <t>Odstranění podkladu z kameniva drceného tl do 100 mm strojně pl přes 50 do 200 m2</t>
  </si>
  <si>
    <t>16</t>
  </si>
  <si>
    <t>376+46+65</t>
  </si>
  <si>
    <t>9</t>
  </si>
  <si>
    <t>113107182</t>
  </si>
  <si>
    <t>Odstranění podkladu živičného tl přes 50 do 100 mm strojně pl přes 50 do 200 m2</t>
  </si>
  <si>
    <t>18</t>
  </si>
  <si>
    <t>SO 106 - strojně 80% plochy</t>
  </si>
  <si>
    <t>423*0,8</t>
  </si>
  <si>
    <t>113107223</t>
  </si>
  <si>
    <t>Odstranění podkladu z kameniva drceného tl přes 200 do 300 mm strojně pl přes 200 m2</t>
  </si>
  <si>
    <t>20</t>
  </si>
  <si>
    <t>11</t>
  </si>
  <si>
    <t>113107224</t>
  </si>
  <si>
    <t>Odstranění podkladu z kameniva drceného tl přes 300 do 400 mm strojně pl přes 200 m2</t>
  </si>
  <si>
    <t>22</t>
  </si>
  <si>
    <t xml:space="preserve">SO 101 </t>
  </si>
  <si>
    <t>3036</t>
  </si>
  <si>
    <t>1435</t>
  </si>
  <si>
    <t>SO 105, 106</t>
  </si>
  <si>
    <t>423</t>
  </si>
  <si>
    <t>113201111</t>
  </si>
  <si>
    <t>Vytrhání obrub chodníkových ležatých</t>
  </si>
  <si>
    <t>m</t>
  </si>
  <si>
    <t>24</t>
  </si>
  <si>
    <t>Kamenné obruby budou zpětně využity</t>
  </si>
  <si>
    <t>723*2</t>
  </si>
  <si>
    <t>400,3*2</t>
  </si>
  <si>
    <t>13</t>
  </si>
  <si>
    <t>113204111</t>
  </si>
  <si>
    <t>Vytrhání obrub záhonových</t>
  </si>
  <si>
    <t>26</t>
  </si>
  <si>
    <t>574*2</t>
  </si>
  <si>
    <t>121112003</t>
  </si>
  <si>
    <t>Sejmutí ornice tl vrstvy do 200 mm ručně</t>
  </si>
  <si>
    <t>28</t>
  </si>
  <si>
    <t>27,1</t>
  </si>
  <si>
    <t>122211101</t>
  </si>
  <si>
    <t>Odkopávky a prokopávky v hornině třídy těžitelnosti I, skupiny 3 ručně</t>
  </si>
  <si>
    <t>m3</t>
  </si>
  <si>
    <t>30</t>
  </si>
  <si>
    <t xml:space="preserve">SO 107 </t>
  </si>
  <si>
    <t>(376+46+65)*0,34</t>
  </si>
  <si>
    <t>162351103</t>
  </si>
  <si>
    <t>Vodorovné přemístění přes 50 do 500 m výkopku/sypaniny z horniny třídy těžitelnosti I skupiny 1 až 3</t>
  </si>
  <si>
    <t>32</t>
  </si>
  <si>
    <t>přemístění ornice v místě stavby</t>
  </si>
  <si>
    <t>27,1*0,2</t>
  </si>
  <si>
    <t>17</t>
  </si>
  <si>
    <t>162751117</t>
  </si>
  <si>
    <t>Vodorovné přemístění přes 9 000 do 10000 m výkopku/sypaniny z horniny třídy těžitelnosti I skupiny 1 až 3</t>
  </si>
  <si>
    <t>34</t>
  </si>
  <si>
    <t>165,58</t>
  </si>
  <si>
    <t>162751119</t>
  </si>
  <si>
    <t>Příplatek k vodorovnému přemístění výkopku/sypaniny z horniny třídy těžitelnosti I skupiny 1 až 3 ZKD 1000 m přes 10000 m</t>
  </si>
  <si>
    <t>36</t>
  </si>
  <si>
    <t>165,58*10</t>
  </si>
  <si>
    <t>19</t>
  </si>
  <si>
    <t>167151111</t>
  </si>
  <si>
    <t>Nakládání výkopku z hornin třídy těžitelnosti I skupiny 1 až 3 přes 100 m3</t>
  </si>
  <si>
    <t>38</t>
  </si>
  <si>
    <t>165,58+5,42</t>
  </si>
  <si>
    <t>171251201</t>
  </si>
  <si>
    <t>Uložení sypaniny na skládky nebo meziskládky</t>
  </si>
  <si>
    <t>40</t>
  </si>
  <si>
    <t>171201231</t>
  </si>
  <si>
    <t>Poplatek za uložení zeminy a kamení na recyklační skládce (skládkovné) kód odpadu 17 05 04</t>
  </si>
  <si>
    <t>t</t>
  </si>
  <si>
    <t>42</t>
  </si>
  <si>
    <t>165,58*1,8</t>
  </si>
  <si>
    <t>185804252R</t>
  </si>
  <si>
    <t>Odstranění trvalkových záhonů</t>
  </si>
  <si>
    <t>44</t>
  </si>
  <si>
    <t>Ostatní konstrukce a práce, bourání</t>
  </si>
  <si>
    <t>23</t>
  </si>
  <si>
    <t>966001211</t>
  </si>
  <si>
    <t>Odstranění lavičky stabilní zabetonované</t>
  </si>
  <si>
    <t>kus</t>
  </si>
  <si>
    <t>46</t>
  </si>
  <si>
    <t>966001311</t>
  </si>
  <si>
    <t>Odstranění odpadkového koše s betonovou patkou</t>
  </si>
  <si>
    <t>48</t>
  </si>
  <si>
    <t>25</t>
  </si>
  <si>
    <t>979024442</t>
  </si>
  <si>
    <t>Očištění vybouraných obrubníků a krajníků chodníkových</t>
  </si>
  <si>
    <t>50</t>
  </si>
  <si>
    <t>979071121</t>
  </si>
  <si>
    <t>Očištění dlažebních kostek drobných s původním spárováním kamenivem těženým</t>
  </si>
  <si>
    <t>52</t>
  </si>
  <si>
    <t>SO 140</t>
  </si>
  <si>
    <t>27</t>
  </si>
  <si>
    <t>R00099</t>
  </si>
  <si>
    <t>Odvoz a likvidace demontovaného mobiliáře</t>
  </si>
  <si>
    <t>kpl</t>
  </si>
  <si>
    <t>54</t>
  </si>
  <si>
    <t>997</t>
  </si>
  <si>
    <t>Přesun sutě</t>
  </si>
  <si>
    <t>997013501</t>
  </si>
  <si>
    <t>Odvoz suti a vybouraných hmot na skládku nebo meziskládku do 1 km se složením</t>
  </si>
  <si>
    <t>56</t>
  </si>
  <si>
    <t>29</t>
  </si>
  <si>
    <t>997013509</t>
  </si>
  <si>
    <t>Příplatek k odvozu suti a vybouraných hmot na skládku ZKD 1 km přes 1 km</t>
  </si>
  <si>
    <t>58</t>
  </si>
  <si>
    <t>5420,675*19</t>
  </si>
  <si>
    <t>997221121</t>
  </si>
  <si>
    <t>Vodorovná doprava suti z kusových materiálů nošením do 50 m</t>
  </si>
  <si>
    <t>60</t>
  </si>
  <si>
    <t>31</t>
  </si>
  <si>
    <t>997221129</t>
  </si>
  <si>
    <t>Příplatek ZKD 10 m u vodorovné dopravy suti z kusových materiálů nošením</t>
  </si>
  <si>
    <t>62</t>
  </si>
  <si>
    <t>5420,675*5</t>
  </si>
  <si>
    <t>997221611</t>
  </si>
  <si>
    <t>Nakládání suti na dopravní prostředky pro vodorovnou dopravu</t>
  </si>
  <si>
    <t>64</t>
  </si>
  <si>
    <t>33</t>
  </si>
  <si>
    <t>997013631</t>
  </si>
  <si>
    <t>Poplatek za uložení na skládce (skládkovné) stavebního odpadu směsného kód odpadu 17 09 04</t>
  </si>
  <si>
    <t>66</t>
  </si>
  <si>
    <t>997013873</t>
  </si>
  <si>
    <t>Poplatek za uložení stavebního odpadu na recyklační skládce (skládkovné) zeminy a kamení zatříděného do Katalogu odpadů pod kódem 17 05 04</t>
  </si>
  <si>
    <t>68</t>
  </si>
  <si>
    <t>odpadní štěrk</t>
  </si>
  <si>
    <t>3707,07</t>
  </si>
  <si>
    <t>35</t>
  </si>
  <si>
    <t>997221861</t>
  </si>
  <si>
    <t>Poplatek za uložení stavebního odpadu na recyklační skládce (skládkovné) z prostého betonu pod kódem 17 01 01</t>
  </si>
  <si>
    <t>70</t>
  </si>
  <si>
    <t>997221875</t>
  </si>
  <si>
    <t>Poplatek za uložení stavebního odpadu na recyklační skládce (skládkovné) asfaltového bez obsahu dehtu zatříděného do Katalogu odpadů pod kódem 17 03 02</t>
  </si>
  <si>
    <t>72</t>
  </si>
  <si>
    <t>998</t>
  </si>
  <si>
    <t>Přesun hmot</t>
  </si>
  <si>
    <t>37</t>
  </si>
  <si>
    <t>998223011</t>
  </si>
  <si>
    <t>Přesun hmot pro pozemní komunikace s krytem dlážděným</t>
  </si>
  <si>
    <t>74</t>
  </si>
  <si>
    <t>998229112</t>
  </si>
  <si>
    <t>Přesun hmot ruční pro pozemní komunikace s krytem dlážděným na vzdálenost do 50 m</t>
  </si>
  <si>
    <t>76</t>
  </si>
  <si>
    <t>PSV</t>
  </si>
  <si>
    <t>Práce a dodávky PSV</t>
  </si>
  <si>
    <t>767</t>
  </si>
  <si>
    <t>Konstrukce zámečnické</t>
  </si>
  <si>
    <t>39</t>
  </si>
  <si>
    <t>767161832</t>
  </si>
  <si>
    <t>Demontáž zábradlí rovného rozebíratelného hmotnosti 1 m zábradlí přes 20 kg k dalšímu použítí</t>
  </si>
  <si>
    <t>78</t>
  </si>
  <si>
    <t>767161832R</t>
  </si>
  <si>
    <t>Odvoz demontovaného zábradlí na deponii zhotovitele</t>
  </si>
  <si>
    <t>80</t>
  </si>
  <si>
    <t>41</t>
  </si>
  <si>
    <t>998767101</t>
  </si>
  <si>
    <t>Přesun hmot tonážní pro zámečnické konstrukce v objektech v do 6 m</t>
  </si>
  <si>
    <t>82</t>
  </si>
  <si>
    <t>SO 101 - Pěší komunikace ...</t>
  </si>
  <si>
    <t xml:space="preserve">    5 - Komunikace pozemní</t>
  </si>
  <si>
    <t>181951112</t>
  </si>
  <si>
    <t>Úprava pláně v hornině třídy těžitelnosti I skupiny 1 až 3 se zhutněním strojně</t>
  </si>
  <si>
    <t>Komunikace pozemní</t>
  </si>
  <si>
    <t>564851111</t>
  </si>
  <si>
    <t>Podklad ze štěrkodrtě ŠD tl 150 mm</t>
  </si>
  <si>
    <t>567122114</t>
  </si>
  <si>
    <t>Podklad ze směsi stmelené cementem SC C 8/10 (KSC I) tl 150 mm</t>
  </si>
  <si>
    <t>591211111</t>
  </si>
  <si>
    <t>Kladení dlažby z kostek drobných z kamene do lože z kameniva těženého tl 50 mm</t>
  </si>
  <si>
    <t>M</t>
  </si>
  <si>
    <t>58381007</t>
  </si>
  <si>
    <t>kostka dlažební žula drobná 8/10</t>
  </si>
  <si>
    <t>3036*1,02 "Přepočtené koeficientem množství</t>
  </si>
  <si>
    <t>916241113</t>
  </si>
  <si>
    <t>Osazení obrubníku kamenného ležatého s boční opěrou do lože z betonu prostého</t>
  </si>
  <si>
    <t>58380001</t>
  </si>
  <si>
    <t>krajník kamenný žulový silniční 130x200x300-800mm</t>
  </si>
  <si>
    <t>3018*1,02 "Přepočtené koeficientem množství</t>
  </si>
  <si>
    <t>916991121</t>
  </si>
  <si>
    <t>Lože pod obrubníky, krajníky nebo obruby z dlažebních kostek z betonu prostého</t>
  </si>
  <si>
    <t>3018*0,2*0,3</t>
  </si>
  <si>
    <t>SO 102 - Pojezdová komuni...</t>
  </si>
  <si>
    <t>591241111</t>
  </si>
  <si>
    <t>Kladení dlažby z kostek drobných z kamene na MC tl 50 mm</t>
  </si>
  <si>
    <t>1435*1,02 "Přepočtené koeficientem množství</t>
  </si>
  <si>
    <t>1148*1,02 "Přepočtené koeficientem množství</t>
  </si>
  <si>
    <t>1148*0,2*0,3</t>
  </si>
  <si>
    <t>SO 103 - Pěší komunikace ...</t>
  </si>
  <si>
    <t>564861111</t>
  </si>
  <si>
    <t>Podklad ze štěrkodrtě ŠD tl 200 mm</t>
  </si>
  <si>
    <t>dodávka 10%</t>
  </si>
  <si>
    <t>1168*0,1</t>
  </si>
  <si>
    <t>Odvodňovací žlaby</t>
  </si>
  <si>
    <t>245*0,6</t>
  </si>
  <si>
    <t>147*0,1</t>
  </si>
  <si>
    <t>1446*0,1</t>
  </si>
  <si>
    <t>1446*0,2*0,3</t>
  </si>
  <si>
    <t>SO 104 - Pěší komunikace ...</t>
  </si>
  <si>
    <t>283*1,02 "Přepočtené koeficientem množství</t>
  </si>
  <si>
    <t>800,6*1,02 "Přepočtené koeficientem množství</t>
  </si>
  <si>
    <t>800,6*0,2*0,3</t>
  </si>
  <si>
    <t>SO 105 - Pěší komunikace ...</t>
  </si>
  <si>
    <t>132212111</t>
  </si>
  <si>
    <t>Hloubení rýh š do 800 mm v soudržných horninách třídy těžitelnosti I skupiny 3 ručně</t>
  </si>
  <si>
    <t>obruby</t>
  </si>
  <si>
    <t>286*2*0,3*0,3</t>
  </si>
  <si>
    <t>51,48*10</t>
  </si>
  <si>
    <t>167111101</t>
  </si>
  <si>
    <t>Nakládání výkopku z hornin třídy těžitelnosti I skupiny 1 až 3 ručně</t>
  </si>
  <si>
    <t>51,48*1,8</t>
  </si>
  <si>
    <t>564760111</t>
  </si>
  <si>
    <t>Podklad z kameniva hrubého drceného vel. 16-32 mm tl 200 mm</t>
  </si>
  <si>
    <t>597361111R</t>
  </si>
  <si>
    <t>Svodnice ocelová š 50 mm kotvená do betonových patek na ocelové trny</t>
  </si>
  <si>
    <t>18*1,5</t>
  </si>
  <si>
    <t>916111113</t>
  </si>
  <si>
    <t>Osazení obruby z velkých kostek s boční opěrou do lože z betonu prostého</t>
  </si>
  <si>
    <t>286*2</t>
  </si>
  <si>
    <t>58381008</t>
  </si>
  <si>
    <t>kostka dlažební žula velká 15/17</t>
  </si>
  <si>
    <t>572*0,17 "Přepočtené koeficientem množství</t>
  </si>
  <si>
    <t>572*0,2*0,3</t>
  </si>
  <si>
    <t>998229111</t>
  </si>
  <si>
    <t>Přesun hmot ruční pro pozemní komunikace s krytem z kameniva, betonu,živice na vzdálenost do 50 m</t>
  </si>
  <si>
    <t>SO 106 - Zpevněná odstavn...</t>
  </si>
  <si>
    <t>342,2*1,02 "Přepočtené koeficientem množství</t>
  </si>
  <si>
    <t>460*1,02 "Přepočtené koeficientem množství</t>
  </si>
  <si>
    <t>460*0,2*0,3</t>
  </si>
  <si>
    <t>SO 107 - Pěší komunikace ...</t>
  </si>
  <si>
    <t>487*1,02 "Přepočtené koeficientem množství</t>
  </si>
  <si>
    <t>650*1,02 "Přepočtené koeficientem množství</t>
  </si>
  <si>
    <t>650*0,2*0,3</t>
  </si>
  <si>
    <t>SO 108 - Nová pěší propojka</t>
  </si>
  <si>
    <t xml:space="preserve">    2 - Zakládání</t>
  </si>
  <si>
    <t>lávka</t>
  </si>
  <si>
    <t>0,4*0,5*4</t>
  </si>
  <si>
    <t>schody</t>
  </si>
  <si>
    <t>19,8*0,3*0,2</t>
  </si>
  <si>
    <t>1,988*1,8</t>
  </si>
  <si>
    <t>Zakládání</t>
  </si>
  <si>
    <t>213311113</t>
  </si>
  <si>
    <t>Polštáře zhutněné pod základy z kameniva drceného frakce 16 až 63 mm</t>
  </si>
  <si>
    <t>štěrkový podsyp pod lávku</t>
  </si>
  <si>
    <t>0,4*0,3*4</t>
  </si>
  <si>
    <t>27,1*1,02 "Přepočtené koeficientem množství</t>
  </si>
  <si>
    <t>591411111</t>
  </si>
  <si>
    <t>Kladení dlažby z mozaiky jednobarevné komunikací pro pěší lože z kameniva</t>
  </si>
  <si>
    <t>58381004</t>
  </si>
  <si>
    <t>kostka dlažební mozaika žula 4/6 tř 1</t>
  </si>
  <si>
    <t>3,6*1,02 "Přepočtené koeficientem množství</t>
  </si>
  <si>
    <t>54*1,02 "Přepočtené koeficientem množství</t>
  </si>
  <si>
    <t>916241213</t>
  </si>
  <si>
    <t>Osazení obrubníku kamenného stojatého s boční opěrou do lože z betonu prostého</t>
  </si>
  <si>
    <t>58380374</t>
  </si>
  <si>
    <t>obrubník kamenný žulový přímý 1000x120x250mm</t>
  </si>
  <si>
    <t>21,5686274509804*1,02 "Přepočtené koeficientem množství</t>
  </si>
  <si>
    <t>73,8*0,2*0,3</t>
  </si>
  <si>
    <t>R00101</t>
  </si>
  <si>
    <t>Dodávka a montáž lávky z akátových trámů</t>
  </si>
  <si>
    <t>SO 109 - Sadové úpravy u ...</t>
  </si>
  <si>
    <t>111251111</t>
  </si>
  <si>
    <t>Drcení ořezaných větví D do 100 mm s odvozem do 20 km</t>
  </si>
  <si>
    <t>Odvoz štěpky na skládku</t>
  </si>
  <si>
    <t>257</t>
  </si>
  <si>
    <t>112151311</t>
  </si>
  <si>
    <t>Kácení stromu bez postupného spouštění koruny a kmene D přes 0,1 do 0,2 m</t>
  </si>
  <si>
    <t>112151312</t>
  </si>
  <si>
    <t>Kácení stromu bez postupného spouštění koruny a kmene D přes 0,2 do 0,3 m</t>
  </si>
  <si>
    <t>112151313</t>
  </si>
  <si>
    <t>Kácení stromu bez postupného spouštění koruny a kmene D přes 0,3 do 0,4 m</t>
  </si>
  <si>
    <t>112151314</t>
  </si>
  <si>
    <t>Kácení stromu bez postupného spouštění koruny a kmene D přes 0,4 do 0,5 m</t>
  </si>
  <si>
    <t>162201411</t>
  </si>
  <si>
    <t>Vodorovné přemístění kmenů stromů listnatých do 1 km D kmene přes 100 do 300 mm</t>
  </si>
  <si>
    <t>162201412</t>
  </si>
  <si>
    <t>Vodorovné přemístění kmenů stromů listnatých do 1 km D kmene přes 300 do 500 mm</t>
  </si>
  <si>
    <t>162301951</t>
  </si>
  <si>
    <t>Příplatek k vodorovnému přemístění kmenů stromů listnatých D kmene přes 100 do 300 mm ZKD 1 km</t>
  </si>
  <si>
    <t>162301952</t>
  </si>
  <si>
    <t>Příplatek k vodorovnému přemístění kmenů stromů listnatých D kmene přes 300 do 500 mm ZKD 1 km</t>
  </si>
  <si>
    <t>184802111</t>
  </si>
  <si>
    <t>Chemické odplevelení před založením kultury nad 20 m2 postřikem na široko v rovině a svahu do 1:5</t>
  </si>
  <si>
    <t>80,8+118</t>
  </si>
  <si>
    <t>181311103</t>
  </si>
  <si>
    <t>Rozprostření ornice tl vrstvy do 200 mm v rovině nebo ve svahu do 1:5 ručně</t>
  </si>
  <si>
    <t>10321100</t>
  </si>
  <si>
    <t>zahradní substrát pro výsadbu VL</t>
  </si>
  <si>
    <t>198,8*0,3</t>
  </si>
  <si>
    <t>181411131</t>
  </si>
  <si>
    <t>Založení parkového trávníku výsevem pl do 1000 m2 v rovině a ve svahu do 1:5</t>
  </si>
  <si>
    <t>80,8</t>
  </si>
  <si>
    <t>00572410</t>
  </si>
  <si>
    <t>osivo směs travní parková</t>
  </si>
  <si>
    <t>kg</t>
  </si>
  <si>
    <t>80,8*0,02 "Přepočtené koeficientem množství</t>
  </si>
  <si>
    <t>183205112</t>
  </si>
  <si>
    <t>Založení záhonu v rovině a svahu do 1:5 zemina tř 3</t>
  </si>
  <si>
    <t>183403153</t>
  </si>
  <si>
    <t>Obdělání půdy hrabáním v rovině a svahu do 1:5</t>
  </si>
  <si>
    <t>183403161</t>
  </si>
  <si>
    <t>Obdělání půdy válením v rovině a svahu do 1:5</t>
  </si>
  <si>
    <t>183111112</t>
  </si>
  <si>
    <t>Hloubení jamek bez výměny půdy zeminy tř 1 až 4 obj přes 0,002 do 0,005 m3 v rovině a svahu do 1:5</t>
  </si>
  <si>
    <t>10 kusů/m2</t>
  </si>
  <si>
    <t>118*10</t>
  </si>
  <si>
    <t>183211321</t>
  </si>
  <si>
    <t>Výsadba květin krytokořenných průměru kontejneru do 80 mm</t>
  </si>
  <si>
    <t>00572610R</t>
  </si>
  <si>
    <t>sazenice trvalek K9</t>
  </si>
  <si>
    <t>11456,3106796116*0,103 "Přepočtené koeficientem množství</t>
  </si>
  <si>
    <t>184813153</t>
  </si>
  <si>
    <t>Odstranění výmladků stromu mechanicky na bázi v do 2 m průměru kmene přes 0,2 do 0,6 m</t>
  </si>
  <si>
    <t>184813153R</t>
  </si>
  <si>
    <t>Odstranění lana okolo kmene</t>
  </si>
  <si>
    <t>184852134</t>
  </si>
  <si>
    <t>Řez stromu bezpečnostní o ploše koruny přes 30 do 60 m2 lezeckou technikou</t>
  </si>
  <si>
    <t>184852135</t>
  </si>
  <si>
    <t>Řez stromu bezpečnostní o ploše koruny přes 60 do 90 m2 lezeckou technikou</t>
  </si>
  <si>
    <t>184852136</t>
  </si>
  <si>
    <t>Řez stromu bezpečnostní o ploše koruny přes 90 do 120 m2 lezeckou technikou</t>
  </si>
  <si>
    <t>184852137</t>
  </si>
  <si>
    <t>Řez stromu bezpečnostní o ploše koruny přes 120 do 150 m2 lezeckou technikou</t>
  </si>
  <si>
    <t>184852138</t>
  </si>
  <si>
    <t>Řez stromu bezpečnostní o ploše koruny přes 150 do 180 m2 lezeckou technikou</t>
  </si>
  <si>
    <t>184852139</t>
  </si>
  <si>
    <t>Řez stromu bezpečnostní o ploše koruny přes 180 do 210 m2 lezeckou technikou</t>
  </si>
  <si>
    <t>184852144</t>
  </si>
  <si>
    <t>Řez stromu bezpečnostní o ploše koruny přes 300 do 330 m2 lezeckou technikou</t>
  </si>
  <si>
    <t>184852233</t>
  </si>
  <si>
    <t>Řez stromu zdravotní o ploše koruny do 30 m2 lezeckou technikou</t>
  </si>
  <si>
    <t>184852234</t>
  </si>
  <si>
    <t>Řez stromu zdravotní o ploše koruny přes 30 do 60 m2 lezeckou technikou</t>
  </si>
  <si>
    <t>184852235</t>
  </si>
  <si>
    <t>Řez stromu zdravotní o ploše koruny přes 60 do 90 m2 lezeckou technikou</t>
  </si>
  <si>
    <t>184852236</t>
  </si>
  <si>
    <t>Řez stromu zdravotní o ploše koruny přes 90 do 120 m2 lezeckou technikou</t>
  </si>
  <si>
    <t>184852237</t>
  </si>
  <si>
    <t>Řez stromu zdravotní o ploše koruny přes 120 do 150 m2 lezeckou technikou</t>
  </si>
  <si>
    <t>184852238</t>
  </si>
  <si>
    <t>Řez stromu zdravotní o ploše koruny přes 150 do 180 m2 lezeckou technikou</t>
  </si>
  <si>
    <t>184852239</t>
  </si>
  <si>
    <t>Řez stromu zdravotní o ploše koruny přes 180 do 210 m2 lezeckou technikou</t>
  </si>
  <si>
    <t>184852241</t>
  </si>
  <si>
    <t>Řez stromu zdravotní o ploše koruny přes 210 do 240 m2 lezeckou technikou</t>
  </si>
  <si>
    <t>184852322</t>
  </si>
  <si>
    <t>Řez stromu výchovný alejových stromů v přes 4 do 6 m</t>
  </si>
  <si>
    <t>184852323</t>
  </si>
  <si>
    <t>Řez stromu výchovný alejových stromů v přes 6 do 9 m</t>
  </si>
  <si>
    <t>184852434</t>
  </si>
  <si>
    <t>Řez stromu redukční o ploše koruny přes 30 do 60 m2 lezeckou technikou</t>
  </si>
  <si>
    <t>184852435</t>
  </si>
  <si>
    <t>Řez stromu redukční o ploše koruny přes 60 do 90 m2 lezeckou technikou</t>
  </si>
  <si>
    <t>84</t>
  </si>
  <si>
    <t>43</t>
  </si>
  <si>
    <t>184852436</t>
  </si>
  <si>
    <t>Řez stromu redukční o ploše koruny přes 90 do 120 m2 lezeckou technikou</t>
  </si>
  <si>
    <t>86</t>
  </si>
  <si>
    <t>184852437</t>
  </si>
  <si>
    <t>Řez stromu redukční o ploše koruny přes 120 do 150 m2 lezeckou technikou</t>
  </si>
  <si>
    <t>88</t>
  </si>
  <si>
    <t>45</t>
  </si>
  <si>
    <t>184852438</t>
  </si>
  <si>
    <t>Řez stromu redukční o ploše koruny přes 150 do 180 m2 lezeckou technikou</t>
  </si>
  <si>
    <t>90</t>
  </si>
  <si>
    <t>184852439</t>
  </si>
  <si>
    <t>Řez stromu redukční o ploše koruny přes 180 do 210 m2 lezeckou technikou</t>
  </si>
  <si>
    <t>92</t>
  </si>
  <si>
    <t>47</t>
  </si>
  <si>
    <t>184852441</t>
  </si>
  <si>
    <t>Řez stromu redukční o ploše koruny přes 210 do 240 m2 lezeckou technikou</t>
  </si>
  <si>
    <t>94</t>
  </si>
  <si>
    <t>184852442</t>
  </si>
  <si>
    <t>Řez stromu redukční o ploše koruny přes 240 do 270 m2 lezeckou technikou</t>
  </si>
  <si>
    <t>96</t>
  </si>
  <si>
    <t>49</t>
  </si>
  <si>
    <t>184852812</t>
  </si>
  <si>
    <t>Příplatek k řezu stromů lezeckou technikou ZKD 25% překážky řez bezpečnostní pl koruny přes 30 do 60 m2</t>
  </si>
  <si>
    <t>98</t>
  </si>
  <si>
    <t>184852813</t>
  </si>
  <si>
    <t>Příplatek k řezu stromů lezeckou technikou ZKD 25% překážky řez bezpečnostní pl koruny přes 60 do 90 m2</t>
  </si>
  <si>
    <t>100</t>
  </si>
  <si>
    <t>51</t>
  </si>
  <si>
    <t>184852814</t>
  </si>
  <si>
    <t>Příplatek k řezu stromů lezeckou technikou ZKD 25% překážky řez bezpečnostní pl koruny přes 90 do 120 m2</t>
  </si>
  <si>
    <t>102</t>
  </si>
  <si>
    <t>184852815</t>
  </si>
  <si>
    <t>Příplatek k řezu stromů lezeckou technikou ZKD 25% překážky řez bezpečnostní pl koruny přes 120 do 150 m2</t>
  </si>
  <si>
    <t>104</t>
  </si>
  <si>
    <t>53</t>
  </si>
  <si>
    <t>184852816</t>
  </si>
  <si>
    <t>Příplatek k řezu stromů lezeckou technikou ZKD 25% překážky řez bezpečnostní pl koruny přes 150 do 180 m2</t>
  </si>
  <si>
    <t>106</t>
  </si>
  <si>
    <t>184852817</t>
  </si>
  <si>
    <t>Příplatek k řezu stromů lezeckou technikou ZKD 25% překážky řez bezpečnostní pl koruny přes 180 do 210 m2</t>
  </si>
  <si>
    <t>108</t>
  </si>
  <si>
    <t>55</t>
  </si>
  <si>
    <t>184852822</t>
  </si>
  <si>
    <t>Příplatek k řezu stromů lezeckou technikou ZKD 25% překážky řez bezpečnostní pl koruny přes 300 do 330 m2</t>
  </si>
  <si>
    <t>110</t>
  </si>
  <si>
    <t>184852911</t>
  </si>
  <si>
    <t>Příplatek k řezu stromů lezeckou technikou ZKD 25% překážky řez zdravotní pl koruny do 30 m2</t>
  </si>
  <si>
    <t>112</t>
  </si>
  <si>
    <t>57</t>
  </si>
  <si>
    <t>184852912</t>
  </si>
  <si>
    <t>Příplatek k řezu stromů lezeckou technikou ZKD 25% překážky řez zdravotní pl koruny přes 30 do 60 m2</t>
  </si>
  <si>
    <t>114</t>
  </si>
  <si>
    <t>184852913</t>
  </si>
  <si>
    <t>Příplatek k řezu stromů lezeckou technikou ZKD 25% překážky řez zdravotní pl koruny přes 60 do 90 m2</t>
  </si>
  <si>
    <t>116</t>
  </si>
  <si>
    <t>59</t>
  </si>
  <si>
    <t>184852914</t>
  </si>
  <si>
    <t>Příplatek k řezu stromů lezeckou technikou ZKD 25% překážky řez zdravotní pl koruny přes 90 do 120 m2</t>
  </si>
  <si>
    <t>118</t>
  </si>
  <si>
    <t>184852915</t>
  </si>
  <si>
    <t>Příplatek k řezu stromů lezeckou technikou ZKD 25% překážky řez zdravotní pl koruny přes 120 do 150 m2</t>
  </si>
  <si>
    <t>120</t>
  </si>
  <si>
    <t>61</t>
  </si>
  <si>
    <t>184852916</t>
  </si>
  <si>
    <t>Příplatek k řezu stromů lezeckou technikou ZKD 25% překážky řez zdravotní pl koruny přes 150 do 180 m2</t>
  </si>
  <si>
    <t>122</t>
  </si>
  <si>
    <t>184852917</t>
  </si>
  <si>
    <t>Příplatek k řezu stromů lezeckou technikou ZKD 25% překážky řez zdravotní pl koruny přes 180 do 210 m2</t>
  </si>
  <si>
    <t>124</t>
  </si>
  <si>
    <t>63</t>
  </si>
  <si>
    <t>184852918</t>
  </si>
  <si>
    <t>Příplatek k řezu stromů lezeckou technikou ZKD 25% překážky řez zdravotní pl koruny přes 210 do 240 m2</t>
  </si>
  <si>
    <t>126</t>
  </si>
  <si>
    <t>184853012</t>
  </si>
  <si>
    <t>Příplatek k řezu stromů lezeckou technikou ZKD 25% překážky řez redukční pl koruny přes 30 do 60 m2</t>
  </si>
  <si>
    <t>128</t>
  </si>
  <si>
    <t>65</t>
  </si>
  <si>
    <t>184853013</t>
  </si>
  <si>
    <t>Příplatek k řezu stromů lezeckou technikou ZKD 25% překážky řez redukční pl koruny přes 60 do 90 m2</t>
  </si>
  <si>
    <t>130</t>
  </si>
  <si>
    <t>184853014</t>
  </si>
  <si>
    <t>Příplatek k řezu stromů lezeckou technikou ZKD 25% překážky řez redukční pl koruny přes 90 do 120 m2</t>
  </si>
  <si>
    <t>132</t>
  </si>
  <si>
    <t>67</t>
  </si>
  <si>
    <t>184853015</t>
  </si>
  <si>
    <t>Příplatek k řezu stromů lezeckou technikou ZKD 25% překážky řez redukční pl koruny přes 120 do 150 m2</t>
  </si>
  <si>
    <t>134</t>
  </si>
  <si>
    <t>184853016</t>
  </si>
  <si>
    <t>Příplatek k řezu stromů lezeckou technikou ZKD 25% překážky řez redukční pl koruny přes 150 do 180 m2</t>
  </si>
  <si>
    <t>136</t>
  </si>
  <si>
    <t>69</t>
  </si>
  <si>
    <t>184853017</t>
  </si>
  <si>
    <t>Příplatek k řezu stromů lezeckou technikou ZKD 25% překážky řez redukční pl koruny přes 180 do 210 m2</t>
  </si>
  <si>
    <t>138</t>
  </si>
  <si>
    <t>184853018</t>
  </si>
  <si>
    <t>Příplatek k řezu stromů lezeckou technikou ZKD 25% překážky řez redukční pl koruny přes 210 do 240 m2</t>
  </si>
  <si>
    <t>140</t>
  </si>
  <si>
    <t>71</t>
  </si>
  <si>
    <t>184853019</t>
  </si>
  <si>
    <t>Příplatek k řezu stromů lezeckou technikou ZKD 25% překážky řez redukční pl koruny přes 240 do 270 m2</t>
  </si>
  <si>
    <t>142</t>
  </si>
  <si>
    <t>184911161</t>
  </si>
  <si>
    <t>Mulčování záhonů kačírkem tl vrstvy přes 0,05 do 0,1 m v rovině a svahu do 1:5</t>
  </si>
  <si>
    <t>144</t>
  </si>
  <si>
    <t>73</t>
  </si>
  <si>
    <t>58337401</t>
  </si>
  <si>
    <t>kamenivo dekorační (kačírek) frakce 8/16</t>
  </si>
  <si>
    <t>146</t>
  </si>
  <si>
    <t>118*0,25 "Přepočtené koeficientem množství</t>
  </si>
  <si>
    <t>185803111</t>
  </si>
  <si>
    <t>Ošetření trávníku shrabáním v rovině a svahu do 1:5</t>
  </si>
  <si>
    <t>148</t>
  </si>
  <si>
    <t>75</t>
  </si>
  <si>
    <t>185804312</t>
  </si>
  <si>
    <t>Zalití rostlin vodou plocha přes 20 m2</t>
  </si>
  <si>
    <t>150</t>
  </si>
  <si>
    <t>185851121</t>
  </si>
  <si>
    <t>Dovoz vody pro zálivku rostlin za vzdálenost do 1000 m</t>
  </si>
  <si>
    <t>152</t>
  </si>
  <si>
    <t>77</t>
  </si>
  <si>
    <t>997013811</t>
  </si>
  <si>
    <t>Poplatek za uložení na skládce (skládkovné) stavebního odpadu dřevěného kód odpadu 17 02 01</t>
  </si>
  <si>
    <t>154</t>
  </si>
  <si>
    <t>R00102</t>
  </si>
  <si>
    <t>Příplatek za ztížené podmínky ve svahu</t>
  </si>
  <si>
    <t>156</t>
  </si>
  <si>
    <t>79</t>
  </si>
  <si>
    <t>998231411</t>
  </si>
  <si>
    <t>Ruční přesun hmot pro sadovnické a krajinářské úpravy do 100 m</t>
  </si>
  <si>
    <t>158</t>
  </si>
  <si>
    <t>SO 301 - Revitalizace odv...</t>
  </si>
  <si>
    <t xml:space="preserve">    4 - Vodorovné konstrukce</t>
  </si>
  <si>
    <t>132212211</t>
  </si>
  <si>
    <t>Hloubení rýh š do 2000 mm v soudržných horninách třídy těžitelnosti I skupiny 3 ručně</t>
  </si>
  <si>
    <t>hloubení žlabů a průlehů</t>
  </si>
  <si>
    <t>1399,5*0,65</t>
  </si>
  <si>
    <t>909,675*10</t>
  </si>
  <si>
    <t>909,675*1,8</t>
  </si>
  <si>
    <t>174111101</t>
  </si>
  <si>
    <t>Zásyp jam, šachet rýh nebo kolem objektů sypaninou se zhutněním ručně</t>
  </si>
  <si>
    <t>zásyb propustků</t>
  </si>
  <si>
    <t>20,5*1*0,5</t>
  </si>
  <si>
    <t>181911102</t>
  </si>
  <si>
    <t>Úprava pláně v hornině třídy těžitelnosti I skupiny 1 až 2 se zhutněním ručně</t>
  </si>
  <si>
    <t>dno průlehů a žlabů</t>
  </si>
  <si>
    <t>1399,5</t>
  </si>
  <si>
    <t>182112121</t>
  </si>
  <si>
    <t>Svahování v zářezech v hornině třídy těžitelnosti I skupiny 3 ručně</t>
  </si>
  <si>
    <t>boky žlabů a průlehů</t>
  </si>
  <si>
    <t>277</t>
  </si>
  <si>
    <t>Vodorovné konstrukce</t>
  </si>
  <si>
    <t>462512161</t>
  </si>
  <si>
    <t>Zához z lomového kamene záhozového hmotnost kamenů do 200 kg bez výplně</t>
  </si>
  <si>
    <t>kamenné přelivy</t>
  </si>
  <si>
    <t>(5+8+6+5)*0,5*0,3</t>
  </si>
  <si>
    <t>564661111</t>
  </si>
  <si>
    <t>Podklad z kameniva hrubého drceného vel. 63-125 mm tl 200 mm</t>
  </si>
  <si>
    <t>dno žlabů š. 1 a 2 m</t>
  </si>
  <si>
    <t>178*1,3</t>
  </si>
  <si>
    <t>127*2,3</t>
  </si>
  <si>
    <t>564730111</t>
  </si>
  <si>
    <t>Podklad z kameniva hrubého drceného vel. 16-32 mm tl 100 mm</t>
  </si>
  <si>
    <t>žlaby malé z 5 řad kostek</t>
  </si>
  <si>
    <t>145*0,6</t>
  </si>
  <si>
    <t>žlaby š. 1 a 2 m - boky</t>
  </si>
  <si>
    <t>(178+127)*0,6*2</t>
  </si>
  <si>
    <t>žlaby š. 1 a 2 m - dno</t>
  </si>
  <si>
    <t>564761111</t>
  </si>
  <si>
    <t>Podklad z kameniva hrubého drceného vel. 32-63 mm tl 200 mm</t>
  </si>
  <si>
    <t>dno průlehů</t>
  </si>
  <si>
    <t>876</t>
  </si>
  <si>
    <t>boky žlabů š. 1 a 2 m</t>
  </si>
  <si>
    <t>(178+127)*0,2*2</t>
  </si>
  <si>
    <t>209*1,02 "Přepočtené koeficientem množství</t>
  </si>
  <si>
    <t>919521014</t>
  </si>
  <si>
    <t>Zřízení propustků z trub betonových DN 500</t>
  </si>
  <si>
    <t>59222024</t>
  </si>
  <si>
    <t>trouba ŽB hrdlová DN 500</t>
  </si>
  <si>
    <t>935932421</t>
  </si>
  <si>
    <t>Odvodňovací plastový žlab pro zatížení D400 vnitřní š 200 mm s roštem mřížkovým z Pz oceli</t>
  </si>
  <si>
    <t>SO 302 - Sadové úpravy v ...</t>
  </si>
  <si>
    <t>10371500</t>
  </si>
  <si>
    <t>substrát pro trávníky VL</t>
  </si>
  <si>
    <t>876*0,15</t>
  </si>
  <si>
    <t>181411132</t>
  </si>
  <si>
    <t>Založení parkového trávníku výsevem pl do 1000 m2 ve svahu přes 1:5 do 1:2</t>
  </si>
  <si>
    <t>boky průlehů</t>
  </si>
  <si>
    <t>R0072410</t>
  </si>
  <si>
    <t>travinobylinná směs do vlhka</t>
  </si>
  <si>
    <t>152*0,02 "Přepočtené koeficientem množství</t>
  </si>
  <si>
    <t>876*0,02 "Přepočtené koeficientem množství</t>
  </si>
  <si>
    <t>183403253</t>
  </si>
  <si>
    <t>Obdělání půdy hrabáním ve svahu přes 1:5 do 1:2</t>
  </si>
  <si>
    <t>183403261</t>
  </si>
  <si>
    <t>Obdělání půdy válením ve svahu přes 1:5 do 1:2</t>
  </si>
  <si>
    <t>213141111</t>
  </si>
  <si>
    <t>Zřízení vrstvy z geotextilie v rovině nebo ve sklonu do 1:5 š do 3 m</t>
  </si>
  <si>
    <t>69311081</t>
  </si>
  <si>
    <t>geotextilie netkaná separační, ochranná, filtrační, drenážní PES 300g/m2</t>
  </si>
  <si>
    <t>876*1,1845 "Přepočtené koeficientem množství</t>
  </si>
  <si>
    <t>SO 701 - Revitalizace sch...</t>
  </si>
  <si>
    <t xml:space="preserve">    783 - Dokončovací práce - nátěry</t>
  </si>
  <si>
    <t>985131111</t>
  </si>
  <si>
    <t>Očištění ploch stěn, rubu kleneb a podlah tlakovou vodou</t>
  </si>
  <si>
    <t>985131311</t>
  </si>
  <si>
    <t>Ruční dočištění ploch stěn, rubu kleneb a podlah ocelových kartáči</t>
  </si>
  <si>
    <t>985311112</t>
  </si>
  <si>
    <t>Reprofilace stěn cementovou sanační maltou tl přes 10 do 20 mm</t>
  </si>
  <si>
    <t>985311913</t>
  </si>
  <si>
    <t>Příplatek při reprofilaci sanační maltou za větší členitost povrchu</t>
  </si>
  <si>
    <t>985323112</t>
  </si>
  <si>
    <t>Spojovací můstek reprofilovaného betonu na cementové bázi tl 2 mm</t>
  </si>
  <si>
    <t>985324211</t>
  </si>
  <si>
    <t>Ochranný akrylátový nátěr betonu dvojnásobný s impregnací (OS-B)</t>
  </si>
  <si>
    <t>998018001</t>
  </si>
  <si>
    <t>Přesun hmot ruční pro budovy v do 6 m</t>
  </si>
  <si>
    <t>783</t>
  </si>
  <si>
    <t>Dokončovací práce - nátěry</t>
  </si>
  <si>
    <t>783801631</t>
  </si>
  <si>
    <t>Očištění odstraňovačem graffiti hrubých betonových ošetřených povrchů nebo omítek</t>
  </si>
  <si>
    <t>783846543</t>
  </si>
  <si>
    <t>Antigraffiti nátěr trvalý do 100 cyklů odstranění graffiti hrubých povrchů</t>
  </si>
  <si>
    <t>SO 702 - Revitalizace záb...</t>
  </si>
  <si>
    <t>911121111</t>
  </si>
  <si>
    <t>Montáž zábradlí ocelového přichyceného vruty do betonového podkladu</t>
  </si>
  <si>
    <t>zpětná montáž zábradlí</t>
  </si>
  <si>
    <t>623,9+558,6</t>
  </si>
  <si>
    <t>783306807</t>
  </si>
  <si>
    <t>Odstranění nátěru ze zámečnických konstrukcí odstraňovačem nátěrů</t>
  </si>
  <si>
    <t>klasické trubkové</t>
  </si>
  <si>
    <t>623,9*0,57</t>
  </si>
  <si>
    <t>příhradové</t>
  </si>
  <si>
    <t>558,6*1,45</t>
  </si>
  <si>
    <t>783342101</t>
  </si>
  <si>
    <t>Tmelení včetně přebroušení zámečnických konstrukcí polyuretanovým tmelem</t>
  </si>
  <si>
    <t>20%</t>
  </si>
  <si>
    <t>1165,539*0,2</t>
  </si>
  <si>
    <t>783301303</t>
  </si>
  <si>
    <t>Bezoplachové odrezivění zámečnických konstrukcí</t>
  </si>
  <si>
    <t>783301311</t>
  </si>
  <si>
    <t>Odmaštění zámečnických konstrukcí vodou ředitelným odmašťovačem</t>
  </si>
  <si>
    <t>783301401</t>
  </si>
  <si>
    <t>Ometení zámečnických konstrukcí</t>
  </si>
  <si>
    <t>783314201</t>
  </si>
  <si>
    <t>Základní antikorozní jednonásobný syntetický standardní nátěr zámečnických konstrukcí</t>
  </si>
  <si>
    <t>783315101</t>
  </si>
  <si>
    <t>Mezinátěr jednonásobný syntetický standardní zámečnických konstrukcí</t>
  </si>
  <si>
    <t>783317101</t>
  </si>
  <si>
    <t>Krycí jednonásobný syntetický standardní nátěr zámečnických konstrukcí</t>
  </si>
  <si>
    <t>SO 703 - Revitalizace kam...</t>
  </si>
  <si>
    <t>SO 704 - Mobiliář</t>
  </si>
  <si>
    <t>R00103</t>
  </si>
  <si>
    <t>Dodávka a montáž parkové lavičky včetně betonových patek</t>
  </si>
  <si>
    <t>R00104</t>
  </si>
  <si>
    <t>Dodávka a montáž odpadkového koše včetně betonové patky</t>
  </si>
  <si>
    <t>VRN - Vedlejčí rozpočtové...</t>
  </si>
  <si>
    <t>VRN - Vedlejší rozpočtové náklady</t>
  </si>
  <si>
    <t>Vedlejší rozpočtové náklady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</si>
  <si>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</si>
  <si>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</si>
  <si>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</si>
  <si>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</si>
  <si>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</si>
  <si>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</si>
  <si>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</si>
  <si>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</si>
  <si>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030001000</t>
  </si>
  <si>
    <t>Zařízení staveniště</t>
  </si>
  <si>
    <t>043002000</t>
  </si>
  <si>
    <t>Zkoušky a ostatní měření</t>
  </si>
  <si>
    <t>040001000</t>
  </si>
  <si>
    <t>Inženýrská činnost</t>
  </si>
  <si>
    <t>hod</t>
  </si>
  <si>
    <t>1024</t>
  </si>
  <si>
    <t>1414417961</t>
  </si>
  <si>
    <t>ETAPIZACE STAVBY</t>
  </si>
  <si>
    <t>048</t>
  </si>
  <si>
    <t>Rekonstrukce komunikací v parku Mrázovka, Praha 5</t>
  </si>
  <si>
    <t>Náklady z rozpočtů CELKEM</t>
  </si>
  <si>
    <t>1. ETAPA</t>
  </si>
  <si>
    <t>Pěší komunikace – přeložení stávající žulové dlažby (podél zdi objektu Bertramky)</t>
  </si>
  <si>
    <t>Pěší komunikace - žulová dlažba (zkratka Na Zatlance)</t>
  </si>
  <si>
    <t>Pěší komunikace přírodní nezpevněné</t>
  </si>
  <si>
    <t>Zpevněná odstavná plocha</t>
  </si>
  <si>
    <t>Pěší komunikace – žulová dlažba (k zahr. osadě)</t>
  </si>
  <si>
    <t>Sadové úpravy u komunikací a arboristika</t>
  </si>
  <si>
    <t>Revitalizace odvodu dešťových vod a vsakování</t>
  </si>
  <si>
    <t>Sadové úpravy v návaznosti na odvodnění</t>
  </si>
  <si>
    <t xml:space="preserve">Revitalizace schodišť </t>
  </si>
  <si>
    <t>Revitalizace zábradlí</t>
  </si>
  <si>
    <t>Revitalizace kamenných opěrných zídek</t>
  </si>
  <si>
    <t>Vedlejčí rozpočtové náklady</t>
  </si>
  <si>
    <t>2. ETAPA</t>
  </si>
  <si>
    <t>Pěší komunikace – žulová dlažba</t>
  </si>
  <si>
    <t>Pojezdová komunikace – žulová dlažba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</si>
</sst>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28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 wrapText="1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27" xfId="0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4" fontId="24" fillId="0" borderId="27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BABE-3C11-4BDC-96A8-65B3C0D695F6}">
  <dimension ref="B2:AP36"/>
  <sheetViews>
    <sheetView showGridLines="0" workbookViewId="0">
      <selection activeCell="AM8" sqref="AM8:AN8"/>
    </sheetView>
  </sheetViews>
  <sheetFormatPr defaultRowHeight="11.25"/>
  <cols>
    <col min="2" max="29" width="2.6640625" customWidth="1"/>
    <col min="32" max="37" width="2.6640625" customWidth="1"/>
    <col min="38" max="38" width="8.33203125" customWidth="1"/>
    <col min="39" max="39" width="2.6640625" customWidth="1"/>
    <col min="41" max="41" width="7.5" customWidth="1"/>
    <col min="42" max="42" width="2.6640625" customWidth="1"/>
  </cols>
  <sheetData>
    <row r="2" spans="2:42">
      <c r="B2" s="252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4"/>
    </row>
    <row r="3" spans="2:42" ht="18">
      <c r="B3" s="255"/>
      <c r="C3" s="256" t="s">
        <v>831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7"/>
    </row>
    <row r="4" spans="2:42">
      <c r="B4" s="255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7"/>
    </row>
    <row r="5" spans="2:42" ht="12.75">
      <c r="B5" s="258"/>
      <c r="C5" s="259" t="s">
        <v>13</v>
      </c>
      <c r="D5" s="260"/>
      <c r="E5" s="260"/>
      <c r="F5" s="260"/>
      <c r="G5" s="260"/>
      <c r="H5" s="260"/>
      <c r="I5" s="260"/>
      <c r="J5" s="260"/>
      <c r="K5" s="260"/>
      <c r="L5" s="260" t="s">
        <v>832</v>
      </c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1"/>
    </row>
    <row r="6" spans="2:42" ht="15">
      <c r="B6" s="262"/>
      <c r="C6" s="263" t="s">
        <v>16</v>
      </c>
      <c r="D6" s="264"/>
      <c r="E6" s="264"/>
      <c r="F6" s="264"/>
      <c r="G6" s="264"/>
      <c r="H6" s="264"/>
      <c r="I6" s="264"/>
      <c r="J6" s="264"/>
      <c r="K6" s="264"/>
      <c r="L6" s="276" t="s">
        <v>833</v>
      </c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65"/>
    </row>
    <row r="7" spans="2:42">
      <c r="B7" s="255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7"/>
    </row>
    <row r="8" spans="2:42" ht="12.75">
      <c r="B8" s="255"/>
      <c r="C8" s="259" t="s">
        <v>20</v>
      </c>
      <c r="D8" s="250"/>
      <c r="E8" s="250"/>
      <c r="F8" s="250"/>
      <c r="G8" s="250"/>
      <c r="H8" s="250"/>
      <c r="I8" s="250"/>
      <c r="J8" s="250"/>
      <c r="K8" s="250"/>
      <c r="L8" s="266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9" t="s">
        <v>22</v>
      </c>
      <c r="AJ8" s="250"/>
      <c r="AK8" s="250"/>
      <c r="AL8" s="250"/>
      <c r="AM8" s="277"/>
      <c r="AN8" s="277"/>
      <c r="AO8" s="250"/>
      <c r="AP8" s="257"/>
    </row>
    <row r="9" spans="2:42">
      <c r="B9" s="255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7"/>
    </row>
    <row r="10" spans="2:42" ht="12.75">
      <c r="B10" s="255"/>
      <c r="C10" s="259" t="s">
        <v>23</v>
      </c>
      <c r="D10" s="250"/>
      <c r="E10" s="250"/>
      <c r="F10" s="250"/>
      <c r="G10" s="250"/>
      <c r="H10" s="250"/>
      <c r="I10" s="250"/>
      <c r="J10" s="250"/>
      <c r="K10" s="250"/>
      <c r="L10" s="26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9" t="s">
        <v>28</v>
      </c>
      <c r="AJ10" s="250"/>
      <c r="AK10" s="250"/>
      <c r="AL10" s="250"/>
      <c r="AM10" s="278"/>
      <c r="AN10" s="279"/>
      <c r="AO10" s="279"/>
      <c r="AP10" s="280"/>
    </row>
    <row r="11" spans="2:42" ht="12.75">
      <c r="B11" s="255"/>
      <c r="C11" s="259" t="s">
        <v>26</v>
      </c>
      <c r="D11" s="250"/>
      <c r="E11" s="250"/>
      <c r="F11" s="250"/>
      <c r="G11" s="250"/>
      <c r="H11" s="250"/>
      <c r="I11" s="250"/>
      <c r="J11" s="250"/>
      <c r="K11" s="250"/>
      <c r="L11" s="26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9" t="s">
        <v>30</v>
      </c>
      <c r="AJ11" s="250"/>
      <c r="AK11" s="250"/>
      <c r="AL11" s="250"/>
      <c r="AM11" s="278"/>
      <c r="AN11" s="279"/>
      <c r="AO11" s="279"/>
      <c r="AP11" s="280"/>
    </row>
    <row r="12" spans="2:42">
      <c r="B12" s="255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7"/>
    </row>
    <row r="13" spans="2:42" ht="12">
      <c r="B13" s="255"/>
      <c r="C13" s="281" t="s">
        <v>53</v>
      </c>
      <c r="D13" s="282"/>
      <c r="E13" s="282"/>
      <c r="F13" s="282"/>
      <c r="G13" s="282"/>
      <c r="H13" s="251"/>
      <c r="I13" s="283" t="s">
        <v>54</v>
      </c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4" t="s">
        <v>55</v>
      </c>
      <c r="AH13" s="282"/>
      <c r="AI13" s="282"/>
      <c r="AJ13" s="282"/>
      <c r="AK13" s="282"/>
      <c r="AL13" s="282"/>
      <c r="AM13" s="282"/>
      <c r="AN13" s="283" t="s">
        <v>56</v>
      </c>
      <c r="AO13" s="282"/>
      <c r="AP13" s="285"/>
    </row>
    <row r="14" spans="2:42">
      <c r="B14" s="255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7"/>
    </row>
    <row r="15" spans="2:42" ht="15.75">
      <c r="B15" s="267"/>
      <c r="C15" s="268" t="s">
        <v>834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90">
        <f>SUM(AG31+AG16)</f>
        <v>0</v>
      </c>
      <c r="AH15" s="290"/>
      <c r="AI15" s="290"/>
      <c r="AJ15" s="290"/>
      <c r="AK15" s="290"/>
      <c r="AL15" s="290"/>
      <c r="AM15" s="290"/>
      <c r="AN15" s="291">
        <f>SUM(AN16+AN31)</f>
        <v>0</v>
      </c>
      <c r="AO15" s="291"/>
      <c r="AP15" s="292"/>
    </row>
    <row r="16" spans="2:42" ht="15.75">
      <c r="B16" s="267"/>
      <c r="C16" s="268"/>
      <c r="D16" s="293" t="s">
        <v>835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0">
        <f>SUM(AG17:AM30)</f>
        <v>0</v>
      </c>
      <c r="AH16" s="290"/>
      <c r="AI16" s="290"/>
      <c r="AJ16" s="290"/>
      <c r="AK16" s="290"/>
      <c r="AL16" s="290"/>
      <c r="AM16" s="290"/>
      <c r="AN16" s="291">
        <f>SUM(AN17:AP30)</f>
        <v>0</v>
      </c>
      <c r="AO16" s="291"/>
      <c r="AP16" s="292"/>
    </row>
    <row r="17" spans="2:42" ht="15.75">
      <c r="B17" s="267"/>
      <c r="C17" s="268"/>
      <c r="D17" s="286" t="s">
        <v>88</v>
      </c>
      <c r="E17" s="286"/>
      <c r="F17" s="286"/>
      <c r="G17" s="286"/>
      <c r="H17" s="286"/>
      <c r="I17" s="272"/>
      <c r="J17" s="286" t="s">
        <v>836</v>
      </c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94">
        <f>'SO 103 - Pěší komunikace ...'!J30</f>
        <v>0</v>
      </c>
      <c r="AH17" s="295"/>
      <c r="AI17" s="295"/>
      <c r="AJ17" s="295"/>
      <c r="AK17" s="295"/>
      <c r="AL17" s="295"/>
      <c r="AM17" s="295"/>
      <c r="AN17" s="287">
        <f>'SO 103 - Pěší komunikace ...'!J39</f>
        <v>0</v>
      </c>
      <c r="AO17" s="288"/>
      <c r="AP17" s="289"/>
    </row>
    <row r="18" spans="2:42" ht="15">
      <c r="B18" s="270"/>
      <c r="C18" s="271"/>
      <c r="D18" s="286" t="s">
        <v>90</v>
      </c>
      <c r="E18" s="286"/>
      <c r="F18" s="286"/>
      <c r="G18" s="286"/>
      <c r="H18" s="286"/>
      <c r="I18" s="272"/>
      <c r="J18" s="286" t="s">
        <v>837</v>
      </c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7">
        <f>'SO 104 - Pěší komunikace ...'!J30</f>
        <v>0</v>
      </c>
      <c r="AH18" s="288"/>
      <c r="AI18" s="288"/>
      <c r="AJ18" s="288"/>
      <c r="AK18" s="288"/>
      <c r="AL18" s="288"/>
      <c r="AM18" s="288"/>
      <c r="AN18" s="287">
        <f>'SO 104 - Pěší komunikace ...'!J39</f>
        <v>0</v>
      </c>
      <c r="AO18" s="288"/>
      <c r="AP18" s="289"/>
    </row>
    <row r="19" spans="2:42" ht="15">
      <c r="B19" s="270"/>
      <c r="C19" s="271"/>
      <c r="D19" s="286" t="s">
        <v>92</v>
      </c>
      <c r="E19" s="286"/>
      <c r="F19" s="286"/>
      <c r="G19" s="286"/>
      <c r="H19" s="286"/>
      <c r="I19" s="272"/>
      <c r="J19" s="286" t="s">
        <v>838</v>
      </c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7">
        <f>'SO 105 - Pěší komunikace ...'!J30</f>
        <v>0</v>
      </c>
      <c r="AH19" s="288"/>
      <c r="AI19" s="288"/>
      <c r="AJ19" s="288"/>
      <c r="AK19" s="288"/>
      <c r="AL19" s="288"/>
      <c r="AM19" s="288"/>
      <c r="AN19" s="287">
        <f>'SO 105 - Pěší komunikace ...'!J39</f>
        <v>0</v>
      </c>
      <c r="AO19" s="288"/>
      <c r="AP19" s="289"/>
    </row>
    <row r="20" spans="2:42" ht="15">
      <c r="B20" s="270"/>
      <c r="C20" s="271"/>
      <c r="D20" s="286" t="s">
        <v>94</v>
      </c>
      <c r="E20" s="286"/>
      <c r="F20" s="286"/>
      <c r="G20" s="286"/>
      <c r="H20" s="286"/>
      <c r="I20" s="272"/>
      <c r="J20" s="286" t="s">
        <v>839</v>
      </c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7">
        <f>'SO 106 - Zpevněná odstavn...'!J30</f>
        <v>0</v>
      </c>
      <c r="AH20" s="288"/>
      <c r="AI20" s="288"/>
      <c r="AJ20" s="288"/>
      <c r="AK20" s="288"/>
      <c r="AL20" s="288"/>
      <c r="AM20" s="288"/>
      <c r="AN20" s="287">
        <f>'SO 106 - Zpevněná odstavn...'!J39</f>
        <v>0</v>
      </c>
      <c r="AO20" s="288"/>
      <c r="AP20" s="289"/>
    </row>
    <row r="21" spans="2:42" ht="15">
      <c r="B21" s="270"/>
      <c r="C21" s="271"/>
      <c r="D21" s="286" t="s">
        <v>97</v>
      </c>
      <c r="E21" s="286"/>
      <c r="F21" s="286"/>
      <c r="G21" s="286"/>
      <c r="H21" s="286"/>
      <c r="I21" s="272"/>
      <c r="J21" s="286" t="s">
        <v>840</v>
      </c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7">
        <f>'SO 107 - Pěší komunikace ...'!J30</f>
        <v>0</v>
      </c>
      <c r="AH21" s="288"/>
      <c r="AI21" s="288"/>
      <c r="AJ21" s="288"/>
      <c r="AK21" s="288"/>
      <c r="AL21" s="288"/>
      <c r="AM21" s="288"/>
      <c r="AN21" s="287">
        <f>'SO 107 - Pěší komunikace ...'!J39</f>
        <v>0</v>
      </c>
      <c r="AO21" s="288"/>
      <c r="AP21" s="289"/>
    </row>
    <row r="22" spans="2:42" ht="15">
      <c r="B22" s="270"/>
      <c r="C22" s="271"/>
      <c r="D22" s="286" t="s">
        <v>99</v>
      </c>
      <c r="E22" s="286"/>
      <c r="F22" s="286"/>
      <c r="G22" s="286"/>
      <c r="H22" s="286"/>
      <c r="I22" s="272"/>
      <c r="J22" s="286" t="s">
        <v>100</v>
      </c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7">
        <f>'SO 108 - Nová pěší propojka'!J30</f>
        <v>0</v>
      </c>
      <c r="AH22" s="288"/>
      <c r="AI22" s="288"/>
      <c r="AJ22" s="288"/>
      <c r="AK22" s="288"/>
      <c r="AL22" s="288"/>
      <c r="AM22" s="288"/>
      <c r="AN22" s="287">
        <f>'SO 108 - Nová pěší propojka'!J39</f>
        <v>0</v>
      </c>
      <c r="AO22" s="288"/>
      <c r="AP22" s="289"/>
    </row>
    <row r="23" spans="2:42" ht="15">
      <c r="B23" s="270"/>
      <c r="C23" s="271"/>
      <c r="D23" s="286" t="s">
        <v>102</v>
      </c>
      <c r="E23" s="286"/>
      <c r="F23" s="286"/>
      <c r="G23" s="286"/>
      <c r="H23" s="286"/>
      <c r="I23" s="272"/>
      <c r="J23" s="286" t="s">
        <v>841</v>
      </c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7">
        <f>'SO 109 - Sadové úpravy u ...'!J30</f>
        <v>0</v>
      </c>
      <c r="AH23" s="288"/>
      <c r="AI23" s="288"/>
      <c r="AJ23" s="288"/>
      <c r="AK23" s="288"/>
      <c r="AL23" s="288"/>
      <c r="AM23" s="288"/>
      <c r="AN23" s="287">
        <f>'SO 109 - Sadové úpravy u ...'!J39</f>
        <v>0</v>
      </c>
      <c r="AO23" s="288"/>
      <c r="AP23" s="289"/>
    </row>
    <row r="24" spans="2:42" ht="15">
      <c r="B24" s="270"/>
      <c r="C24" s="271"/>
      <c r="D24" s="286" t="s">
        <v>105</v>
      </c>
      <c r="E24" s="286"/>
      <c r="F24" s="286"/>
      <c r="G24" s="286"/>
      <c r="H24" s="286"/>
      <c r="I24" s="272"/>
      <c r="J24" s="286" t="s">
        <v>842</v>
      </c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7">
        <f>'SO 301 - Revitalizace odv...'!J30</f>
        <v>0</v>
      </c>
      <c r="AH24" s="288"/>
      <c r="AI24" s="288"/>
      <c r="AJ24" s="288"/>
      <c r="AK24" s="288"/>
      <c r="AL24" s="288"/>
      <c r="AM24" s="288"/>
      <c r="AN24" s="287">
        <f>'SO 301 - Revitalizace odv...'!J39</f>
        <v>0</v>
      </c>
      <c r="AO24" s="288"/>
      <c r="AP24" s="289"/>
    </row>
    <row r="25" spans="2:42" ht="15">
      <c r="B25" s="270"/>
      <c r="C25" s="271"/>
      <c r="D25" s="286" t="s">
        <v>108</v>
      </c>
      <c r="E25" s="286"/>
      <c r="F25" s="286"/>
      <c r="G25" s="286"/>
      <c r="H25" s="286"/>
      <c r="I25" s="272"/>
      <c r="J25" s="286" t="s">
        <v>843</v>
      </c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7">
        <f>'SO 302 - Sadové úpravy v ...'!J30</f>
        <v>0</v>
      </c>
      <c r="AH25" s="288"/>
      <c r="AI25" s="288"/>
      <c r="AJ25" s="288"/>
      <c r="AK25" s="288"/>
      <c r="AL25" s="288"/>
      <c r="AM25" s="288"/>
      <c r="AN25" s="287">
        <f>'SO 302 - Sadové úpravy v ...'!J39</f>
        <v>0</v>
      </c>
      <c r="AO25" s="288"/>
      <c r="AP25" s="289"/>
    </row>
    <row r="26" spans="2:42" ht="15">
      <c r="B26" s="270"/>
      <c r="C26" s="271"/>
      <c r="D26" s="286" t="s">
        <v>111</v>
      </c>
      <c r="E26" s="286"/>
      <c r="F26" s="286"/>
      <c r="G26" s="286"/>
      <c r="H26" s="286"/>
      <c r="I26" s="272"/>
      <c r="J26" s="286" t="s">
        <v>844</v>
      </c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7">
        <f>'SO 701 - Revitalizace sch...'!J30</f>
        <v>0</v>
      </c>
      <c r="AH26" s="288"/>
      <c r="AI26" s="288"/>
      <c r="AJ26" s="288"/>
      <c r="AK26" s="288"/>
      <c r="AL26" s="288"/>
      <c r="AM26" s="288"/>
      <c r="AN26" s="287">
        <f>'SO 701 - Revitalizace sch...'!J39</f>
        <v>0</v>
      </c>
      <c r="AO26" s="288"/>
      <c r="AP26" s="289"/>
    </row>
    <row r="27" spans="2:42" ht="15">
      <c r="B27" s="270"/>
      <c r="C27" s="271"/>
      <c r="D27" s="286" t="s">
        <v>114</v>
      </c>
      <c r="E27" s="286"/>
      <c r="F27" s="286"/>
      <c r="G27" s="286"/>
      <c r="H27" s="286"/>
      <c r="I27" s="272"/>
      <c r="J27" s="286" t="s">
        <v>845</v>
      </c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7">
        <f>'SO 702 - Revitalizace záb...'!J30</f>
        <v>0</v>
      </c>
      <c r="AH27" s="288"/>
      <c r="AI27" s="288"/>
      <c r="AJ27" s="288"/>
      <c r="AK27" s="288"/>
      <c r="AL27" s="288"/>
      <c r="AM27" s="288"/>
      <c r="AN27" s="287">
        <f>'SO 702 - Revitalizace záb...'!J39</f>
        <v>0</v>
      </c>
      <c r="AO27" s="288"/>
      <c r="AP27" s="289"/>
    </row>
    <row r="28" spans="2:42" ht="15">
      <c r="B28" s="270"/>
      <c r="C28" s="271"/>
      <c r="D28" s="286" t="s">
        <v>117</v>
      </c>
      <c r="E28" s="286"/>
      <c r="F28" s="286"/>
      <c r="G28" s="286"/>
      <c r="H28" s="286"/>
      <c r="I28" s="272"/>
      <c r="J28" s="286" t="s">
        <v>846</v>
      </c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7">
        <f>'SO 703 - Revitalizace kam...'!J30</f>
        <v>0</v>
      </c>
      <c r="AH28" s="288"/>
      <c r="AI28" s="288"/>
      <c r="AJ28" s="288"/>
      <c r="AK28" s="288"/>
      <c r="AL28" s="288"/>
      <c r="AM28" s="288"/>
      <c r="AN28" s="287">
        <f>'SO 703 - Revitalizace kam...'!J39</f>
        <v>0</v>
      </c>
      <c r="AO28" s="288"/>
      <c r="AP28" s="289"/>
    </row>
    <row r="29" spans="2:42" ht="15">
      <c r="B29" s="270"/>
      <c r="C29" s="271"/>
      <c r="D29" s="286" t="s">
        <v>120</v>
      </c>
      <c r="E29" s="286"/>
      <c r="F29" s="286"/>
      <c r="G29" s="286"/>
      <c r="H29" s="286"/>
      <c r="I29" s="272"/>
      <c r="J29" s="286" t="s">
        <v>121</v>
      </c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7">
        <f>'SO 704 - Mobiliář'!J30</f>
        <v>0</v>
      </c>
      <c r="AH29" s="288"/>
      <c r="AI29" s="288"/>
      <c r="AJ29" s="288"/>
      <c r="AK29" s="288"/>
      <c r="AL29" s="288"/>
      <c r="AM29" s="288"/>
      <c r="AN29" s="287">
        <f>'SO 704 - Mobiliář'!J39</f>
        <v>0</v>
      </c>
      <c r="AO29" s="288"/>
      <c r="AP29" s="289"/>
    </row>
    <row r="30" spans="2:42" ht="15">
      <c r="B30" s="270"/>
      <c r="C30" s="271"/>
      <c r="D30" s="286" t="s">
        <v>123</v>
      </c>
      <c r="E30" s="286"/>
      <c r="F30" s="286"/>
      <c r="G30" s="286"/>
      <c r="H30" s="286"/>
      <c r="I30" s="272"/>
      <c r="J30" s="286" t="s">
        <v>847</v>
      </c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7">
        <f>'VRN - Vedlejčí rozpočtové...'!J30</f>
        <v>0</v>
      </c>
      <c r="AH30" s="288"/>
      <c r="AI30" s="288"/>
      <c r="AJ30" s="288"/>
      <c r="AK30" s="288"/>
      <c r="AL30" s="288"/>
      <c r="AM30" s="288"/>
      <c r="AN30" s="287">
        <f>'VRN - Vedlejčí rozpočtové...'!J39</f>
        <v>0</v>
      </c>
      <c r="AO30" s="288"/>
      <c r="AP30" s="289"/>
    </row>
    <row r="31" spans="2:42" ht="15.75">
      <c r="B31" s="270"/>
      <c r="C31" s="271"/>
      <c r="D31" s="293" t="s">
        <v>848</v>
      </c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0">
        <f>SUM(AG32:AM34)</f>
        <v>0</v>
      </c>
      <c r="AH31" s="290"/>
      <c r="AI31" s="290"/>
      <c r="AJ31" s="290"/>
      <c r="AK31" s="290"/>
      <c r="AL31" s="290"/>
      <c r="AM31" s="290"/>
      <c r="AN31" s="291">
        <f>SUM(AN32:AP34)</f>
        <v>0</v>
      </c>
      <c r="AO31" s="291"/>
      <c r="AP31" s="292"/>
    </row>
    <row r="32" spans="2:42" ht="15">
      <c r="B32" s="270"/>
      <c r="C32" s="271"/>
      <c r="D32" s="286" t="s">
        <v>76</v>
      </c>
      <c r="E32" s="286"/>
      <c r="F32" s="286"/>
      <c r="G32" s="286"/>
      <c r="H32" s="286"/>
      <c r="I32" s="272"/>
      <c r="J32" s="286" t="s">
        <v>77</v>
      </c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7">
        <f>'SO 001 - Bourací práce'!J30</f>
        <v>0</v>
      </c>
      <c r="AH32" s="288"/>
      <c r="AI32" s="288"/>
      <c r="AJ32" s="288"/>
      <c r="AK32" s="288"/>
      <c r="AL32" s="288"/>
      <c r="AM32" s="288"/>
      <c r="AN32" s="287">
        <f>'SO 001 - Bourací práce'!J39</f>
        <v>0</v>
      </c>
      <c r="AO32" s="288"/>
      <c r="AP32" s="289"/>
    </row>
    <row r="33" spans="2:42" ht="15">
      <c r="B33" s="270"/>
      <c r="C33" s="271"/>
      <c r="D33" s="286" t="s">
        <v>82</v>
      </c>
      <c r="E33" s="286"/>
      <c r="F33" s="286"/>
      <c r="G33" s="286"/>
      <c r="H33" s="286"/>
      <c r="I33" s="272"/>
      <c r="J33" s="286" t="s">
        <v>849</v>
      </c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7">
        <f>'SO 101 - Pěší komunikace ...'!J30</f>
        <v>0</v>
      </c>
      <c r="AH33" s="288"/>
      <c r="AI33" s="288"/>
      <c r="AJ33" s="288"/>
      <c r="AK33" s="288"/>
      <c r="AL33" s="288"/>
      <c r="AM33" s="288"/>
      <c r="AN33" s="287">
        <f>'SO 101 - Pěší komunikace ...'!J39</f>
        <v>0</v>
      </c>
      <c r="AO33" s="288"/>
      <c r="AP33" s="289"/>
    </row>
    <row r="34" spans="2:42" ht="15">
      <c r="B34" s="270"/>
      <c r="C34" s="271"/>
      <c r="D34" s="286" t="s">
        <v>85</v>
      </c>
      <c r="E34" s="286"/>
      <c r="F34" s="286"/>
      <c r="G34" s="286"/>
      <c r="H34" s="286"/>
      <c r="I34" s="272"/>
      <c r="J34" s="286" t="s">
        <v>850</v>
      </c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7">
        <f>'SO 102 - Pojezdová komuni...'!J30</f>
        <v>0</v>
      </c>
      <c r="AH34" s="288"/>
      <c r="AI34" s="288"/>
      <c r="AJ34" s="288"/>
      <c r="AK34" s="288"/>
      <c r="AL34" s="288"/>
      <c r="AM34" s="288"/>
      <c r="AN34" s="287">
        <f>'SO 102 - Pojezdová komuni...'!J39</f>
        <v>0</v>
      </c>
      <c r="AO34" s="288"/>
      <c r="AP34" s="289"/>
    </row>
    <row r="35" spans="2:42">
      <c r="B35" s="255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7"/>
    </row>
    <row r="36" spans="2:42">
      <c r="B36" s="273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5"/>
    </row>
  </sheetData>
  <mergeCells count="84">
    <mergeCell ref="AG31:AM31"/>
    <mergeCell ref="AN31:AP31"/>
    <mergeCell ref="D17:H17"/>
    <mergeCell ref="J17:AF17"/>
    <mergeCell ref="AG17:AM17"/>
    <mergeCell ref="AN17:AP17"/>
    <mergeCell ref="D31:AF31"/>
    <mergeCell ref="D29:H29"/>
    <mergeCell ref="J29:AF29"/>
    <mergeCell ref="AG29:AM29"/>
    <mergeCell ref="AN29:AP29"/>
    <mergeCell ref="D30:H30"/>
    <mergeCell ref="J30:AF30"/>
    <mergeCell ref="AG30:AM30"/>
    <mergeCell ref="AN30:AP30"/>
    <mergeCell ref="D27:H27"/>
    <mergeCell ref="D34:H34"/>
    <mergeCell ref="J34:AF34"/>
    <mergeCell ref="AG34:AM34"/>
    <mergeCell ref="AN34:AP34"/>
    <mergeCell ref="D32:H32"/>
    <mergeCell ref="J32:AF32"/>
    <mergeCell ref="AG32:AM32"/>
    <mergeCell ref="AN32:AP32"/>
    <mergeCell ref="D33:H33"/>
    <mergeCell ref="J33:AF33"/>
    <mergeCell ref="AG33:AM33"/>
    <mergeCell ref="AN33:AP33"/>
    <mergeCell ref="J27:AF27"/>
    <mergeCell ref="AG27:AM27"/>
    <mergeCell ref="AN27:AP27"/>
    <mergeCell ref="D28:H28"/>
    <mergeCell ref="J28:AF28"/>
    <mergeCell ref="AG28:AM28"/>
    <mergeCell ref="AN28:AP28"/>
    <mergeCell ref="D25:H25"/>
    <mergeCell ref="J25:AF25"/>
    <mergeCell ref="AG25:AM25"/>
    <mergeCell ref="AN25:AP25"/>
    <mergeCell ref="D26:H26"/>
    <mergeCell ref="J26:AF26"/>
    <mergeCell ref="AG26:AM26"/>
    <mergeCell ref="AN26:AP26"/>
    <mergeCell ref="D24:H24"/>
    <mergeCell ref="J24:AF24"/>
    <mergeCell ref="AG24:AM24"/>
    <mergeCell ref="AN24:AP24"/>
    <mergeCell ref="D21:H21"/>
    <mergeCell ref="J21:AF21"/>
    <mergeCell ref="AG21:AM21"/>
    <mergeCell ref="AN21:AP21"/>
    <mergeCell ref="D22:H22"/>
    <mergeCell ref="J22:AF22"/>
    <mergeCell ref="AG22:AM22"/>
    <mergeCell ref="AN22:AP22"/>
    <mergeCell ref="D23:H23"/>
    <mergeCell ref="J23:AF23"/>
    <mergeCell ref="AG23:AM23"/>
    <mergeCell ref="AN23:AP23"/>
    <mergeCell ref="D19:H19"/>
    <mergeCell ref="J19:AF19"/>
    <mergeCell ref="AG19:AM19"/>
    <mergeCell ref="AN19:AP19"/>
    <mergeCell ref="D20:H20"/>
    <mergeCell ref="J20:AF20"/>
    <mergeCell ref="AG20:AM20"/>
    <mergeCell ref="AN20:AP20"/>
    <mergeCell ref="D18:H18"/>
    <mergeCell ref="J18:AF18"/>
    <mergeCell ref="AG18:AM18"/>
    <mergeCell ref="AN18:AP18"/>
    <mergeCell ref="AG15:AM15"/>
    <mergeCell ref="AN15:AP15"/>
    <mergeCell ref="D16:AF16"/>
    <mergeCell ref="AG16:AM16"/>
    <mergeCell ref="AN16:AP16"/>
    <mergeCell ref="L6:AO6"/>
    <mergeCell ref="AM8:AN8"/>
    <mergeCell ref="AM10:AP10"/>
    <mergeCell ref="AM11:AP11"/>
    <mergeCell ref="C13:G13"/>
    <mergeCell ref="I13:AF13"/>
    <mergeCell ref="AG13:AM13"/>
    <mergeCell ref="AN13:AP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E5" s="30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E6" s="30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0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30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0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30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3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303"/>
      <c r="BS13" s="17" t="s">
        <v>6</v>
      </c>
    </row>
    <row r="14" spans="1:74" ht="12.75">
      <c r="B14" s="21"/>
      <c r="C14" s="22"/>
      <c r="D14" s="22"/>
      <c r="E14" s="308" t="s">
        <v>27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30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3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0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303"/>
      <c r="BS17" s="17" t="s">
        <v>29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3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0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303"/>
      <c r="BS20" s="17" t="s">
        <v>29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3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3"/>
    </row>
    <row r="23" spans="1:71" s="1" customFormat="1" ht="16.5" customHeight="1">
      <c r="B23" s="21"/>
      <c r="C23" s="22"/>
      <c r="D23" s="22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2"/>
      <c r="AP23" s="22"/>
      <c r="AQ23" s="22"/>
      <c r="AR23" s="20"/>
      <c r="BE23" s="30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3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1">
        <f>ROUND(AG94,2)</f>
        <v>0</v>
      </c>
      <c r="AL26" s="312"/>
      <c r="AM26" s="312"/>
      <c r="AN26" s="312"/>
      <c r="AO26" s="312"/>
      <c r="AP26" s="36"/>
      <c r="AQ26" s="36"/>
      <c r="AR26" s="39"/>
      <c r="BE26" s="30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3" t="s">
        <v>33</v>
      </c>
      <c r="M28" s="313"/>
      <c r="N28" s="313"/>
      <c r="O28" s="313"/>
      <c r="P28" s="313"/>
      <c r="Q28" s="36"/>
      <c r="R28" s="36"/>
      <c r="S28" s="36"/>
      <c r="T28" s="36"/>
      <c r="U28" s="36"/>
      <c r="V28" s="36"/>
      <c r="W28" s="313" t="s">
        <v>34</v>
      </c>
      <c r="X28" s="313"/>
      <c r="Y28" s="313"/>
      <c r="Z28" s="313"/>
      <c r="AA28" s="313"/>
      <c r="AB28" s="313"/>
      <c r="AC28" s="313"/>
      <c r="AD28" s="313"/>
      <c r="AE28" s="313"/>
      <c r="AF28" s="36"/>
      <c r="AG28" s="36"/>
      <c r="AH28" s="36"/>
      <c r="AI28" s="36"/>
      <c r="AJ28" s="36"/>
      <c r="AK28" s="313" t="s">
        <v>35</v>
      </c>
      <c r="AL28" s="313"/>
      <c r="AM28" s="313"/>
      <c r="AN28" s="313"/>
      <c r="AO28" s="313"/>
      <c r="AP28" s="36"/>
      <c r="AQ28" s="36"/>
      <c r="AR28" s="39"/>
      <c r="BE28" s="303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316">
        <v>0.21</v>
      </c>
      <c r="M29" s="315"/>
      <c r="N29" s="315"/>
      <c r="O29" s="315"/>
      <c r="P29" s="315"/>
      <c r="Q29" s="41"/>
      <c r="R29" s="41"/>
      <c r="S29" s="41"/>
      <c r="T29" s="41"/>
      <c r="U29" s="41"/>
      <c r="V29" s="41"/>
      <c r="W29" s="314">
        <f>ROUND(AZ94,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1"/>
      <c r="AG29" s="41"/>
      <c r="AH29" s="41"/>
      <c r="AI29" s="41"/>
      <c r="AJ29" s="41"/>
      <c r="AK29" s="314">
        <f>ROUND(AV94, 2)</f>
        <v>0</v>
      </c>
      <c r="AL29" s="315"/>
      <c r="AM29" s="315"/>
      <c r="AN29" s="315"/>
      <c r="AO29" s="315"/>
      <c r="AP29" s="41"/>
      <c r="AQ29" s="41"/>
      <c r="AR29" s="42"/>
      <c r="BE29" s="304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316">
        <v>0.15</v>
      </c>
      <c r="M30" s="315"/>
      <c r="N30" s="315"/>
      <c r="O30" s="315"/>
      <c r="P30" s="315"/>
      <c r="Q30" s="41"/>
      <c r="R30" s="41"/>
      <c r="S30" s="41"/>
      <c r="T30" s="41"/>
      <c r="U30" s="41"/>
      <c r="V30" s="41"/>
      <c r="W30" s="314">
        <f>ROUND(BA94,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1"/>
      <c r="AG30" s="41"/>
      <c r="AH30" s="41"/>
      <c r="AI30" s="41"/>
      <c r="AJ30" s="41"/>
      <c r="AK30" s="314">
        <f>ROUND(AW94, 2)</f>
        <v>0</v>
      </c>
      <c r="AL30" s="315"/>
      <c r="AM30" s="315"/>
      <c r="AN30" s="315"/>
      <c r="AO30" s="315"/>
      <c r="AP30" s="41"/>
      <c r="AQ30" s="41"/>
      <c r="AR30" s="42"/>
      <c r="BE30" s="304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316">
        <v>0.21</v>
      </c>
      <c r="M31" s="315"/>
      <c r="N31" s="315"/>
      <c r="O31" s="315"/>
      <c r="P31" s="315"/>
      <c r="Q31" s="41"/>
      <c r="R31" s="41"/>
      <c r="S31" s="41"/>
      <c r="T31" s="41"/>
      <c r="U31" s="41"/>
      <c r="V31" s="41"/>
      <c r="W31" s="314">
        <f>ROUND(BB94,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1"/>
      <c r="AG31" s="41"/>
      <c r="AH31" s="41"/>
      <c r="AI31" s="41"/>
      <c r="AJ31" s="41"/>
      <c r="AK31" s="314">
        <v>0</v>
      </c>
      <c r="AL31" s="315"/>
      <c r="AM31" s="315"/>
      <c r="AN31" s="315"/>
      <c r="AO31" s="315"/>
      <c r="AP31" s="41"/>
      <c r="AQ31" s="41"/>
      <c r="AR31" s="42"/>
      <c r="BE31" s="304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316">
        <v>0.15</v>
      </c>
      <c r="M32" s="315"/>
      <c r="N32" s="315"/>
      <c r="O32" s="315"/>
      <c r="P32" s="315"/>
      <c r="Q32" s="41"/>
      <c r="R32" s="41"/>
      <c r="S32" s="41"/>
      <c r="T32" s="41"/>
      <c r="U32" s="41"/>
      <c r="V32" s="41"/>
      <c r="W32" s="314">
        <f>ROUND(BC94,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1"/>
      <c r="AG32" s="41"/>
      <c r="AH32" s="41"/>
      <c r="AI32" s="41"/>
      <c r="AJ32" s="41"/>
      <c r="AK32" s="314">
        <v>0</v>
      </c>
      <c r="AL32" s="315"/>
      <c r="AM32" s="315"/>
      <c r="AN32" s="315"/>
      <c r="AO32" s="315"/>
      <c r="AP32" s="41"/>
      <c r="AQ32" s="41"/>
      <c r="AR32" s="42"/>
      <c r="BE32" s="304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316">
        <v>0</v>
      </c>
      <c r="M33" s="315"/>
      <c r="N33" s="315"/>
      <c r="O33" s="315"/>
      <c r="P33" s="315"/>
      <c r="Q33" s="41"/>
      <c r="R33" s="41"/>
      <c r="S33" s="41"/>
      <c r="T33" s="41"/>
      <c r="U33" s="41"/>
      <c r="V33" s="41"/>
      <c r="W33" s="314">
        <f>ROUND(BD94,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1"/>
      <c r="AG33" s="41"/>
      <c r="AH33" s="41"/>
      <c r="AI33" s="41"/>
      <c r="AJ33" s="41"/>
      <c r="AK33" s="314">
        <v>0</v>
      </c>
      <c r="AL33" s="315"/>
      <c r="AM33" s="315"/>
      <c r="AN33" s="315"/>
      <c r="AO33" s="315"/>
      <c r="AP33" s="41"/>
      <c r="AQ33" s="41"/>
      <c r="AR33" s="42"/>
      <c r="BE33" s="30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3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320" t="s">
        <v>44</v>
      </c>
      <c r="Y35" s="318"/>
      <c r="Z35" s="318"/>
      <c r="AA35" s="318"/>
      <c r="AB35" s="318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8"/>
      <c r="AM35" s="318"/>
      <c r="AN35" s="318"/>
      <c r="AO35" s="31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IMPORT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7" t="str">
        <f>K6</f>
        <v>Příloha č. 9 ZD - Soupis stavebních prací, dodávek a služeb s výkazem výměr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22" t="str">
        <f>IF(AN8= "","",AN8)</f>
        <v/>
      </c>
      <c r="AN87" s="32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323" t="str">
        <f>IF(E17="","",E17)</f>
        <v xml:space="preserve"> </v>
      </c>
      <c r="AN89" s="324"/>
      <c r="AO89" s="324"/>
      <c r="AP89" s="324"/>
      <c r="AQ89" s="36"/>
      <c r="AR89" s="39"/>
      <c r="AS89" s="327" t="s">
        <v>52</v>
      </c>
      <c r="AT89" s="32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323" t="str">
        <f>IF(E20="","",E20)</f>
        <v xml:space="preserve"> </v>
      </c>
      <c r="AN90" s="324"/>
      <c r="AO90" s="324"/>
      <c r="AP90" s="324"/>
      <c r="AQ90" s="36"/>
      <c r="AR90" s="39"/>
      <c r="AS90" s="329"/>
      <c r="AT90" s="33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31"/>
      <c r="AT91" s="33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53</v>
      </c>
      <c r="D92" s="282"/>
      <c r="E92" s="282"/>
      <c r="F92" s="282"/>
      <c r="G92" s="282"/>
      <c r="H92" s="73"/>
      <c r="I92" s="283" t="s">
        <v>54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55</v>
      </c>
      <c r="AH92" s="282"/>
      <c r="AI92" s="282"/>
      <c r="AJ92" s="282"/>
      <c r="AK92" s="282"/>
      <c r="AL92" s="282"/>
      <c r="AM92" s="282"/>
      <c r="AN92" s="283" t="s">
        <v>56</v>
      </c>
      <c r="AO92" s="282"/>
      <c r="AP92" s="325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1">
        <f>ROUND(SUM(AG95:AG111),2)</f>
        <v>0</v>
      </c>
      <c r="AH94" s="301"/>
      <c r="AI94" s="301"/>
      <c r="AJ94" s="301"/>
      <c r="AK94" s="301"/>
      <c r="AL94" s="301"/>
      <c r="AM94" s="301"/>
      <c r="AN94" s="326">
        <f t="shared" ref="AN94:AN111" si="0">SUM(AG94,AT94)</f>
        <v>0</v>
      </c>
      <c r="AO94" s="326"/>
      <c r="AP94" s="326"/>
      <c r="AQ94" s="85" t="s">
        <v>1</v>
      </c>
      <c r="AR94" s="86"/>
      <c r="AS94" s="87">
        <f>ROUND(SUM(AS95:AS111),2)</f>
        <v>0</v>
      </c>
      <c r="AT94" s="88">
        <f t="shared" ref="AT94:AT111" si="1">ROUND(SUM(AV94:AW94),2)</f>
        <v>0</v>
      </c>
      <c r="AU94" s="89">
        <f>ROUND(SUM(AU95:AU111),5)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ROUND(SUM(AZ95:AZ111),2)</f>
        <v>0</v>
      </c>
      <c r="BA94" s="88">
        <f>ROUND(SUM(BA95:BA111),2)</f>
        <v>0</v>
      </c>
      <c r="BB94" s="88">
        <f>ROUND(SUM(BB95:BB111),2)</f>
        <v>0</v>
      </c>
      <c r="BC94" s="88">
        <f>ROUND(SUM(BC95:BC111),2)</f>
        <v>0</v>
      </c>
      <c r="BD94" s="90">
        <f>ROUND(SUM(BD95:BD111),2)</f>
        <v>0</v>
      </c>
      <c r="BS94" s="91" t="s">
        <v>71</v>
      </c>
      <c r="BT94" s="91" t="s">
        <v>72</v>
      </c>
      <c r="BU94" s="92" t="s">
        <v>73</v>
      </c>
      <c r="BV94" s="91" t="s">
        <v>14</v>
      </c>
      <c r="BW94" s="91" t="s">
        <v>5</v>
      </c>
      <c r="BX94" s="91" t="s">
        <v>74</v>
      </c>
      <c r="CL94" s="91" t="s">
        <v>1</v>
      </c>
    </row>
    <row r="95" spans="1:91" s="7" customFormat="1" ht="16.5" customHeight="1">
      <c r="A95" s="93" t="s">
        <v>75</v>
      </c>
      <c r="B95" s="94"/>
      <c r="C95" s="95"/>
      <c r="D95" s="296" t="s">
        <v>76</v>
      </c>
      <c r="E95" s="296"/>
      <c r="F95" s="296"/>
      <c r="G95" s="296"/>
      <c r="H95" s="296"/>
      <c r="I95" s="96"/>
      <c r="J95" s="296" t="s">
        <v>77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9">
        <f>'SO 001 - Bourací práce'!J30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97" t="s">
        <v>78</v>
      </c>
      <c r="AR95" s="98"/>
      <c r="AS95" s="99">
        <v>0</v>
      </c>
      <c r="AT95" s="100">
        <f t="shared" si="1"/>
        <v>0</v>
      </c>
      <c r="AU95" s="101">
        <f>'SO 001 - Bourací práce'!P123</f>
        <v>0</v>
      </c>
      <c r="AV95" s="100">
        <f>'SO 001 - Bourací práce'!J33</f>
        <v>0</v>
      </c>
      <c r="AW95" s="100">
        <f>'SO 001 - Bourací práce'!J34</f>
        <v>0</v>
      </c>
      <c r="AX95" s="100">
        <f>'SO 001 - Bourací práce'!J35</f>
        <v>0</v>
      </c>
      <c r="AY95" s="100">
        <f>'SO 001 - Bourací práce'!J36</f>
        <v>0</v>
      </c>
      <c r="AZ95" s="100">
        <f>'SO 001 - Bourací práce'!F33</f>
        <v>0</v>
      </c>
      <c r="BA95" s="100">
        <f>'SO 001 - Bourací práce'!F34</f>
        <v>0</v>
      </c>
      <c r="BB95" s="100">
        <f>'SO 001 - Bourací práce'!F35</f>
        <v>0</v>
      </c>
      <c r="BC95" s="100">
        <f>'SO 001 - Bourací práce'!F36</f>
        <v>0</v>
      </c>
      <c r="BD95" s="102">
        <f>'SO 001 - Bourací práce'!F37</f>
        <v>0</v>
      </c>
      <c r="BT95" s="103" t="s">
        <v>79</v>
      </c>
      <c r="BV95" s="103" t="s">
        <v>14</v>
      </c>
      <c r="BW95" s="103" t="s">
        <v>80</v>
      </c>
      <c r="BX95" s="103" t="s">
        <v>5</v>
      </c>
      <c r="CL95" s="103" t="s">
        <v>1</v>
      </c>
      <c r="CM95" s="103" t="s">
        <v>81</v>
      </c>
    </row>
    <row r="96" spans="1:91" s="7" customFormat="1" ht="16.5" customHeight="1">
      <c r="A96" s="93" t="s">
        <v>75</v>
      </c>
      <c r="B96" s="94"/>
      <c r="C96" s="95"/>
      <c r="D96" s="296" t="s">
        <v>82</v>
      </c>
      <c r="E96" s="296"/>
      <c r="F96" s="296"/>
      <c r="G96" s="296"/>
      <c r="H96" s="296"/>
      <c r="I96" s="96"/>
      <c r="J96" s="296" t="s">
        <v>83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9">
        <f>'SO 101 - Pěší komunikace ...'!J30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97" t="s">
        <v>78</v>
      </c>
      <c r="AR96" s="98"/>
      <c r="AS96" s="99">
        <v>0</v>
      </c>
      <c r="AT96" s="100">
        <f t="shared" si="1"/>
        <v>0</v>
      </c>
      <c r="AU96" s="101">
        <f>'SO 101 - Pěší komunikace ...'!P121</f>
        <v>0</v>
      </c>
      <c r="AV96" s="100">
        <f>'SO 101 - Pěší komunikace ...'!J33</f>
        <v>0</v>
      </c>
      <c r="AW96" s="100">
        <f>'SO 101 - Pěší komunikace ...'!J34</f>
        <v>0</v>
      </c>
      <c r="AX96" s="100">
        <f>'SO 101 - Pěší komunikace ...'!J35</f>
        <v>0</v>
      </c>
      <c r="AY96" s="100">
        <f>'SO 101 - Pěší komunikace ...'!J36</f>
        <v>0</v>
      </c>
      <c r="AZ96" s="100">
        <f>'SO 101 - Pěší komunikace ...'!F33</f>
        <v>0</v>
      </c>
      <c r="BA96" s="100">
        <f>'SO 101 - Pěší komunikace ...'!F34</f>
        <v>0</v>
      </c>
      <c r="BB96" s="100">
        <f>'SO 101 - Pěší komunikace ...'!F35</f>
        <v>0</v>
      </c>
      <c r="BC96" s="100">
        <f>'SO 101 - Pěší komunikace ...'!F36</f>
        <v>0</v>
      </c>
      <c r="BD96" s="102">
        <f>'SO 101 - Pěší komunikace ...'!F37</f>
        <v>0</v>
      </c>
      <c r="BT96" s="103" t="s">
        <v>79</v>
      </c>
      <c r="BV96" s="103" t="s">
        <v>14</v>
      </c>
      <c r="BW96" s="103" t="s">
        <v>84</v>
      </c>
      <c r="BX96" s="103" t="s">
        <v>5</v>
      </c>
      <c r="CL96" s="103" t="s">
        <v>1</v>
      </c>
      <c r="CM96" s="103" t="s">
        <v>81</v>
      </c>
    </row>
    <row r="97" spans="1:91" s="7" customFormat="1" ht="16.5" customHeight="1">
      <c r="A97" s="93" t="s">
        <v>75</v>
      </c>
      <c r="B97" s="94"/>
      <c r="C97" s="95"/>
      <c r="D97" s="296" t="s">
        <v>85</v>
      </c>
      <c r="E97" s="296"/>
      <c r="F97" s="296"/>
      <c r="G97" s="296"/>
      <c r="H97" s="296"/>
      <c r="I97" s="96"/>
      <c r="J97" s="296" t="s">
        <v>86</v>
      </c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9">
        <f>'SO 102 - Pojezdová komuni...'!J30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97" t="s">
        <v>78</v>
      </c>
      <c r="AR97" s="98"/>
      <c r="AS97" s="99">
        <v>0</v>
      </c>
      <c r="AT97" s="100">
        <f t="shared" si="1"/>
        <v>0</v>
      </c>
      <c r="AU97" s="101">
        <f>'SO 102 - Pojezdová komuni...'!P121</f>
        <v>0</v>
      </c>
      <c r="AV97" s="100">
        <f>'SO 102 - Pojezdová komuni...'!J33</f>
        <v>0</v>
      </c>
      <c r="AW97" s="100">
        <f>'SO 102 - Pojezdová komuni...'!J34</f>
        <v>0</v>
      </c>
      <c r="AX97" s="100">
        <f>'SO 102 - Pojezdová komuni...'!J35</f>
        <v>0</v>
      </c>
      <c r="AY97" s="100">
        <f>'SO 102 - Pojezdová komuni...'!J36</f>
        <v>0</v>
      </c>
      <c r="AZ97" s="100">
        <f>'SO 102 - Pojezdová komuni...'!F33</f>
        <v>0</v>
      </c>
      <c r="BA97" s="100">
        <f>'SO 102 - Pojezdová komuni...'!F34</f>
        <v>0</v>
      </c>
      <c r="BB97" s="100">
        <f>'SO 102 - Pojezdová komuni...'!F35</f>
        <v>0</v>
      </c>
      <c r="BC97" s="100">
        <f>'SO 102 - Pojezdová komuni...'!F36</f>
        <v>0</v>
      </c>
      <c r="BD97" s="102">
        <f>'SO 102 - Pojezdová komuni...'!F37</f>
        <v>0</v>
      </c>
      <c r="BT97" s="103" t="s">
        <v>79</v>
      </c>
      <c r="BV97" s="103" t="s">
        <v>14</v>
      </c>
      <c r="BW97" s="103" t="s">
        <v>87</v>
      </c>
      <c r="BX97" s="103" t="s">
        <v>5</v>
      </c>
      <c r="CL97" s="103" t="s">
        <v>1</v>
      </c>
      <c r="CM97" s="103" t="s">
        <v>81</v>
      </c>
    </row>
    <row r="98" spans="1:91" s="7" customFormat="1" ht="16.5" customHeight="1">
      <c r="A98" s="93" t="s">
        <v>75</v>
      </c>
      <c r="B98" s="94"/>
      <c r="C98" s="95"/>
      <c r="D98" s="296" t="s">
        <v>88</v>
      </c>
      <c r="E98" s="296"/>
      <c r="F98" s="296"/>
      <c r="G98" s="296"/>
      <c r="H98" s="296"/>
      <c r="I98" s="96"/>
      <c r="J98" s="296" t="s">
        <v>83</v>
      </c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9">
        <f>'SO 103 - Pěší komunikace ...'!J30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97" t="s">
        <v>78</v>
      </c>
      <c r="AR98" s="98"/>
      <c r="AS98" s="99">
        <v>0</v>
      </c>
      <c r="AT98" s="100">
        <f t="shared" si="1"/>
        <v>0</v>
      </c>
      <c r="AU98" s="101">
        <f>'SO 103 - Pěší komunikace ...'!P121</f>
        <v>0</v>
      </c>
      <c r="AV98" s="100">
        <f>'SO 103 - Pěší komunikace ...'!J33</f>
        <v>0</v>
      </c>
      <c r="AW98" s="100">
        <f>'SO 103 - Pěší komunikace ...'!J34</f>
        <v>0</v>
      </c>
      <c r="AX98" s="100">
        <f>'SO 103 - Pěší komunikace ...'!J35</f>
        <v>0</v>
      </c>
      <c r="AY98" s="100">
        <f>'SO 103 - Pěší komunikace ...'!J36</f>
        <v>0</v>
      </c>
      <c r="AZ98" s="100">
        <f>'SO 103 - Pěší komunikace ...'!F33</f>
        <v>0</v>
      </c>
      <c r="BA98" s="100">
        <f>'SO 103 - Pěší komunikace ...'!F34</f>
        <v>0</v>
      </c>
      <c r="BB98" s="100">
        <f>'SO 103 - Pěší komunikace ...'!F35</f>
        <v>0</v>
      </c>
      <c r="BC98" s="100">
        <f>'SO 103 - Pěší komunikace ...'!F36</f>
        <v>0</v>
      </c>
      <c r="BD98" s="102">
        <f>'SO 103 - Pěší komunikace ...'!F37</f>
        <v>0</v>
      </c>
      <c r="BT98" s="103" t="s">
        <v>79</v>
      </c>
      <c r="BV98" s="103" t="s">
        <v>14</v>
      </c>
      <c r="BW98" s="103" t="s">
        <v>89</v>
      </c>
      <c r="BX98" s="103" t="s">
        <v>5</v>
      </c>
      <c r="CL98" s="103" t="s">
        <v>1</v>
      </c>
      <c r="CM98" s="103" t="s">
        <v>81</v>
      </c>
    </row>
    <row r="99" spans="1:91" s="7" customFormat="1" ht="16.5" customHeight="1">
      <c r="A99" s="93" t="s">
        <v>75</v>
      </c>
      <c r="B99" s="94"/>
      <c r="C99" s="95"/>
      <c r="D99" s="296" t="s">
        <v>90</v>
      </c>
      <c r="E99" s="296"/>
      <c r="F99" s="296"/>
      <c r="G99" s="296"/>
      <c r="H99" s="296"/>
      <c r="I99" s="96"/>
      <c r="J99" s="296" t="s">
        <v>83</v>
      </c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9">
        <f>'SO 104 - Pěší komunikace ...'!J30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97" t="s">
        <v>78</v>
      </c>
      <c r="AR99" s="98"/>
      <c r="AS99" s="99">
        <v>0</v>
      </c>
      <c r="AT99" s="100">
        <f t="shared" si="1"/>
        <v>0</v>
      </c>
      <c r="AU99" s="101">
        <f>'SO 104 - Pěší komunikace ...'!P121</f>
        <v>0</v>
      </c>
      <c r="AV99" s="100">
        <f>'SO 104 - Pěší komunikace ...'!J33</f>
        <v>0</v>
      </c>
      <c r="AW99" s="100">
        <f>'SO 104 - Pěší komunikace ...'!J34</f>
        <v>0</v>
      </c>
      <c r="AX99" s="100">
        <f>'SO 104 - Pěší komunikace ...'!J35</f>
        <v>0</v>
      </c>
      <c r="AY99" s="100">
        <f>'SO 104 - Pěší komunikace ...'!J36</f>
        <v>0</v>
      </c>
      <c r="AZ99" s="100">
        <f>'SO 104 - Pěší komunikace ...'!F33</f>
        <v>0</v>
      </c>
      <c r="BA99" s="100">
        <f>'SO 104 - Pěší komunikace ...'!F34</f>
        <v>0</v>
      </c>
      <c r="BB99" s="100">
        <f>'SO 104 - Pěší komunikace ...'!F35</f>
        <v>0</v>
      </c>
      <c r="BC99" s="100">
        <f>'SO 104 - Pěší komunikace ...'!F36</f>
        <v>0</v>
      </c>
      <c r="BD99" s="102">
        <f>'SO 104 - Pěší komunikace ...'!F37</f>
        <v>0</v>
      </c>
      <c r="BT99" s="103" t="s">
        <v>79</v>
      </c>
      <c r="BV99" s="103" t="s">
        <v>14</v>
      </c>
      <c r="BW99" s="103" t="s">
        <v>91</v>
      </c>
      <c r="BX99" s="103" t="s">
        <v>5</v>
      </c>
      <c r="CL99" s="103" t="s">
        <v>1</v>
      </c>
      <c r="CM99" s="103" t="s">
        <v>81</v>
      </c>
    </row>
    <row r="100" spans="1:91" s="7" customFormat="1" ht="16.5" customHeight="1">
      <c r="A100" s="93" t="s">
        <v>75</v>
      </c>
      <c r="B100" s="94"/>
      <c r="C100" s="95"/>
      <c r="D100" s="296" t="s">
        <v>92</v>
      </c>
      <c r="E100" s="296"/>
      <c r="F100" s="296"/>
      <c r="G100" s="296"/>
      <c r="H100" s="296"/>
      <c r="I100" s="96"/>
      <c r="J100" s="296" t="s">
        <v>83</v>
      </c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9">
        <f>'SO 105 - Pěší komunikace ...'!J30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97" t="s">
        <v>78</v>
      </c>
      <c r="AR100" s="98"/>
      <c r="AS100" s="99">
        <v>0</v>
      </c>
      <c r="AT100" s="100">
        <f t="shared" si="1"/>
        <v>0</v>
      </c>
      <c r="AU100" s="101">
        <f>'SO 105 - Pěší komunikace ...'!P121</f>
        <v>0</v>
      </c>
      <c r="AV100" s="100">
        <f>'SO 105 - Pěší komunikace ...'!J33</f>
        <v>0</v>
      </c>
      <c r="AW100" s="100">
        <f>'SO 105 - Pěší komunikace ...'!J34</f>
        <v>0</v>
      </c>
      <c r="AX100" s="100">
        <f>'SO 105 - Pěší komunikace ...'!J35</f>
        <v>0</v>
      </c>
      <c r="AY100" s="100">
        <f>'SO 105 - Pěší komunikace ...'!J36</f>
        <v>0</v>
      </c>
      <c r="AZ100" s="100">
        <f>'SO 105 - Pěší komunikace ...'!F33</f>
        <v>0</v>
      </c>
      <c r="BA100" s="100">
        <f>'SO 105 - Pěší komunikace ...'!F34</f>
        <v>0</v>
      </c>
      <c r="BB100" s="100">
        <f>'SO 105 - Pěší komunikace ...'!F35</f>
        <v>0</v>
      </c>
      <c r="BC100" s="100">
        <f>'SO 105 - Pěší komunikace ...'!F36</f>
        <v>0</v>
      </c>
      <c r="BD100" s="102">
        <f>'SO 105 - Pěší komunikace ...'!F37</f>
        <v>0</v>
      </c>
      <c r="BT100" s="103" t="s">
        <v>79</v>
      </c>
      <c r="BV100" s="103" t="s">
        <v>14</v>
      </c>
      <c r="BW100" s="103" t="s">
        <v>93</v>
      </c>
      <c r="BX100" s="103" t="s">
        <v>5</v>
      </c>
      <c r="CL100" s="103" t="s">
        <v>1</v>
      </c>
      <c r="CM100" s="103" t="s">
        <v>81</v>
      </c>
    </row>
    <row r="101" spans="1:91" s="7" customFormat="1" ht="16.5" customHeight="1">
      <c r="A101" s="93" t="s">
        <v>75</v>
      </c>
      <c r="B101" s="94"/>
      <c r="C101" s="95"/>
      <c r="D101" s="296" t="s">
        <v>94</v>
      </c>
      <c r="E101" s="296"/>
      <c r="F101" s="296"/>
      <c r="G101" s="296"/>
      <c r="H101" s="296"/>
      <c r="I101" s="96"/>
      <c r="J101" s="296" t="s">
        <v>95</v>
      </c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9">
        <f>'SO 106 - Zpevněná odstavn...'!J30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97" t="s">
        <v>78</v>
      </c>
      <c r="AR101" s="98"/>
      <c r="AS101" s="99">
        <v>0</v>
      </c>
      <c r="AT101" s="100">
        <f t="shared" si="1"/>
        <v>0</v>
      </c>
      <c r="AU101" s="101">
        <f>'SO 106 - Zpevněná odstavn...'!P121</f>
        <v>0</v>
      </c>
      <c r="AV101" s="100">
        <f>'SO 106 - Zpevněná odstavn...'!J33</f>
        <v>0</v>
      </c>
      <c r="AW101" s="100">
        <f>'SO 106 - Zpevněná odstavn...'!J34</f>
        <v>0</v>
      </c>
      <c r="AX101" s="100">
        <f>'SO 106 - Zpevněná odstavn...'!J35</f>
        <v>0</v>
      </c>
      <c r="AY101" s="100">
        <f>'SO 106 - Zpevněná odstavn...'!J36</f>
        <v>0</v>
      </c>
      <c r="AZ101" s="100">
        <f>'SO 106 - Zpevněná odstavn...'!F33</f>
        <v>0</v>
      </c>
      <c r="BA101" s="100">
        <f>'SO 106 - Zpevněná odstavn...'!F34</f>
        <v>0</v>
      </c>
      <c r="BB101" s="100">
        <f>'SO 106 - Zpevněná odstavn...'!F35</f>
        <v>0</v>
      </c>
      <c r="BC101" s="100">
        <f>'SO 106 - Zpevněná odstavn...'!F36</f>
        <v>0</v>
      </c>
      <c r="BD101" s="102">
        <f>'SO 106 - Zpevněná odstavn...'!F37</f>
        <v>0</v>
      </c>
      <c r="BT101" s="103" t="s">
        <v>79</v>
      </c>
      <c r="BV101" s="103" t="s">
        <v>14</v>
      </c>
      <c r="BW101" s="103" t="s">
        <v>96</v>
      </c>
      <c r="BX101" s="103" t="s">
        <v>5</v>
      </c>
      <c r="CL101" s="103" t="s">
        <v>1</v>
      </c>
      <c r="CM101" s="103" t="s">
        <v>81</v>
      </c>
    </row>
    <row r="102" spans="1:91" s="7" customFormat="1" ht="16.5" customHeight="1">
      <c r="A102" s="93" t="s">
        <v>75</v>
      </c>
      <c r="B102" s="94"/>
      <c r="C102" s="95"/>
      <c r="D102" s="296" t="s">
        <v>97</v>
      </c>
      <c r="E102" s="296"/>
      <c r="F102" s="296"/>
      <c r="G102" s="296"/>
      <c r="H102" s="296"/>
      <c r="I102" s="96"/>
      <c r="J102" s="296" t="s">
        <v>83</v>
      </c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9">
        <f>'SO 107 - Pěší komunikace ...'!J30</f>
        <v>0</v>
      </c>
      <c r="AH102" s="300"/>
      <c r="AI102" s="300"/>
      <c r="AJ102" s="300"/>
      <c r="AK102" s="300"/>
      <c r="AL102" s="300"/>
      <c r="AM102" s="300"/>
      <c r="AN102" s="299">
        <f t="shared" si="0"/>
        <v>0</v>
      </c>
      <c r="AO102" s="300"/>
      <c r="AP102" s="300"/>
      <c r="AQ102" s="97" t="s">
        <v>78</v>
      </c>
      <c r="AR102" s="98"/>
      <c r="AS102" s="99">
        <v>0</v>
      </c>
      <c r="AT102" s="100">
        <f t="shared" si="1"/>
        <v>0</v>
      </c>
      <c r="AU102" s="101">
        <f>'SO 107 - Pěší komunikace ...'!P121</f>
        <v>0</v>
      </c>
      <c r="AV102" s="100">
        <f>'SO 107 - Pěší komunikace ...'!J33</f>
        <v>0</v>
      </c>
      <c r="AW102" s="100">
        <f>'SO 107 - Pěší komunikace ...'!J34</f>
        <v>0</v>
      </c>
      <c r="AX102" s="100">
        <f>'SO 107 - Pěší komunikace ...'!J35</f>
        <v>0</v>
      </c>
      <c r="AY102" s="100">
        <f>'SO 107 - Pěší komunikace ...'!J36</f>
        <v>0</v>
      </c>
      <c r="AZ102" s="100">
        <f>'SO 107 - Pěší komunikace ...'!F33</f>
        <v>0</v>
      </c>
      <c r="BA102" s="100">
        <f>'SO 107 - Pěší komunikace ...'!F34</f>
        <v>0</v>
      </c>
      <c r="BB102" s="100">
        <f>'SO 107 - Pěší komunikace ...'!F35</f>
        <v>0</v>
      </c>
      <c r="BC102" s="100">
        <f>'SO 107 - Pěší komunikace ...'!F36</f>
        <v>0</v>
      </c>
      <c r="BD102" s="102">
        <f>'SO 107 - Pěší komunikace ...'!F37</f>
        <v>0</v>
      </c>
      <c r="BT102" s="103" t="s">
        <v>79</v>
      </c>
      <c r="BV102" s="103" t="s">
        <v>14</v>
      </c>
      <c r="BW102" s="103" t="s">
        <v>98</v>
      </c>
      <c r="BX102" s="103" t="s">
        <v>5</v>
      </c>
      <c r="CL102" s="103" t="s">
        <v>1</v>
      </c>
      <c r="CM102" s="103" t="s">
        <v>81</v>
      </c>
    </row>
    <row r="103" spans="1:91" s="7" customFormat="1" ht="16.5" customHeight="1">
      <c r="A103" s="93" t="s">
        <v>75</v>
      </c>
      <c r="B103" s="94"/>
      <c r="C103" s="95"/>
      <c r="D103" s="296" t="s">
        <v>99</v>
      </c>
      <c r="E103" s="296"/>
      <c r="F103" s="296"/>
      <c r="G103" s="296"/>
      <c r="H103" s="296"/>
      <c r="I103" s="96"/>
      <c r="J103" s="296" t="s">
        <v>100</v>
      </c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9">
        <f>'SO 108 - Nová pěší propojka'!J30</f>
        <v>0</v>
      </c>
      <c r="AH103" s="300"/>
      <c r="AI103" s="300"/>
      <c r="AJ103" s="300"/>
      <c r="AK103" s="300"/>
      <c r="AL103" s="300"/>
      <c r="AM103" s="300"/>
      <c r="AN103" s="299">
        <f t="shared" si="0"/>
        <v>0</v>
      </c>
      <c r="AO103" s="300"/>
      <c r="AP103" s="300"/>
      <c r="AQ103" s="97" t="s">
        <v>78</v>
      </c>
      <c r="AR103" s="98"/>
      <c r="AS103" s="99">
        <v>0</v>
      </c>
      <c r="AT103" s="100">
        <f t="shared" si="1"/>
        <v>0</v>
      </c>
      <c r="AU103" s="101">
        <f>'SO 108 - Nová pěší propojka'!P122</f>
        <v>0</v>
      </c>
      <c r="AV103" s="100">
        <f>'SO 108 - Nová pěší propojka'!J33</f>
        <v>0</v>
      </c>
      <c r="AW103" s="100">
        <f>'SO 108 - Nová pěší propojka'!J34</f>
        <v>0</v>
      </c>
      <c r="AX103" s="100">
        <f>'SO 108 - Nová pěší propojka'!J35</f>
        <v>0</v>
      </c>
      <c r="AY103" s="100">
        <f>'SO 108 - Nová pěší propojka'!J36</f>
        <v>0</v>
      </c>
      <c r="AZ103" s="100">
        <f>'SO 108 - Nová pěší propojka'!F33</f>
        <v>0</v>
      </c>
      <c r="BA103" s="100">
        <f>'SO 108 - Nová pěší propojka'!F34</f>
        <v>0</v>
      </c>
      <c r="BB103" s="100">
        <f>'SO 108 - Nová pěší propojka'!F35</f>
        <v>0</v>
      </c>
      <c r="BC103" s="100">
        <f>'SO 108 - Nová pěší propojka'!F36</f>
        <v>0</v>
      </c>
      <c r="BD103" s="102">
        <f>'SO 108 - Nová pěší propojka'!F37</f>
        <v>0</v>
      </c>
      <c r="BT103" s="103" t="s">
        <v>79</v>
      </c>
      <c r="BV103" s="103" t="s">
        <v>14</v>
      </c>
      <c r="BW103" s="103" t="s">
        <v>101</v>
      </c>
      <c r="BX103" s="103" t="s">
        <v>5</v>
      </c>
      <c r="CL103" s="103" t="s">
        <v>1</v>
      </c>
      <c r="CM103" s="103" t="s">
        <v>81</v>
      </c>
    </row>
    <row r="104" spans="1:91" s="7" customFormat="1" ht="16.5" customHeight="1">
      <c r="A104" s="93" t="s">
        <v>75</v>
      </c>
      <c r="B104" s="94"/>
      <c r="C104" s="95"/>
      <c r="D104" s="296" t="s">
        <v>102</v>
      </c>
      <c r="E104" s="296"/>
      <c r="F104" s="296"/>
      <c r="G104" s="296"/>
      <c r="H104" s="296"/>
      <c r="I104" s="96"/>
      <c r="J104" s="296" t="s">
        <v>103</v>
      </c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9">
        <f>'SO 109 - Sadové úpravy u ...'!J30</f>
        <v>0</v>
      </c>
      <c r="AH104" s="300"/>
      <c r="AI104" s="300"/>
      <c r="AJ104" s="300"/>
      <c r="AK104" s="300"/>
      <c r="AL104" s="300"/>
      <c r="AM104" s="300"/>
      <c r="AN104" s="299">
        <f t="shared" si="0"/>
        <v>0</v>
      </c>
      <c r="AO104" s="300"/>
      <c r="AP104" s="300"/>
      <c r="AQ104" s="97" t="s">
        <v>78</v>
      </c>
      <c r="AR104" s="98"/>
      <c r="AS104" s="99">
        <v>0</v>
      </c>
      <c r="AT104" s="100">
        <f t="shared" si="1"/>
        <v>0</v>
      </c>
      <c r="AU104" s="101">
        <f>'SO 109 - Sadové úpravy u ...'!P120</f>
        <v>0</v>
      </c>
      <c r="AV104" s="100">
        <f>'SO 109 - Sadové úpravy u ...'!J33</f>
        <v>0</v>
      </c>
      <c r="AW104" s="100">
        <f>'SO 109 - Sadové úpravy u ...'!J34</f>
        <v>0</v>
      </c>
      <c r="AX104" s="100">
        <f>'SO 109 - Sadové úpravy u ...'!J35</f>
        <v>0</v>
      </c>
      <c r="AY104" s="100">
        <f>'SO 109 - Sadové úpravy u ...'!J36</f>
        <v>0</v>
      </c>
      <c r="AZ104" s="100">
        <f>'SO 109 - Sadové úpravy u ...'!F33</f>
        <v>0</v>
      </c>
      <c r="BA104" s="100">
        <f>'SO 109 - Sadové úpravy u ...'!F34</f>
        <v>0</v>
      </c>
      <c r="BB104" s="100">
        <f>'SO 109 - Sadové úpravy u ...'!F35</f>
        <v>0</v>
      </c>
      <c r="BC104" s="100">
        <f>'SO 109 - Sadové úpravy u ...'!F36</f>
        <v>0</v>
      </c>
      <c r="BD104" s="102">
        <f>'SO 109 - Sadové úpravy u ...'!F37</f>
        <v>0</v>
      </c>
      <c r="BT104" s="103" t="s">
        <v>79</v>
      </c>
      <c r="BV104" s="103" t="s">
        <v>14</v>
      </c>
      <c r="BW104" s="103" t="s">
        <v>104</v>
      </c>
      <c r="BX104" s="103" t="s">
        <v>5</v>
      </c>
      <c r="CL104" s="103" t="s">
        <v>1</v>
      </c>
      <c r="CM104" s="103" t="s">
        <v>81</v>
      </c>
    </row>
    <row r="105" spans="1:91" s="7" customFormat="1" ht="16.5" customHeight="1">
      <c r="A105" s="93" t="s">
        <v>75</v>
      </c>
      <c r="B105" s="94"/>
      <c r="C105" s="95"/>
      <c r="D105" s="296" t="s">
        <v>105</v>
      </c>
      <c r="E105" s="296"/>
      <c r="F105" s="296"/>
      <c r="G105" s="296"/>
      <c r="H105" s="296"/>
      <c r="I105" s="96"/>
      <c r="J105" s="296" t="s">
        <v>106</v>
      </c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9">
        <f>'SO 301 - Revitalizace odv...'!J30</f>
        <v>0</v>
      </c>
      <c r="AH105" s="300"/>
      <c r="AI105" s="300"/>
      <c r="AJ105" s="300"/>
      <c r="AK105" s="300"/>
      <c r="AL105" s="300"/>
      <c r="AM105" s="300"/>
      <c r="AN105" s="299">
        <f t="shared" si="0"/>
        <v>0</v>
      </c>
      <c r="AO105" s="300"/>
      <c r="AP105" s="300"/>
      <c r="AQ105" s="97" t="s">
        <v>78</v>
      </c>
      <c r="AR105" s="98"/>
      <c r="AS105" s="99">
        <v>0</v>
      </c>
      <c r="AT105" s="100">
        <f t="shared" si="1"/>
        <v>0</v>
      </c>
      <c r="AU105" s="101">
        <f>'SO 301 - Revitalizace odv...'!P122</f>
        <v>0</v>
      </c>
      <c r="AV105" s="100">
        <f>'SO 301 - Revitalizace odv...'!J33</f>
        <v>0</v>
      </c>
      <c r="AW105" s="100">
        <f>'SO 301 - Revitalizace odv...'!J34</f>
        <v>0</v>
      </c>
      <c r="AX105" s="100">
        <f>'SO 301 - Revitalizace odv...'!J35</f>
        <v>0</v>
      </c>
      <c r="AY105" s="100">
        <f>'SO 301 - Revitalizace odv...'!J36</f>
        <v>0</v>
      </c>
      <c r="AZ105" s="100">
        <f>'SO 301 - Revitalizace odv...'!F33</f>
        <v>0</v>
      </c>
      <c r="BA105" s="100">
        <f>'SO 301 - Revitalizace odv...'!F34</f>
        <v>0</v>
      </c>
      <c r="BB105" s="100">
        <f>'SO 301 - Revitalizace odv...'!F35</f>
        <v>0</v>
      </c>
      <c r="BC105" s="100">
        <f>'SO 301 - Revitalizace odv...'!F36</f>
        <v>0</v>
      </c>
      <c r="BD105" s="102">
        <f>'SO 301 - Revitalizace odv...'!F37</f>
        <v>0</v>
      </c>
      <c r="BT105" s="103" t="s">
        <v>79</v>
      </c>
      <c r="BV105" s="103" t="s">
        <v>14</v>
      </c>
      <c r="BW105" s="103" t="s">
        <v>107</v>
      </c>
      <c r="BX105" s="103" t="s">
        <v>5</v>
      </c>
      <c r="CL105" s="103" t="s">
        <v>1</v>
      </c>
      <c r="CM105" s="103" t="s">
        <v>81</v>
      </c>
    </row>
    <row r="106" spans="1:91" s="7" customFormat="1" ht="16.5" customHeight="1">
      <c r="A106" s="93" t="s">
        <v>75</v>
      </c>
      <c r="B106" s="94"/>
      <c r="C106" s="95"/>
      <c r="D106" s="296" t="s">
        <v>108</v>
      </c>
      <c r="E106" s="296"/>
      <c r="F106" s="296"/>
      <c r="G106" s="296"/>
      <c r="H106" s="296"/>
      <c r="I106" s="96"/>
      <c r="J106" s="296" t="s">
        <v>109</v>
      </c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9">
        <f>'SO 302 - Sadové úpravy v ...'!J30</f>
        <v>0</v>
      </c>
      <c r="AH106" s="300"/>
      <c r="AI106" s="300"/>
      <c r="AJ106" s="300"/>
      <c r="AK106" s="300"/>
      <c r="AL106" s="300"/>
      <c r="AM106" s="300"/>
      <c r="AN106" s="299">
        <f t="shared" si="0"/>
        <v>0</v>
      </c>
      <c r="AO106" s="300"/>
      <c r="AP106" s="300"/>
      <c r="AQ106" s="97" t="s">
        <v>78</v>
      </c>
      <c r="AR106" s="98"/>
      <c r="AS106" s="99">
        <v>0</v>
      </c>
      <c r="AT106" s="100">
        <f t="shared" si="1"/>
        <v>0</v>
      </c>
      <c r="AU106" s="101">
        <f>'SO 302 - Sadové úpravy v ...'!P120</f>
        <v>0</v>
      </c>
      <c r="AV106" s="100">
        <f>'SO 302 - Sadové úpravy v ...'!J33</f>
        <v>0</v>
      </c>
      <c r="AW106" s="100">
        <f>'SO 302 - Sadové úpravy v ...'!J34</f>
        <v>0</v>
      </c>
      <c r="AX106" s="100">
        <f>'SO 302 - Sadové úpravy v ...'!J35</f>
        <v>0</v>
      </c>
      <c r="AY106" s="100">
        <f>'SO 302 - Sadové úpravy v ...'!J36</f>
        <v>0</v>
      </c>
      <c r="AZ106" s="100">
        <f>'SO 302 - Sadové úpravy v ...'!F33</f>
        <v>0</v>
      </c>
      <c r="BA106" s="100">
        <f>'SO 302 - Sadové úpravy v ...'!F34</f>
        <v>0</v>
      </c>
      <c r="BB106" s="100">
        <f>'SO 302 - Sadové úpravy v ...'!F35</f>
        <v>0</v>
      </c>
      <c r="BC106" s="100">
        <f>'SO 302 - Sadové úpravy v ...'!F36</f>
        <v>0</v>
      </c>
      <c r="BD106" s="102">
        <f>'SO 302 - Sadové úpravy v ...'!F37</f>
        <v>0</v>
      </c>
      <c r="BT106" s="103" t="s">
        <v>79</v>
      </c>
      <c r="BV106" s="103" t="s">
        <v>14</v>
      </c>
      <c r="BW106" s="103" t="s">
        <v>110</v>
      </c>
      <c r="BX106" s="103" t="s">
        <v>5</v>
      </c>
      <c r="CL106" s="103" t="s">
        <v>1</v>
      </c>
      <c r="CM106" s="103" t="s">
        <v>81</v>
      </c>
    </row>
    <row r="107" spans="1:91" s="7" customFormat="1" ht="16.5" customHeight="1">
      <c r="A107" s="93" t="s">
        <v>75</v>
      </c>
      <c r="B107" s="94"/>
      <c r="C107" s="95"/>
      <c r="D107" s="296" t="s">
        <v>111</v>
      </c>
      <c r="E107" s="296"/>
      <c r="F107" s="296"/>
      <c r="G107" s="296"/>
      <c r="H107" s="296"/>
      <c r="I107" s="96"/>
      <c r="J107" s="296" t="s">
        <v>112</v>
      </c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9">
        <f>'SO 701 - Revitalizace sch...'!J30</f>
        <v>0</v>
      </c>
      <c r="AH107" s="300"/>
      <c r="AI107" s="300"/>
      <c r="AJ107" s="300"/>
      <c r="AK107" s="300"/>
      <c r="AL107" s="300"/>
      <c r="AM107" s="300"/>
      <c r="AN107" s="299">
        <f t="shared" si="0"/>
        <v>0</v>
      </c>
      <c r="AO107" s="300"/>
      <c r="AP107" s="300"/>
      <c r="AQ107" s="97" t="s">
        <v>78</v>
      </c>
      <c r="AR107" s="98"/>
      <c r="AS107" s="99">
        <v>0</v>
      </c>
      <c r="AT107" s="100">
        <f t="shared" si="1"/>
        <v>0</v>
      </c>
      <c r="AU107" s="101">
        <f>'SO 701 - Revitalizace sch...'!P121</f>
        <v>0</v>
      </c>
      <c r="AV107" s="100">
        <f>'SO 701 - Revitalizace sch...'!J33</f>
        <v>0</v>
      </c>
      <c r="AW107" s="100">
        <f>'SO 701 - Revitalizace sch...'!J34</f>
        <v>0</v>
      </c>
      <c r="AX107" s="100">
        <f>'SO 701 - Revitalizace sch...'!J35</f>
        <v>0</v>
      </c>
      <c r="AY107" s="100">
        <f>'SO 701 - Revitalizace sch...'!J36</f>
        <v>0</v>
      </c>
      <c r="AZ107" s="100">
        <f>'SO 701 - Revitalizace sch...'!F33</f>
        <v>0</v>
      </c>
      <c r="BA107" s="100">
        <f>'SO 701 - Revitalizace sch...'!F34</f>
        <v>0</v>
      </c>
      <c r="BB107" s="100">
        <f>'SO 701 - Revitalizace sch...'!F35</f>
        <v>0</v>
      </c>
      <c r="BC107" s="100">
        <f>'SO 701 - Revitalizace sch...'!F36</f>
        <v>0</v>
      </c>
      <c r="BD107" s="102">
        <f>'SO 701 - Revitalizace sch...'!F37</f>
        <v>0</v>
      </c>
      <c r="BT107" s="103" t="s">
        <v>79</v>
      </c>
      <c r="BV107" s="103" t="s">
        <v>14</v>
      </c>
      <c r="BW107" s="103" t="s">
        <v>113</v>
      </c>
      <c r="BX107" s="103" t="s">
        <v>5</v>
      </c>
      <c r="CL107" s="103" t="s">
        <v>1</v>
      </c>
      <c r="CM107" s="103" t="s">
        <v>81</v>
      </c>
    </row>
    <row r="108" spans="1:91" s="7" customFormat="1" ht="16.5" customHeight="1">
      <c r="A108" s="93" t="s">
        <v>75</v>
      </c>
      <c r="B108" s="94"/>
      <c r="C108" s="95"/>
      <c r="D108" s="296" t="s">
        <v>114</v>
      </c>
      <c r="E108" s="296"/>
      <c r="F108" s="296"/>
      <c r="G108" s="296"/>
      <c r="H108" s="296"/>
      <c r="I108" s="96"/>
      <c r="J108" s="296" t="s">
        <v>115</v>
      </c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9">
        <f>'SO 702 - Revitalizace záb...'!J30</f>
        <v>0</v>
      </c>
      <c r="AH108" s="300"/>
      <c r="AI108" s="300"/>
      <c r="AJ108" s="300"/>
      <c r="AK108" s="300"/>
      <c r="AL108" s="300"/>
      <c r="AM108" s="300"/>
      <c r="AN108" s="299">
        <f t="shared" si="0"/>
        <v>0</v>
      </c>
      <c r="AO108" s="300"/>
      <c r="AP108" s="300"/>
      <c r="AQ108" s="97" t="s">
        <v>78</v>
      </c>
      <c r="AR108" s="98"/>
      <c r="AS108" s="99">
        <v>0</v>
      </c>
      <c r="AT108" s="100">
        <f t="shared" si="1"/>
        <v>0</v>
      </c>
      <c r="AU108" s="101">
        <f>'SO 702 - Revitalizace záb...'!P120</f>
        <v>0</v>
      </c>
      <c r="AV108" s="100">
        <f>'SO 702 - Revitalizace záb...'!J33</f>
        <v>0</v>
      </c>
      <c r="AW108" s="100">
        <f>'SO 702 - Revitalizace záb...'!J34</f>
        <v>0</v>
      </c>
      <c r="AX108" s="100">
        <f>'SO 702 - Revitalizace záb...'!J35</f>
        <v>0</v>
      </c>
      <c r="AY108" s="100">
        <f>'SO 702 - Revitalizace záb...'!J36</f>
        <v>0</v>
      </c>
      <c r="AZ108" s="100">
        <f>'SO 702 - Revitalizace záb...'!F33</f>
        <v>0</v>
      </c>
      <c r="BA108" s="100">
        <f>'SO 702 - Revitalizace záb...'!F34</f>
        <v>0</v>
      </c>
      <c r="BB108" s="100">
        <f>'SO 702 - Revitalizace záb...'!F35</f>
        <v>0</v>
      </c>
      <c r="BC108" s="100">
        <f>'SO 702 - Revitalizace záb...'!F36</f>
        <v>0</v>
      </c>
      <c r="BD108" s="102">
        <f>'SO 702 - Revitalizace záb...'!F37</f>
        <v>0</v>
      </c>
      <c r="BT108" s="103" t="s">
        <v>79</v>
      </c>
      <c r="BV108" s="103" t="s">
        <v>14</v>
      </c>
      <c r="BW108" s="103" t="s">
        <v>116</v>
      </c>
      <c r="BX108" s="103" t="s">
        <v>5</v>
      </c>
      <c r="CL108" s="103" t="s">
        <v>1</v>
      </c>
      <c r="CM108" s="103" t="s">
        <v>81</v>
      </c>
    </row>
    <row r="109" spans="1:91" s="7" customFormat="1" ht="16.5" customHeight="1">
      <c r="A109" s="93" t="s">
        <v>75</v>
      </c>
      <c r="B109" s="94"/>
      <c r="C109" s="95"/>
      <c r="D109" s="296" t="s">
        <v>117</v>
      </c>
      <c r="E109" s="296"/>
      <c r="F109" s="296"/>
      <c r="G109" s="296"/>
      <c r="H109" s="296"/>
      <c r="I109" s="96"/>
      <c r="J109" s="296" t="s">
        <v>118</v>
      </c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9">
        <f>'SO 703 - Revitalizace kam...'!J30</f>
        <v>0</v>
      </c>
      <c r="AH109" s="300"/>
      <c r="AI109" s="300"/>
      <c r="AJ109" s="300"/>
      <c r="AK109" s="300"/>
      <c r="AL109" s="300"/>
      <c r="AM109" s="300"/>
      <c r="AN109" s="299">
        <f t="shared" si="0"/>
        <v>0</v>
      </c>
      <c r="AO109" s="300"/>
      <c r="AP109" s="300"/>
      <c r="AQ109" s="97" t="s">
        <v>78</v>
      </c>
      <c r="AR109" s="98"/>
      <c r="AS109" s="99">
        <v>0</v>
      </c>
      <c r="AT109" s="100">
        <f t="shared" si="1"/>
        <v>0</v>
      </c>
      <c r="AU109" s="101">
        <f>'SO 703 - Revitalizace kam...'!P118</f>
        <v>0</v>
      </c>
      <c r="AV109" s="100">
        <f>'SO 703 - Revitalizace kam...'!J33</f>
        <v>0</v>
      </c>
      <c r="AW109" s="100">
        <f>'SO 703 - Revitalizace kam...'!J34</f>
        <v>0</v>
      </c>
      <c r="AX109" s="100">
        <f>'SO 703 - Revitalizace kam...'!J35</f>
        <v>0</v>
      </c>
      <c r="AY109" s="100">
        <f>'SO 703 - Revitalizace kam...'!J36</f>
        <v>0</v>
      </c>
      <c r="AZ109" s="100">
        <f>'SO 703 - Revitalizace kam...'!F33</f>
        <v>0</v>
      </c>
      <c r="BA109" s="100">
        <f>'SO 703 - Revitalizace kam...'!F34</f>
        <v>0</v>
      </c>
      <c r="BB109" s="100">
        <f>'SO 703 - Revitalizace kam...'!F35</f>
        <v>0</v>
      </c>
      <c r="BC109" s="100">
        <f>'SO 703 - Revitalizace kam...'!F36</f>
        <v>0</v>
      </c>
      <c r="BD109" s="102">
        <f>'SO 703 - Revitalizace kam...'!F37</f>
        <v>0</v>
      </c>
      <c r="BT109" s="103" t="s">
        <v>79</v>
      </c>
      <c r="BV109" s="103" t="s">
        <v>14</v>
      </c>
      <c r="BW109" s="103" t="s">
        <v>119</v>
      </c>
      <c r="BX109" s="103" t="s">
        <v>5</v>
      </c>
      <c r="CL109" s="103" t="s">
        <v>1</v>
      </c>
      <c r="CM109" s="103" t="s">
        <v>81</v>
      </c>
    </row>
    <row r="110" spans="1:91" s="7" customFormat="1" ht="16.5" customHeight="1">
      <c r="A110" s="93" t="s">
        <v>75</v>
      </c>
      <c r="B110" s="94"/>
      <c r="C110" s="95"/>
      <c r="D110" s="296" t="s">
        <v>120</v>
      </c>
      <c r="E110" s="296"/>
      <c r="F110" s="296"/>
      <c r="G110" s="296"/>
      <c r="H110" s="296"/>
      <c r="I110" s="96"/>
      <c r="J110" s="296" t="s">
        <v>121</v>
      </c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9">
        <f>'SO 704 - Mobiliář'!J30</f>
        <v>0</v>
      </c>
      <c r="AH110" s="300"/>
      <c r="AI110" s="300"/>
      <c r="AJ110" s="300"/>
      <c r="AK110" s="300"/>
      <c r="AL110" s="300"/>
      <c r="AM110" s="300"/>
      <c r="AN110" s="299">
        <f t="shared" si="0"/>
        <v>0</v>
      </c>
      <c r="AO110" s="300"/>
      <c r="AP110" s="300"/>
      <c r="AQ110" s="97" t="s">
        <v>78</v>
      </c>
      <c r="AR110" s="98"/>
      <c r="AS110" s="99">
        <v>0</v>
      </c>
      <c r="AT110" s="100">
        <f t="shared" si="1"/>
        <v>0</v>
      </c>
      <c r="AU110" s="101">
        <f>'SO 704 - Mobiliář'!P118</f>
        <v>0</v>
      </c>
      <c r="AV110" s="100">
        <f>'SO 704 - Mobiliář'!J33</f>
        <v>0</v>
      </c>
      <c r="AW110" s="100">
        <f>'SO 704 - Mobiliář'!J34</f>
        <v>0</v>
      </c>
      <c r="AX110" s="100">
        <f>'SO 704 - Mobiliář'!J35</f>
        <v>0</v>
      </c>
      <c r="AY110" s="100">
        <f>'SO 704 - Mobiliář'!J36</f>
        <v>0</v>
      </c>
      <c r="AZ110" s="100">
        <f>'SO 704 - Mobiliář'!F33</f>
        <v>0</v>
      </c>
      <c r="BA110" s="100">
        <f>'SO 704 - Mobiliář'!F34</f>
        <v>0</v>
      </c>
      <c r="BB110" s="100">
        <f>'SO 704 - Mobiliář'!F35</f>
        <v>0</v>
      </c>
      <c r="BC110" s="100">
        <f>'SO 704 - Mobiliář'!F36</f>
        <v>0</v>
      </c>
      <c r="BD110" s="102">
        <f>'SO 704 - Mobiliář'!F37</f>
        <v>0</v>
      </c>
      <c r="BT110" s="103" t="s">
        <v>79</v>
      </c>
      <c r="BV110" s="103" t="s">
        <v>14</v>
      </c>
      <c r="BW110" s="103" t="s">
        <v>122</v>
      </c>
      <c r="BX110" s="103" t="s">
        <v>5</v>
      </c>
      <c r="CL110" s="103" t="s">
        <v>1</v>
      </c>
      <c r="CM110" s="103" t="s">
        <v>81</v>
      </c>
    </row>
    <row r="111" spans="1:91" s="7" customFormat="1" ht="16.5" customHeight="1">
      <c r="A111" s="93" t="s">
        <v>75</v>
      </c>
      <c r="B111" s="94"/>
      <c r="C111" s="95"/>
      <c r="D111" s="296" t="s">
        <v>123</v>
      </c>
      <c r="E111" s="296"/>
      <c r="F111" s="296"/>
      <c r="G111" s="296"/>
      <c r="H111" s="296"/>
      <c r="I111" s="96"/>
      <c r="J111" s="296" t="s">
        <v>124</v>
      </c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9">
        <f>'VRN - Vedlejčí rozpočtové...'!J30</f>
        <v>0</v>
      </c>
      <c r="AH111" s="300"/>
      <c r="AI111" s="300"/>
      <c r="AJ111" s="300"/>
      <c r="AK111" s="300"/>
      <c r="AL111" s="300"/>
      <c r="AM111" s="300"/>
      <c r="AN111" s="299">
        <f t="shared" si="0"/>
        <v>0</v>
      </c>
      <c r="AO111" s="300"/>
      <c r="AP111" s="300"/>
      <c r="AQ111" s="97" t="s">
        <v>78</v>
      </c>
      <c r="AR111" s="98"/>
      <c r="AS111" s="104">
        <v>0</v>
      </c>
      <c r="AT111" s="105">
        <f t="shared" si="1"/>
        <v>0</v>
      </c>
      <c r="AU111" s="106">
        <f>'VRN - Vedlejčí rozpočtové...'!P117</f>
        <v>0</v>
      </c>
      <c r="AV111" s="105">
        <f>'VRN - Vedlejčí rozpočtové...'!J33</f>
        <v>0</v>
      </c>
      <c r="AW111" s="105">
        <f>'VRN - Vedlejčí rozpočtové...'!J34</f>
        <v>0</v>
      </c>
      <c r="AX111" s="105">
        <f>'VRN - Vedlejčí rozpočtové...'!J35</f>
        <v>0</v>
      </c>
      <c r="AY111" s="105">
        <f>'VRN - Vedlejčí rozpočtové...'!J36</f>
        <v>0</v>
      </c>
      <c r="AZ111" s="105">
        <f>'VRN - Vedlejčí rozpočtové...'!F33</f>
        <v>0</v>
      </c>
      <c r="BA111" s="105">
        <f>'VRN - Vedlejčí rozpočtové...'!F34</f>
        <v>0</v>
      </c>
      <c r="BB111" s="105">
        <f>'VRN - Vedlejčí rozpočtové...'!F35</f>
        <v>0</v>
      </c>
      <c r="BC111" s="105">
        <f>'VRN - Vedlejčí rozpočtové...'!F36</f>
        <v>0</v>
      </c>
      <c r="BD111" s="107">
        <f>'VRN - Vedlejčí rozpočtové...'!F37</f>
        <v>0</v>
      </c>
      <c r="BT111" s="103" t="s">
        <v>79</v>
      </c>
      <c r="BV111" s="103" t="s">
        <v>14</v>
      </c>
      <c r="BW111" s="103" t="s">
        <v>125</v>
      </c>
      <c r="BX111" s="103" t="s">
        <v>5</v>
      </c>
      <c r="CL111" s="103" t="s">
        <v>1</v>
      </c>
      <c r="CM111" s="103" t="s">
        <v>81</v>
      </c>
    </row>
    <row r="112" spans="1:91" s="2" customFormat="1" ht="30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9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39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</sheetData>
  <sheetProtection algorithmName="SHA-512" hashValue="AsRz+Q64nOq7r4LYcr9yDdUm0mssQLrJnU6NkeGlM/m/zmdKDQBR9ZNzhX8C3r0EAptcw77krRT1Ohz+spUG4A==" saltValue="+yN2DcDB1iCH4IUhchpgswIrNgbfDD/mPNqb99OEKuYTTLvZCtmu8KgX9e3cA+udB1CQhmq4TE3/baPX7bKs0w==" spinCount="100000" sheet="1" objects="1" scenarios="1" formatColumns="0" formatRows="0"/>
  <mergeCells count="106"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D109:H109"/>
    <mergeCell ref="J109:AF109"/>
    <mergeCell ref="D110:H110"/>
    <mergeCell ref="J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AN104:AP104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SO 001 - Bourací práce'!C2" display="/" xr:uid="{00000000-0004-0000-0000-000000000000}"/>
    <hyperlink ref="A96" location="'SO 101 - Pěší komunikace ...'!C2" display="/" xr:uid="{00000000-0004-0000-0000-000001000000}"/>
    <hyperlink ref="A97" location="'SO 102 - Pojezdová komuni...'!C2" display="/" xr:uid="{00000000-0004-0000-0000-000002000000}"/>
    <hyperlink ref="A98" location="'SO 103 - Pěší komunikace ...'!C2" display="/" xr:uid="{00000000-0004-0000-0000-000003000000}"/>
    <hyperlink ref="A99" location="'SO 104 - Pěší komunikace ...'!C2" display="/" xr:uid="{00000000-0004-0000-0000-000004000000}"/>
    <hyperlink ref="A100" location="'SO 105 - Pěší komunikace ...'!C2" display="/" xr:uid="{00000000-0004-0000-0000-000005000000}"/>
    <hyperlink ref="A101" location="'SO 106 - Zpevněná odstavn...'!C2" display="/" xr:uid="{00000000-0004-0000-0000-000006000000}"/>
    <hyperlink ref="A102" location="'SO 107 - Pěší komunikace ...'!C2" display="/" xr:uid="{00000000-0004-0000-0000-000007000000}"/>
    <hyperlink ref="A103" location="'SO 108 - Nová pěší propojka'!C2" display="/" xr:uid="{00000000-0004-0000-0000-000008000000}"/>
    <hyperlink ref="A104" location="'SO 109 - Sadové úpravy u ...'!C2" display="/" xr:uid="{00000000-0004-0000-0000-000009000000}"/>
    <hyperlink ref="A105" location="'SO 301 - Revitalizace odv...'!C2" display="/" xr:uid="{00000000-0004-0000-0000-00000A000000}"/>
    <hyperlink ref="A106" location="'SO 302 - Sadové úpravy v ...'!C2" display="/" xr:uid="{00000000-0004-0000-0000-00000B000000}"/>
    <hyperlink ref="A107" location="'SO 701 - Revitalizace sch...'!C2" display="/" xr:uid="{00000000-0004-0000-0000-00000C000000}"/>
    <hyperlink ref="A108" location="'SO 702 - Revitalizace záb...'!C2" display="/" xr:uid="{00000000-0004-0000-0000-00000D000000}"/>
    <hyperlink ref="A109" location="'SO 703 - Revitalizace kam...'!C2" display="/" xr:uid="{00000000-0004-0000-0000-00000E000000}"/>
    <hyperlink ref="A110" location="'SO 704 - Mobiliář'!C2" display="/" xr:uid="{00000000-0004-0000-0000-00000F000000}"/>
    <hyperlink ref="A111" location="'VRN - Vedlejčí rozpočtové...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128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ROUND((SUM(BE123:BE260)),  2)</f>
        <v>0</v>
      </c>
      <c r="G33" s="34"/>
      <c r="H33" s="34"/>
      <c r="I33" s="124">
        <v>0.21</v>
      </c>
      <c r="J33" s="123">
        <f>ROUND(((SUM(BE123:BE260))*I33),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ROUND((SUM(BF123:BF260)),  2)</f>
        <v>0</v>
      </c>
      <c r="G34" s="34"/>
      <c r="H34" s="34"/>
      <c r="I34" s="124">
        <v>0.15</v>
      </c>
      <c r="J34" s="123">
        <f>ROUND(((SUM(BF123:BF260))*I34),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ROUND((SUM(BG123:BG260)),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ROUND((SUM(BH123:BH260)),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ROUND((SUM(BI123:BI260)),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001 - Bourací práce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136</v>
      </c>
      <c r="E99" s="156"/>
      <c r="F99" s="156"/>
      <c r="G99" s="156"/>
      <c r="H99" s="156"/>
      <c r="I99" s="156"/>
      <c r="J99" s="157">
        <f>J220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137</v>
      </c>
      <c r="E100" s="156"/>
      <c r="F100" s="156"/>
      <c r="G100" s="156"/>
      <c r="H100" s="156"/>
      <c r="I100" s="156"/>
      <c r="J100" s="157">
        <f>J236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J253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139</v>
      </c>
      <c r="E102" s="150"/>
      <c r="F102" s="150"/>
      <c r="G102" s="150"/>
      <c r="H102" s="150"/>
      <c r="I102" s="150"/>
      <c r="J102" s="151">
        <f>J256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140</v>
      </c>
      <c r="E103" s="156"/>
      <c r="F103" s="156"/>
      <c r="G103" s="156"/>
      <c r="H103" s="156"/>
      <c r="I103" s="156"/>
      <c r="J103" s="157">
        <f>J257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141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34" t="str">
        <f>E7</f>
        <v>Příloha č. 9 ZD - Soupis stavebních prací, dodávek a služeb s výkazem výměr</v>
      </c>
      <c r="F113" s="335"/>
      <c r="G113" s="335"/>
      <c r="H113" s="33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127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7" t="str">
        <f>E9</f>
        <v>SO 001 - Bourací práce</v>
      </c>
      <c r="F115" s="333"/>
      <c r="G115" s="333"/>
      <c r="H115" s="33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>
        <f>IF(J12="","",J12)</f>
        <v>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E15</f>
        <v xml:space="preserve"> </v>
      </c>
      <c r="G119" s="36"/>
      <c r="H119" s="36"/>
      <c r="I119" s="29" t="s">
        <v>28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26</v>
      </c>
      <c r="D120" s="36"/>
      <c r="E120" s="36"/>
      <c r="F120" s="27" t="str">
        <f>IF(E18="","",E18)</f>
        <v>Vyplň údaj</v>
      </c>
      <c r="G120" s="36"/>
      <c r="H120" s="36"/>
      <c r="I120" s="29" t="s">
        <v>30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142</v>
      </c>
      <c r="D122" s="162" t="s">
        <v>57</v>
      </c>
      <c r="E122" s="162" t="s">
        <v>53</v>
      </c>
      <c r="F122" s="162" t="s">
        <v>54</v>
      </c>
      <c r="G122" s="162" t="s">
        <v>143</v>
      </c>
      <c r="H122" s="162" t="s">
        <v>144</v>
      </c>
      <c r="I122" s="162" t="s">
        <v>145</v>
      </c>
      <c r="J122" s="163" t="s">
        <v>131</v>
      </c>
      <c r="K122" s="164" t="s">
        <v>146</v>
      </c>
      <c r="L122" s="165"/>
      <c r="M122" s="75" t="s">
        <v>1</v>
      </c>
      <c r="N122" s="76" t="s">
        <v>36</v>
      </c>
      <c r="O122" s="76" t="s">
        <v>147</v>
      </c>
      <c r="P122" s="76" t="s">
        <v>148</v>
      </c>
      <c r="Q122" s="76" t="s">
        <v>149</v>
      </c>
      <c r="R122" s="76" t="s">
        <v>150</v>
      </c>
      <c r="S122" s="76" t="s">
        <v>151</v>
      </c>
      <c r="T122" s="77" t="s">
        <v>152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153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P124+P256</f>
        <v>0</v>
      </c>
      <c r="Q123" s="79"/>
      <c r="R123" s="168">
        <f>R124+R256</f>
        <v>0</v>
      </c>
      <c r="S123" s="79"/>
      <c r="T123" s="169">
        <f>T124+T256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71</v>
      </c>
      <c r="AU123" s="17" t="s">
        <v>133</v>
      </c>
      <c r="BK123" s="170">
        <f>BK124+BK256</f>
        <v>0</v>
      </c>
    </row>
    <row r="124" spans="1:65" s="12" customFormat="1" ht="25.9" customHeight="1">
      <c r="B124" s="171"/>
      <c r="C124" s="172"/>
      <c r="D124" s="173" t="s">
        <v>71</v>
      </c>
      <c r="E124" s="174" t="s">
        <v>154</v>
      </c>
      <c r="F124" s="174" t="s">
        <v>155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P125+P220+P236+P253</f>
        <v>0</v>
      </c>
      <c r="Q124" s="179"/>
      <c r="R124" s="180">
        <f>R125+R220+R236+R253</f>
        <v>0</v>
      </c>
      <c r="S124" s="179"/>
      <c r="T124" s="181">
        <f>T125+T220+T236+T253</f>
        <v>0</v>
      </c>
      <c r="AR124" s="182" t="s">
        <v>79</v>
      </c>
      <c r="AT124" s="183" t="s">
        <v>71</v>
      </c>
      <c r="AU124" s="183" t="s">
        <v>72</v>
      </c>
      <c r="AY124" s="182" t="s">
        <v>156</v>
      </c>
      <c r="BK124" s="184">
        <f>BK125+BK220+BK236+BK253</f>
        <v>0</v>
      </c>
    </row>
    <row r="125" spans="1:65" s="12" customFormat="1" ht="22.9" customHeight="1">
      <c r="B125" s="171"/>
      <c r="C125" s="172"/>
      <c r="D125" s="173" t="s">
        <v>71</v>
      </c>
      <c r="E125" s="185" t="s">
        <v>79</v>
      </c>
      <c r="F125" s="185" t="s">
        <v>157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SUM(P126:P219)</f>
        <v>0</v>
      </c>
      <c r="Q125" s="179"/>
      <c r="R125" s="180">
        <f>SUM(R126:R219)</f>
        <v>0</v>
      </c>
      <c r="S125" s="179"/>
      <c r="T125" s="181">
        <f>SUM(T126:T219)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SUM(BK126:BK219)</f>
        <v>0</v>
      </c>
    </row>
    <row r="126" spans="1:65" s="2" customFormat="1" ht="24.2" customHeight="1">
      <c r="A126" s="34"/>
      <c r="B126" s="35"/>
      <c r="C126" s="187" t="s">
        <v>79</v>
      </c>
      <c r="D126" s="187" t="s">
        <v>158</v>
      </c>
      <c r="E126" s="188" t="s">
        <v>159</v>
      </c>
      <c r="F126" s="189" t="s">
        <v>160</v>
      </c>
      <c r="G126" s="190" t="s">
        <v>161</v>
      </c>
      <c r="H126" s="191">
        <v>1451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81</v>
      </c>
    </row>
    <row r="127" spans="1:65" s="13" customFormat="1">
      <c r="B127" s="201"/>
      <c r="C127" s="202"/>
      <c r="D127" s="203" t="s">
        <v>163</v>
      </c>
      <c r="E127" s="204" t="s">
        <v>1</v>
      </c>
      <c r="F127" s="205" t="s">
        <v>164</v>
      </c>
      <c r="G127" s="202"/>
      <c r="H127" s="204" t="s">
        <v>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163</v>
      </c>
      <c r="AU127" s="211" t="s">
        <v>81</v>
      </c>
      <c r="AV127" s="13" t="s">
        <v>79</v>
      </c>
      <c r="AW127" s="13" t="s">
        <v>29</v>
      </c>
      <c r="AX127" s="13" t="s">
        <v>72</v>
      </c>
      <c r="AY127" s="211" t="s">
        <v>156</v>
      </c>
    </row>
    <row r="128" spans="1:65" s="13" customFormat="1">
      <c r="B128" s="201"/>
      <c r="C128" s="202"/>
      <c r="D128" s="203" t="s">
        <v>163</v>
      </c>
      <c r="E128" s="204" t="s">
        <v>1</v>
      </c>
      <c r="F128" s="205" t="s">
        <v>88</v>
      </c>
      <c r="G128" s="202"/>
      <c r="H128" s="204" t="s">
        <v>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163</v>
      </c>
      <c r="AU128" s="211" t="s">
        <v>81</v>
      </c>
      <c r="AV128" s="13" t="s">
        <v>79</v>
      </c>
      <c r="AW128" s="13" t="s">
        <v>29</v>
      </c>
      <c r="AX128" s="13" t="s">
        <v>72</v>
      </c>
      <c r="AY128" s="211" t="s">
        <v>156</v>
      </c>
    </row>
    <row r="129" spans="1:65" s="14" customFormat="1">
      <c r="B129" s="212"/>
      <c r="C129" s="213"/>
      <c r="D129" s="203" t="s">
        <v>163</v>
      </c>
      <c r="E129" s="214" t="s">
        <v>1</v>
      </c>
      <c r="F129" s="215" t="s">
        <v>165</v>
      </c>
      <c r="G129" s="213"/>
      <c r="H129" s="216">
        <v>1168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163</v>
      </c>
      <c r="AU129" s="222" t="s">
        <v>81</v>
      </c>
      <c r="AV129" s="14" t="s">
        <v>81</v>
      </c>
      <c r="AW129" s="14" t="s">
        <v>29</v>
      </c>
      <c r="AX129" s="14" t="s">
        <v>72</v>
      </c>
      <c r="AY129" s="222" t="s">
        <v>156</v>
      </c>
    </row>
    <row r="130" spans="1:65" s="13" customFormat="1">
      <c r="B130" s="201"/>
      <c r="C130" s="202"/>
      <c r="D130" s="203" t="s">
        <v>163</v>
      </c>
      <c r="E130" s="204" t="s">
        <v>1</v>
      </c>
      <c r="F130" s="205" t="s">
        <v>166</v>
      </c>
      <c r="G130" s="202"/>
      <c r="H130" s="204" t="s">
        <v>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163</v>
      </c>
      <c r="AU130" s="211" t="s">
        <v>81</v>
      </c>
      <c r="AV130" s="13" t="s">
        <v>79</v>
      </c>
      <c r="AW130" s="13" t="s">
        <v>29</v>
      </c>
      <c r="AX130" s="13" t="s">
        <v>72</v>
      </c>
      <c r="AY130" s="211" t="s">
        <v>156</v>
      </c>
    </row>
    <row r="131" spans="1:65" s="14" customFormat="1">
      <c r="B131" s="212"/>
      <c r="C131" s="213"/>
      <c r="D131" s="203" t="s">
        <v>163</v>
      </c>
      <c r="E131" s="214" t="s">
        <v>1</v>
      </c>
      <c r="F131" s="215" t="s">
        <v>167</v>
      </c>
      <c r="G131" s="213"/>
      <c r="H131" s="216">
        <v>283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163</v>
      </c>
      <c r="AU131" s="222" t="s">
        <v>81</v>
      </c>
      <c r="AV131" s="14" t="s">
        <v>81</v>
      </c>
      <c r="AW131" s="14" t="s">
        <v>29</v>
      </c>
      <c r="AX131" s="14" t="s">
        <v>72</v>
      </c>
      <c r="AY131" s="222" t="s">
        <v>156</v>
      </c>
    </row>
    <row r="132" spans="1:65" s="15" customFormat="1">
      <c r="B132" s="223"/>
      <c r="C132" s="224"/>
      <c r="D132" s="203" t="s">
        <v>163</v>
      </c>
      <c r="E132" s="225" t="s">
        <v>1</v>
      </c>
      <c r="F132" s="226" t="s">
        <v>168</v>
      </c>
      <c r="G132" s="224"/>
      <c r="H132" s="227">
        <v>1451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163</v>
      </c>
      <c r="AU132" s="233" t="s">
        <v>81</v>
      </c>
      <c r="AV132" s="15" t="s">
        <v>162</v>
      </c>
      <c r="AW132" s="15" t="s">
        <v>29</v>
      </c>
      <c r="AX132" s="15" t="s">
        <v>79</v>
      </c>
      <c r="AY132" s="233" t="s">
        <v>156</v>
      </c>
    </row>
    <row r="133" spans="1:65" s="2" customFormat="1" ht="24.2" customHeight="1">
      <c r="A133" s="34"/>
      <c r="B133" s="35"/>
      <c r="C133" s="187" t="s">
        <v>81</v>
      </c>
      <c r="D133" s="187" t="s">
        <v>158</v>
      </c>
      <c r="E133" s="188" t="s">
        <v>169</v>
      </c>
      <c r="F133" s="189" t="s">
        <v>170</v>
      </c>
      <c r="G133" s="190" t="s">
        <v>161</v>
      </c>
      <c r="H133" s="191">
        <v>894.2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162</v>
      </c>
    </row>
    <row r="134" spans="1:65" s="13" customFormat="1">
      <c r="B134" s="201"/>
      <c r="C134" s="202"/>
      <c r="D134" s="203" t="s">
        <v>163</v>
      </c>
      <c r="E134" s="204" t="s">
        <v>1</v>
      </c>
      <c r="F134" s="205" t="s">
        <v>171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163</v>
      </c>
      <c r="AU134" s="211" t="s">
        <v>81</v>
      </c>
      <c r="AV134" s="13" t="s">
        <v>79</v>
      </c>
      <c r="AW134" s="13" t="s">
        <v>29</v>
      </c>
      <c r="AX134" s="13" t="s">
        <v>72</v>
      </c>
      <c r="AY134" s="211" t="s">
        <v>156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172</v>
      </c>
      <c r="G135" s="213"/>
      <c r="H135" s="216">
        <v>607.20000000000005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3" customFormat="1">
      <c r="B136" s="201"/>
      <c r="C136" s="202"/>
      <c r="D136" s="203" t="s">
        <v>163</v>
      </c>
      <c r="E136" s="204" t="s">
        <v>1</v>
      </c>
      <c r="F136" s="205" t="s">
        <v>173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163</v>
      </c>
      <c r="AU136" s="211" t="s">
        <v>81</v>
      </c>
      <c r="AV136" s="13" t="s">
        <v>79</v>
      </c>
      <c r="AW136" s="13" t="s">
        <v>29</v>
      </c>
      <c r="AX136" s="13" t="s">
        <v>72</v>
      </c>
      <c r="AY136" s="211" t="s">
        <v>156</v>
      </c>
    </row>
    <row r="137" spans="1:65" s="14" customFormat="1">
      <c r="B137" s="212"/>
      <c r="C137" s="213"/>
      <c r="D137" s="203" t="s">
        <v>163</v>
      </c>
      <c r="E137" s="214" t="s">
        <v>1</v>
      </c>
      <c r="F137" s="215" t="s">
        <v>174</v>
      </c>
      <c r="G137" s="213"/>
      <c r="H137" s="216">
        <v>287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163</v>
      </c>
      <c r="AU137" s="222" t="s">
        <v>81</v>
      </c>
      <c r="AV137" s="14" t="s">
        <v>81</v>
      </c>
      <c r="AW137" s="14" t="s">
        <v>29</v>
      </c>
      <c r="AX137" s="14" t="s">
        <v>72</v>
      </c>
      <c r="AY137" s="222" t="s">
        <v>156</v>
      </c>
    </row>
    <row r="138" spans="1:65" s="15" customFormat="1">
      <c r="B138" s="223"/>
      <c r="C138" s="224"/>
      <c r="D138" s="203" t="s">
        <v>163</v>
      </c>
      <c r="E138" s="225" t="s">
        <v>1</v>
      </c>
      <c r="F138" s="226" t="s">
        <v>168</v>
      </c>
      <c r="G138" s="224"/>
      <c r="H138" s="227">
        <v>894.2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163</v>
      </c>
      <c r="AU138" s="233" t="s">
        <v>81</v>
      </c>
      <c r="AV138" s="15" t="s">
        <v>162</v>
      </c>
      <c r="AW138" s="15" t="s">
        <v>29</v>
      </c>
      <c r="AX138" s="15" t="s">
        <v>79</v>
      </c>
      <c r="AY138" s="233" t="s">
        <v>156</v>
      </c>
    </row>
    <row r="139" spans="1:65" s="2" customFormat="1" ht="24.2" customHeight="1">
      <c r="A139" s="34"/>
      <c r="B139" s="35"/>
      <c r="C139" s="187" t="s">
        <v>175</v>
      </c>
      <c r="D139" s="187" t="s">
        <v>158</v>
      </c>
      <c r="E139" s="188" t="s">
        <v>176</v>
      </c>
      <c r="F139" s="189" t="s">
        <v>177</v>
      </c>
      <c r="G139" s="190" t="s">
        <v>161</v>
      </c>
      <c r="H139" s="191">
        <v>809.6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37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162</v>
      </c>
      <c r="AT139" s="199" t="s">
        <v>158</v>
      </c>
      <c r="AU139" s="199" t="s">
        <v>81</v>
      </c>
      <c r="AY139" s="17" t="s">
        <v>156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79</v>
      </c>
      <c r="BK139" s="200">
        <f>ROUND(I139*H139,2)</f>
        <v>0</v>
      </c>
      <c r="BL139" s="17" t="s">
        <v>162</v>
      </c>
      <c r="BM139" s="199" t="s">
        <v>178</v>
      </c>
    </row>
    <row r="140" spans="1:65" s="13" customFormat="1">
      <c r="B140" s="201"/>
      <c r="C140" s="202"/>
      <c r="D140" s="203" t="s">
        <v>163</v>
      </c>
      <c r="E140" s="204" t="s">
        <v>1</v>
      </c>
      <c r="F140" s="205" t="s">
        <v>105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163</v>
      </c>
      <c r="AU140" s="211" t="s">
        <v>81</v>
      </c>
      <c r="AV140" s="13" t="s">
        <v>79</v>
      </c>
      <c r="AW140" s="13" t="s">
        <v>29</v>
      </c>
      <c r="AX140" s="13" t="s">
        <v>72</v>
      </c>
      <c r="AY140" s="211" t="s">
        <v>156</v>
      </c>
    </row>
    <row r="141" spans="1:65" s="14" customFormat="1">
      <c r="B141" s="212"/>
      <c r="C141" s="213"/>
      <c r="D141" s="203" t="s">
        <v>163</v>
      </c>
      <c r="E141" s="214" t="s">
        <v>1</v>
      </c>
      <c r="F141" s="215" t="s">
        <v>179</v>
      </c>
      <c r="G141" s="213"/>
      <c r="H141" s="216">
        <v>809.6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163</v>
      </c>
      <c r="AU141" s="222" t="s">
        <v>81</v>
      </c>
      <c r="AV141" s="14" t="s">
        <v>81</v>
      </c>
      <c r="AW141" s="14" t="s">
        <v>29</v>
      </c>
      <c r="AX141" s="14" t="s">
        <v>72</v>
      </c>
      <c r="AY141" s="222" t="s">
        <v>156</v>
      </c>
    </row>
    <row r="142" spans="1:65" s="15" customFormat="1">
      <c r="B142" s="223"/>
      <c r="C142" s="224"/>
      <c r="D142" s="203" t="s">
        <v>163</v>
      </c>
      <c r="E142" s="225" t="s">
        <v>1</v>
      </c>
      <c r="F142" s="226" t="s">
        <v>168</v>
      </c>
      <c r="G142" s="224"/>
      <c r="H142" s="227">
        <v>809.6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163</v>
      </c>
      <c r="AU142" s="233" t="s">
        <v>81</v>
      </c>
      <c r="AV142" s="15" t="s">
        <v>162</v>
      </c>
      <c r="AW142" s="15" t="s">
        <v>29</v>
      </c>
      <c r="AX142" s="15" t="s">
        <v>79</v>
      </c>
      <c r="AY142" s="233" t="s">
        <v>156</v>
      </c>
    </row>
    <row r="143" spans="1:65" s="2" customFormat="1" ht="24.2" customHeight="1">
      <c r="A143" s="34"/>
      <c r="B143" s="35"/>
      <c r="C143" s="187" t="s">
        <v>162</v>
      </c>
      <c r="D143" s="187" t="s">
        <v>158</v>
      </c>
      <c r="E143" s="188" t="s">
        <v>180</v>
      </c>
      <c r="F143" s="189" t="s">
        <v>181</v>
      </c>
      <c r="G143" s="190" t="s">
        <v>161</v>
      </c>
      <c r="H143" s="191">
        <v>3576.8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37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162</v>
      </c>
      <c r="AT143" s="199" t="s">
        <v>158</v>
      </c>
      <c r="AU143" s="199" t="s">
        <v>81</v>
      </c>
      <c r="AY143" s="17" t="s">
        <v>156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79</v>
      </c>
      <c r="BK143" s="200">
        <f>ROUND(I143*H143,2)</f>
        <v>0</v>
      </c>
      <c r="BL143" s="17" t="s">
        <v>162</v>
      </c>
      <c r="BM143" s="199" t="s">
        <v>182</v>
      </c>
    </row>
    <row r="144" spans="1:65" s="13" customFormat="1">
      <c r="B144" s="201"/>
      <c r="C144" s="202"/>
      <c r="D144" s="203" t="s">
        <v>163</v>
      </c>
      <c r="E144" s="204" t="s">
        <v>1</v>
      </c>
      <c r="F144" s="205" t="s">
        <v>183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163</v>
      </c>
      <c r="AU144" s="211" t="s">
        <v>81</v>
      </c>
      <c r="AV144" s="13" t="s">
        <v>79</v>
      </c>
      <c r="AW144" s="13" t="s">
        <v>29</v>
      </c>
      <c r="AX144" s="13" t="s">
        <v>72</v>
      </c>
      <c r="AY144" s="211" t="s">
        <v>156</v>
      </c>
    </row>
    <row r="145" spans="1:65" s="14" customFormat="1">
      <c r="B145" s="212"/>
      <c r="C145" s="213"/>
      <c r="D145" s="203" t="s">
        <v>163</v>
      </c>
      <c r="E145" s="214" t="s">
        <v>1</v>
      </c>
      <c r="F145" s="215" t="s">
        <v>184</v>
      </c>
      <c r="G145" s="213"/>
      <c r="H145" s="216">
        <v>2428.8000000000002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163</v>
      </c>
      <c r="AU145" s="222" t="s">
        <v>81</v>
      </c>
      <c r="AV145" s="14" t="s">
        <v>81</v>
      </c>
      <c r="AW145" s="14" t="s">
        <v>29</v>
      </c>
      <c r="AX145" s="14" t="s">
        <v>72</v>
      </c>
      <c r="AY145" s="222" t="s">
        <v>156</v>
      </c>
    </row>
    <row r="146" spans="1:65" s="13" customFormat="1">
      <c r="B146" s="201"/>
      <c r="C146" s="202"/>
      <c r="D146" s="203" t="s">
        <v>163</v>
      </c>
      <c r="E146" s="204" t="s">
        <v>1</v>
      </c>
      <c r="F146" s="205" t="s">
        <v>185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163</v>
      </c>
      <c r="AU146" s="211" t="s">
        <v>81</v>
      </c>
      <c r="AV146" s="13" t="s">
        <v>79</v>
      </c>
      <c r="AW146" s="13" t="s">
        <v>29</v>
      </c>
      <c r="AX146" s="13" t="s">
        <v>72</v>
      </c>
      <c r="AY146" s="211" t="s">
        <v>156</v>
      </c>
    </row>
    <row r="147" spans="1:65" s="14" customFormat="1">
      <c r="B147" s="212"/>
      <c r="C147" s="213"/>
      <c r="D147" s="203" t="s">
        <v>163</v>
      </c>
      <c r="E147" s="214" t="s">
        <v>1</v>
      </c>
      <c r="F147" s="215" t="s">
        <v>186</v>
      </c>
      <c r="G147" s="213"/>
      <c r="H147" s="216">
        <v>1148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163</v>
      </c>
      <c r="AU147" s="222" t="s">
        <v>81</v>
      </c>
      <c r="AV147" s="14" t="s">
        <v>81</v>
      </c>
      <c r="AW147" s="14" t="s">
        <v>29</v>
      </c>
      <c r="AX147" s="14" t="s">
        <v>72</v>
      </c>
      <c r="AY147" s="222" t="s">
        <v>156</v>
      </c>
    </row>
    <row r="148" spans="1:65" s="15" customFormat="1">
      <c r="B148" s="223"/>
      <c r="C148" s="224"/>
      <c r="D148" s="203" t="s">
        <v>163</v>
      </c>
      <c r="E148" s="225" t="s">
        <v>1</v>
      </c>
      <c r="F148" s="226" t="s">
        <v>168</v>
      </c>
      <c r="G148" s="224"/>
      <c r="H148" s="227">
        <v>3576.8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163</v>
      </c>
      <c r="AU148" s="233" t="s">
        <v>81</v>
      </c>
      <c r="AV148" s="15" t="s">
        <v>162</v>
      </c>
      <c r="AW148" s="15" t="s">
        <v>29</v>
      </c>
      <c r="AX148" s="15" t="s">
        <v>79</v>
      </c>
      <c r="AY148" s="233" t="s">
        <v>156</v>
      </c>
    </row>
    <row r="149" spans="1:65" s="2" customFormat="1" ht="24.2" customHeight="1">
      <c r="A149" s="34"/>
      <c r="B149" s="35"/>
      <c r="C149" s="187" t="s">
        <v>187</v>
      </c>
      <c r="D149" s="187" t="s">
        <v>158</v>
      </c>
      <c r="E149" s="188" t="s">
        <v>188</v>
      </c>
      <c r="F149" s="189" t="s">
        <v>189</v>
      </c>
      <c r="G149" s="190" t="s">
        <v>161</v>
      </c>
      <c r="H149" s="191">
        <v>508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37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162</v>
      </c>
      <c r="AT149" s="199" t="s">
        <v>158</v>
      </c>
      <c r="AU149" s="199" t="s">
        <v>81</v>
      </c>
      <c r="AY149" s="17" t="s">
        <v>156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79</v>
      </c>
      <c r="BK149" s="200">
        <f>ROUND(I149*H149,2)</f>
        <v>0</v>
      </c>
      <c r="BL149" s="17" t="s">
        <v>162</v>
      </c>
      <c r="BM149" s="199" t="s">
        <v>190</v>
      </c>
    </row>
    <row r="150" spans="1:65" s="13" customFormat="1">
      <c r="B150" s="201"/>
      <c r="C150" s="202"/>
      <c r="D150" s="203" t="s">
        <v>163</v>
      </c>
      <c r="E150" s="204" t="s">
        <v>1</v>
      </c>
      <c r="F150" s="205" t="s">
        <v>92</v>
      </c>
      <c r="G150" s="202"/>
      <c r="H150" s="204" t="s">
        <v>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163</v>
      </c>
      <c r="AU150" s="211" t="s">
        <v>81</v>
      </c>
      <c r="AV150" s="13" t="s">
        <v>79</v>
      </c>
      <c r="AW150" s="13" t="s">
        <v>29</v>
      </c>
      <c r="AX150" s="13" t="s">
        <v>72</v>
      </c>
      <c r="AY150" s="211" t="s">
        <v>156</v>
      </c>
    </row>
    <row r="151" spans="1:65" s="14" customFormat="1">
      <c r="B151" s="212"/>
      <c r="C151" s="213"/>
      <c r="D151" s="203" t="s">
        <v>163</v>
      </c>
      <c r="E151" s="214" t="s">
        <v>1</v>
      </c>
      <c r="F151" s="215" t="s">
        <v>191</v>
      </c>
      <c r="G151" s="213"/>
      <c r="H151" s="216">
        <v>508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163</v>
      </c>
      <c r="AU151" s="222" t="s">
        <v>81</v>
      </c>
      <c r="AV151" s="14" t="s">
        <v>81</v>
      </c>
      <c r="AW151" s="14" t="s">
        <v>29</v>
      </c>
      <c r="AX151" s="14" t="s">
        <v>72</v>
      </c>
      <c r="AY151" s="222" t="s">
        <v>156</v>
      </c>
    </row>
    <row r="152" spans="1:65" s="15" customFormat="1">
      <c r="B152" s="223"/>
      <c r="C152" s="224"/>
      <c r="D152" s="203" t="s">
        <v>163</v>
      </c>
      <c r="E152" s="225" t="s">
        <v>1</v>
      </c>
      <c r="F152" s="226" t="s">
        <v>168</v>
      </c>
      <c r="G152" s="224"/>
      <c r="H152" s="227">
        <v>508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163</v>
      </c>
      <c r="AU152" s="233" t="s">
        <v>81</v>
      </c>
      <c r="AV152" s="15" t="s">
        <v>162</v>
      </c>
      <c r="AW152" s="15" t="s">
        <v>29</v>
      </c>
      <c r="AX152" s="15" t="s">
        <v>79</v>
      </c>
      <c r="AY152" s="233" t="s">
        <v>156</v>
      </c>
    </row>
    <row r="153" spans="1:65" s="2" customFormat="1" ht="24.2" customHeight="1">
      <c r="A153" s="34"/>
      <c r="B153" s="35"/>
      <c r="C153" s="187" t="s">
        <v>178</v>
      </c>
      <c r="D153" s="187" t="s">
        <v>158</v>
      </c>
      <c r="E153" s="188" t="s">
        <v>192</v>
      </c>
      <c r="F153" s="189" t="s">
        <v>193</v>
      </c>
      <c r="G153" s="190" t="s">
        <v>161</v>
      </c>
      <c r="H153" s="191">
        <v>147.6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37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162</v>
      </c>
      <c r="AT153" s="199" t="s">
        <v>158</v>
      </c>
      <c r="AU153" s="199" t="s">
        <v>81</v>
      </c>
      <c r="AY153" s="17" t="s">
        <v>156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79</v>
      </c>
      <c r="BK153" s="200">
        <f>ROUND(I153*H153,2)</f>
        <v>0</v>
      </c>
      <c r="BL153" s="17" t="s">
        <v>162</v>
      </c>
      <c r="BM153" s="199" t="s">
        <v>194</v>
      </c>
    </row>
    <row r="154" spans="1:65" s="13" customFormat="1" ht="22.5">
      <c r="B154" s="201"/>
      <c r="C154" s="202"/>
      <c r="D154" s="203" t="s">
        <v>163</v>
      </c>
      <c r="E154" s="204" t="s">
        <v>1</v>
      </c>
      <c r="F154" s="205" t="s">
        <v>195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163</v>
      </c>
      <c r="AU154" s="211" t="s">
        <v>81</v>
      </c>
      <c r="AV154" s="13" t="s">
        <v>79</v>
      </c>
      <c r="AW154" s="13" t="s">
        <v>29</v>
      </c>
      <c r="AX154" s="13" t="s">
        <v>72</v>
      </c>
      <c r="AY154" s="211" t="s">
        <v>156</v>
      </c>
    </row>
    <row r="155" spans="1:65" s="14" customFormat="1">
      <c r="B155" s="212"/>
      <c r="C155" s="213"/>
      <c r="D155" s="203" t="s">
        <v>163</v>
      </c>
      <c r="E155" s="214" t="s">
        <v>1</v>
      </c>
      <c r="F155" s="215" t="s">
        <v>196</v>
      </c>
      <c r="G155" s="213"/>
      <c r="H155" s="216">
        <v>147.6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163</v>
      </c>
      <c r="AU155" s="222" t="s">
        <v>81</v>
      </c>
      <c r="AV155" s="14" t="s">
        <v>81</v>
      </c>
      <c r="AW155" s="14" t="s">
        <v>29</v>
      </c>
      <c r="AX155" s="14" t="s">
        <v>72</v>
      </c>
      <c r="AY155" s="222" t="s">
        <v>156</v>
      </c>
    </row>
    <row r="156" spans="1:65" s="15" customFormat="1">
      <c r="B156" s="223"/>
      <c r="C156" s="224"/>
      <c r="D156" s="203" t="s">
        <v>163</v>
      </c>
      <c r="E156" s="225" t="s">
        <v>1</v>
      </c>
      <c r="F156" s="226" t="s">
        <v>168</v>
      </c>
      <c r="G156" s="224"/>
      <c r="H156" s="227">
        <v>147.6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163</v>
      </c>
      <c r="AU156" s="233" t="s">
        <v>81</v>
      </c>
      <c r="AV156" s="15" t="s">
        <v>162</v>
      </c>
      <c r="AW156" s="15" t="s">
        <v>29</v>
      </c>
      <c r="AX156" s="15" t="s">
        <v>79</v>
      </c>
      <c r="AY156" s="233" t="s">
        <v>156</v>
      </c>
    </row>
    <row r="157" spans="1:65" s="2" customFormat="1" ht="24.2" customHeight="1">
      <c r="A157" s="34"/>
      <c r="B157" s="35"/>
      <c r="C157" s="187" t="s">
        <v>197</v>
      </c>
      <c r="D157" s="187" t="s">
        <v>158</v>
      </c>
      <c r="E157" s="188" t="s">
        <v>198</v>
      </c>
      <c r="F157" s="189" t="s">
        <v>199</v>
      </c>
      <c r="G157" s="190" t="s">
        <v>161</v>
      </c>
      <c r="H157" s="191">
        <v>84.6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37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162</v>
      </c>
      <c r="AT157" s="199" t="s">
        <v>158</v>
      </c>
      <c r="AU157" s="199" t="s">
        <v>81</v>
      </c>
      <c r="AY157" s="17" t="s">
        <v>156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79</v>
      </c>
      <c r="BK157" s="200">
        <f>ROUND(I157*H157,2)</f>
        <v>0</v>
      </c>
      <c r="BL157" s="17" t="s">
        <v>162</v>
      </c>
      <c r="BM157" s="199" t="s">
        <v>200</v>
      </c>
    </row>
    <row r="158" spans="1:65" s="13" customFormat="1">
      <c r="B158" s="201"/>
      <c r="C158" s="202"/>
      <c r="D158" s="203" t="s">
        <v>163</v>
      </c>
      <c r="E158" s="204" t="s">
        <v>1</v>
      </c>
      <c r="F158" s="205" t="s">
        <v>201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163</v>
      </c>
      <c r="AU158" s="211" t="s">
        <v>81</v>
      </c>
      <c r="AV158" s="13" t="s">
        <v>79</v>
      </c>
      <c r="AW158" s="13" t="s">
        <v>29</v>
      </c>
      <c r="AX158" s="13" t="s">
        <v>72</v>
      </c>
      <c r="AY158" s="211" t="s">
        <v>156</v>
      </c>
    </row>
    <row r="159" spans="1:65" s="14" customFormat="1">
      <c r="B159" s="212"/>
      <c r="C159" s="213"/>
      <c r="D159" s="203" t="s">
        <v>163</v>
      </c>
      <c r="E159" s="214" t="s">
        <v>1</v>
      </c>
      <c r="F159" s="215" t="s">
        <v>202</v>
      </c>
      <c r="G159" s="213"/>
      <c r="H159" s="216">
        <v>84.6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163</v>
      </c>
      <c r="AU159" s="222" t="s">
        <v>81</v>
      </c>
      <c r="AV159" s="14" t="s">
        <v>81</v>
      </c>
      <c r="AW159" s="14" t="s">
        <v>29</v>
      </c>
      <c r="AX159" s="14" t="s">
        <v>72</v>
      </c>
      <c r="AY159" s="222" t="s">
        <v>156</v>
      </c>
    </row>
    <row r="160" spans="1:65" s="15" customFormat="1">
      <c r="B160" s="223"/>
      <c r="C160" s="224"/>
      <c r="D160" s="203" t="s">
        <v>163</v>
      </c>
      <c r="E160" s="225" t="s">
        <v>1</v>
      </c>
      <c r="F160" s="226" t="s">
        <v>168</v>
      </c>
      <c r="G160" s="224"/>
      <c r="H160" s="227">
        <v>84.6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163</v>
      </c>
      <c r="AU160" s="233" t="s">
        <v>81</v>
      </c>
      <c r="AV160" s="15" t="s">
        <v>162</v>
      </c>
      <c r="AW160" s="15" t="s">
        <v>29</v>
      </c>
      <c r="AX160" s="15" t="s">
        <v>79</v>
      </c>
      <c r="AY160" s="233" t="s">
        <v>156</v>
      </c>
    </row>
    <row r="161" spans="1:65" s="2" customFormat="1" ht="24.2" customHeight="1">
      <c r="A161" s="34"/>
      <c r="B161" s="35"/>
      <c r="C161" s="187" t="s">
        <v>182</v>
      </c>
      <c r="D161" s="187" t="s">
        <v>158</v>
      </c>
      <c r="E161" s="188" t="s">
        <v>203</v>
      </c>
      <c r="F161" s="189" t="s">
        <v>204</v>
      </c>
      <c r="G161" s="190" t="s">
        <v>161</v>
      </c>
      <c r="H161" s="191">
        <v>487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37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162</v>
      </c>
      <c r="AT161" s="199" t="s">
        <v>158</v>
      </c>
      <c r="AU161" s="199" t="s">
        <v>81</v>
      </c>
      <c r="AY161" s="17" t="s">
        <v>156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79</v>
      </c>
      <c r="BK161" s="200">
        <f>ROUND(I161*H161,2)</f>
        <v>0</v>
      </c>
      <c r="BL161" s="17" t="s">
        <v>162</v>
      </c>
      <c r="BM161" s="199" t="s">
        <v>205</v>
      </c>
    </row>
    <row r="162" spans="1:65" s="13" customFormat="1">
      <c r="B162" s="201"/>
      <c r="C162" s="202"/>
      <c r="D162" s="203" t="s">
        <v>163</v>
      </c>
      <c r="E162" s="204" t="s">
        <v>1</v>
      </c>
      <c r="F162" s="205" t="s">
        <v>97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163</v>
      </c>
      <c r="AU162" s="211" t="s">
        <v>81</v>
      </c>
      <c r="AV162" s="13" t="s">
        <v>79</v>
      </c>
      <c r="AW162" s="13" t="s">
        <v>29</v>
      </c>
      <c r="AX162" s="13" t="s">
        <v>72</v>
      </c>
      <c r="AY162" s="211" t="s">
        <v>156</v>
      </c>
    </row>
    <row r="163" spans="1:65" s="14" customFormat="1">
      <c r="B163" s="212"/>
      <c r="C163" s="213"/>
      <c r="D163" s="203" t="s">
        <v>163</v>
      </c>
      <c r="E163" s="214" t="s">
        <v>1</v>
      </c>
      <c r="F163" s="215" t="s">
        <v>206</v>
      </c>
      <c r="G163" s="213"/>
      <c r="H163" s="216">
        <v>487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163</v>
      </c>
      <c r="AU163" s="222" t="s">
        <v>81</v>
      </c>
      <c r="AV163" s="14" t="s">
        <v>81</v>
      </c>
      <c r="AW163" s="14" t="s">
        <v>29</v>
      </c>
      <c r="AX163" s="14" t="s">
        <v>72</v>
      </c>
      <c r="AY163" s="222" t="s">
        <v>156</v>
      </c>
    </row>
    <row r="164" spans="1:65" s="15" customFormat="1">
      <c r="B164" s="223"/>
      <c r="C164" s="224"/>
      <c r="D164" s="203" t="s">
        <v>163</v>
      </c>
      <c r="E164" s="225" t="s">
        <v>1</v>
      </c>
      <c r="F164" s="226" t="s">
        <v>168</v>
      </c>
      <c r="G164" s="224"/>
      <c r="H164" s="227">
        <v>487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163</v>
      </c>
      <c r="AU164" s="233" t="s">
        <v>81</v>
      </c>
      <c r="AV164" s="15" t="s">
        <v>162</v>
      </c>
      <c r="AW164" s="15" t="s">
        <v>29</v>
      </c>
      <c r="AX164" s="15" t="s">
        <v>79</v>
      </c>
      <c r="AY164" s="233" t="s">
        <v>156</v>
      </c>
    </row>
    <row r="165" spans="1:65" s="2" customFormat="1" ht="24.2" customHeight="1">
      <c r="A165" s="34"/>
      <c r="B165" s="35"/>
      <c r="C165" s="187" t="s">
        <v>207</v>
      </c>
      <c r="D165" s="187" t="s">
        <v>158</v>
      </c>
      <c r="E165" s="188" t="s">
        <v>208</v>
      </c>
      <c r="F165" s="189" t="s">
        <v>209</v>
      </c>
      <c r="G165" s="190" t="s">
        <v>161</v>
      </c>
      <c r="H165" s="191">
        <v>338.4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37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162</v>
      </c>
      <c r="AT165" s="199" t="s">
        <v>158</v>
      </c>
      <c r="AU165" s="199" t="s">
        <v>81</v>
      </c>
      <c r="AY165" s="17" t="s">
        <v>156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79</v>
      </c>
      <c r="BK165" s="200">
        <f>ROUND(I165*H165,2)</f>
        <v>0</v>
      </c>
      <c r="BL165" s="17" t="s">
        <v>162</v>
      </c>
      <c r="BM165" s="199" t="s">
        <v>210</v>
      </c>
    </row>
    <row r="166" spans="1:65" s="13" customFormat="1">
      <c r="B166" s="201"/>
      <c r="C166" s="202"/>
      <c r="D166" s="203" t="s">
        <v>163</v>
      </c>
      <c r="E166" s="204" t="s">
        <v>1</v>
      </c>
      <c r="F166" s="205" t="s">
        <v>211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163</v>
      </c>
      <c r="AU166" s="211" t="s">
        <v>81</v>
      </c>
      <c r="AV166" s="13" t="s">
        <v>79</v>
      </c>
      <c r="AW166" s="13" t="s">
        <v>29</v>
      </c>
      <c r="AX166" s="13" t="s">
        <v>72</v>
      </c>
      <c r="AY166" s="211" t="s">
        <v>156</v>
      </c>
    </row>
    <row r="167" spans="1:65" s="14" customFormat="1">
      <c r="B167" s="212"/>
      <c r="C167" s="213"/>
      <c r="D167" s="203" t="s">
        <v>163</v>
      </c>
      <c r="E167" s="214" t="s">
        <v>1</v>
      </c>
      <c r="F167" s="215" t="s">
        <v>212</v>
      </c>
      <c r="G167" s="213"/>
      <c r="H167" s="216">
        <v>338.4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163</v>
      </c>
      <c r="AU167" s="222" t="s">
        <v>81</v>
      </c>
      <c r="AV167" s="14" t="s">
        <v>81</v>
      </c>
      <c r="AW167" s="14" t="s">
        <v>29</v>
      </c>
      <c r="AX167" s="14" t="s">
        <v>72</v>
      </c>
      <c r="AY167" s="222" t="s">
        <v>156</v>
      </c>
    </row>
    <row r="168" spans="1:65" s="15" customFormat="1">
      <c r="B168" s="223"/>
      <c r="C168" s="224"/>
      <c r="D168" s="203" t="s">
        <v>163</v>
      </c>
      <c r="E168" s="225" t="s">
        <v>1</v>
      </c>
      <c r="F168" s="226" t="s">
        <v>168</v>
      </c>
      <c r="G168" s="224"/>
      <c r="H168" s="227">
        <v>338.4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163</v>
      </c>
      <c r="AU168" s="233" t="s">
        <v>81</v>
      </c>
      <c r="AV168" s="15" t="s">
        <v>162</v>
      </c>
      <c r="AW168" s="15" t="s">
        <v>29</v>
      </c>
      <c r="AX168" s="15" t="s">
        <v>79</v>
      </c>
      <c r="AY168" s="233" t="s">
        <v>156</v>
      </c>
    </row>
    <row r="169" spans="1:65" s="2" customFormat="1" ht="24.2" customHeight="1">
      <c r="A169" s="34"/>
      <c r="B169" s="35"/>
      <c r="C169" s="187" t="s">
        <v>190</v>
      </c>
      <c r="D169" s="187" t="s">
        <v>158</v>
      </c>
      <c r="E169" s="188" t="s">
        <v>213</v>
      </c>
      <c r="F169" s="189" t="s">
        <v>214</v>
      </c>
      <c r="G169" s="190" t="s">
        <v>161</v>
      </c>
      <c r="H169" s="191">
        <v>1451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37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162</v>
      </c>
      <c r="AT169" s="199" t="s">
        <v>158</v>
      </c>
      <c r="AU169" s="199" t="s">
        <v>81</v>
      </c>
      <c r="AY169" s="17" t="s">
        <v>156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79</v>
      </c>
      <c r="BK169" s="200">
        <f>ROUND(I169*H169,2)</f>
        <v>0</v>
      </c>
      <c r="BL169" s="17" t="s">
        <v>162</v>
      </c>
      <c r="BM169" s="199" t="s">
        <v>215</v>
      </c>
    </row>
    <row r="170" spans="1:65" s="13" customFormat="1">
      <c r="B170" s="201"/>
      <c r="C170" s="202"/>
      <c r="D170" s="203" t="s">
        <v>163</v>
      </c>
      <c r="E170" s="204" t="s">
        <v>1</v>
      </c>
      <c r="F170" s="205" t="s">
        <v>88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163</v>
      </c>
      <c r="AU170" s="211" t="s">
        <v>81</v>
      </c>
      <c r="AV170" s="13" t="s">
        <v>79</v>
      </c>
      <c r="AW170" s="13" t="s">
        <v>29</v>
      </c>
      <c r="AX170" s="13" t="s">
        <v>72</v>
      </c>
      <c r="AY170" s="211" t="s">
        <v>156</v>
      </c>
    </row>
    <row r="171" spans="1:65" s="14" customFormat="1">
      <c r="B171" s="212"/>
      <c r="C171" s="213"/>
      <c r="D171" s="203" t="s">
        <v>163</v>
      </c>
      <c r="E171" s="214" t="s">
        <v>1</v>
      </c>
      <c r="F171" s="215" t="s">
        <v>165</v>
      </c>
      <c r="G171" s="213"/>
      <c r="H171" s="216">
        <v>1168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163</v>
      </c>
      <c r="AU171" s="222" t="s">
        <v>81</v>
      </c>
      <c r="AV171" s="14" t="s">
        <v>81</v>
      </c>
      <c r="AW171" s="14" t="s">
        <v>29</v>
      </c>
      <c r="AX171" s="14" t="s">
        <v>72</v>
      </c>
      <c r="AY171" s="222" t="s">
        <v>156</v>
      </c>
    </row>
    <row r="172" spans="1:65" s="13" customFormat="1">
      <c r="B172" s="201"/>
      <c r="C172" s="202"/>
      <c r="D172" s="203" t="s">
        <v>163</v>
      </c>
      <c r="E172" s="204" t="s">
        <v>1</v>
      </c>
      <c r="F172" s="205" t="s">
        <v>90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163</v>
      </c>
      <c r="AU172" s="211" t="s">
        <v>81</v>
      </c>
      <c r="AV172" s="13" t="s">
        <v>79</v>
      </c>
      <c r="AW172" s="13" t="s">
        <v>29</v>
      </c>
      <c r="AX172" s="13" t="s">
        <v>72</v>
      </c>
      <c r="AY172" s="211" t="s">
        <v>156</v>
      </c>
    </row>
    <row r="173" spans="1:65" s="14" customFormat="1">
      <c r="B173" s="212"/>
      <c r="C173" s="213"/>
      <c r="D173" s="203" t="s">
        <v>163</v>
      </c>
      <c r="E173" s="214" t="s">
        <v>1</v>
      </c>
      <c r="F173" s="215" t="s">
        <v>167</v>
      </c>
      <c r="G173" s="213"/>
      <c r="H173" s="216">
        <v>283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163</v>
      </c>
      <c r="AU173" s="222" t="s">
        <v>81</v>
      </c>
      <c r="AV173" s="14" t="s">
        <v>81</v>
      </c>
      <c r="AW173" s="14" t="s">
        <v>29</v>
      </c>
      <c r="AX173" s="14" t="s">
        <v>72</v>
      </c>
      <c r="AY173" s="222" t="s">
        <v>156</v>
      </c>
    </row>
    <row r="174" spans="1:65" s="15" customFormat="1">
      <c r="B174" s="223"/>
      <c r="C174" s="224"/>
      <c r="D174" s="203" t="s">
        <v>163</v>
      </c>
      <c r="E174" s="225" t="s">
        <v>1</v>
      </c>
      <c r="F174" s="226" t="s">
        <v>168</v>
      </c>
      <c r="G174" s="224"/>
      <c r="H174" s="227">
        <v>1451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163</v>
      </c>
      <c r="AU174" s="233" t="s">
        <v>81</v>
      </c>
      <c r="AV174" s="15" t="s">
        <v>162</v>
      </c>
      <c r="AW174" s="15" t="s">
        <v>29</v>
      </c>
      <c r="AX174" s="15" t="s">
        <v>79</v>
      </c>
      <c r="AY174" s="233" t="s">
        <v>156</v>
      </c>
    </row>
    <row r="175" spans="1:65" s="2" customFormat="1" ht="24.2" customHeight="1">
      <c r="A175" s="34"/>
      <c r="B175" s="35"/>
      <c r="C175" s="187" t="s">
        <v>216</v>
      </c>
      <c r="D175" s="187" t="s">
        <v>158</v>
      </c>
      <c r="E175" s="188" t="s">
        <v>217</v>
      </c>
      <c r="F175" s="189" t="s">
        <v>218</v>
      </c>
      <c r="G175" s="190" t="s">
        <v>161</v>
      </c>
      <c r="H175" s="191">
        <v>4894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37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162</v>
      </c>
      <c r="AT175" s="199" t="s">
        <v>158</v>
      </c>
      <c r="AU175" s="199" t="s">
        <v>81</v>
      </c>
      <c r="AY175" s="17" t="s">
        <v>156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79</v>
      </c>
      <c r="BK175" s="200">
        <f>ROUND(I175*H175,2)</f>
        <v>0</v>
      </c>
      <c r="BL175" s="17" t="s">
        <v>162</v>
      </c>
      <c r="BM175" s="199" t="s">
        <v>219</v>
      </c>
    </row>
    <row r="176" spans="1:65" s="13" customFormat="1">
      <c r="B176" s="201"/>
      <c r="C176" s="202"/>
      <c r="D176" s="203" t="s">
        <v>163</v>
      </c>
      <c r="E176" s="204" t="s">
        <v>1</v>
      </c>
      <c r="F176" s="205" t="s">
        <v>220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163</v>
      </c>
      <c r="AU176" s="211" t="s">
        <v>81</v>
      </c>
      <c r="AV176" s="13" t="s">
        <v>79</v>
      </c>
      <c r="AW176" s="13" t="s">
        <v>29</v>
      </c>
      <c r="AX176" s="13" t="s">
        <v>72</v>
      </c>
      <c r="AY176" s="211" t="s">
        <v>156</v>
      </c>
    </row>
    <row r="177" spans="1:65" s="14" customFormat="1">
      <c r="B177" s="212"/>
      <c r="C177" s="213"/>
      <c r="D177" s="203" t="s">
        <v>163</v>
      </c>
      <c r="E177" s="214" t="s">
        <v>1</v>
      </c>
      <c r="F177" s="215" t="s">
        <v>221</v>
      </c>
      <c r="G177" s="213"/>
      <c r="H177" s="216">
        <v>3036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163</v>
      </c>
      <c r="AU177" s="222" t="s">
        <v>81</v>
      </c>
      <c r="AV177" s="14" t="s">
        <v>81</v>
      </c>
      <c r="AW177" s="14" t="s">
        <v>29</v>
      </c>
      <c r="AX177" s="14" t="s">
        <v>72</v>
      </c>
      <c r="AY177" s="222" t="s">
        <v>156</v>
      </c>
    </row>
    <row r="178" spans="1:65" s="13" customFormat="1">
      <c r="B178" s="201"/>
      <c r="C178" s="202"/>
      <c r="D178" s="203" t="s">
        <v>163</v>
      </c>
      <c r="E178" s="204" t="s">
        <v>1</v>
      </c>
      <c r="F178" s="205" t="s">
        <v>85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163</v>
      </c>
      <c r="AU178" s="211" t="s">
        <v>81</v>
      </c>
      <c r="AV178" s="13" t="s">
        <v>79</v>
      </c>
      <c r="AW178" s="13" t="s">
        <v>29</v>
      </c>
      <c r="AX178" s="13" t="s">
        <v>72</v>
      </c>
      <c r="AY178" s="211" t="s">
        <v>156</v>
      </c>
    </row>
    <row r="179" spans="1:65" s="14" customFormat="1">
      <c r="B179" s="212"/>
      <c r="C179" s="213"/>
      <c r="D179" s="203" t="s">
        <v>163</v>
      </c>
      <c r="E179" s="214" t="s">
        <v>1</v>
      </c>
      <c r="F179" s="215" t="s">
        <v>222</v>
      </c>
      <c r="G179" s="213"/>
      <c r="H179" s="216">
        <v>1435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163</v>
      </c>
      <c r="AU179" s="222" t="s">
        <v>81</v>
      </c>
      <c r="AV179" s="14" t="s">
        <v>81</v>
      </c>
      <c r="AW179" s="14" t="s">
        <v>29</v>
      </c>
      <c r="AX179" s="14" t="s">
        <v>72</v>
      </c>
      <c r="AY179" s="222" t="s">
        <v>156</v>
      </c>
    </row>
    <row r="180" spans="1:65" s="13" customFormat="1">
      <c r="B180" s="201"/>
      <c r="C180" s="202"/>
      <c r="D180" s="203" t="s">
        <v>163</v>
      </c>
      <c r="E180" s="204" t="s">
        <v>1</v>
      </c>
      <c r="F180" s="205" t="s">
        <v>223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163</v>
      </c>
      <c r="AU180" s="211" t="s">
        <v>81</v>
      </c>
      <c r="AV180" s="13" t="s">
        <v>79</v>
      </c>
      <c r="AW180" s="13" t="s">
        <v>29</v>
      </c>
      <c r="AX180" s="13" t="s">
        <v>72</v>
      </c>
      <c r="AY180" s="211" t="s">
        <v>156</v>
      </c>
    </row>
    <row r="181" spans="1:65" s="14" customFormat="1">
      <c r="B181" s="212"/>
      <c r="C181" s="213"/>
      <c r="D181" s="203" t="s">
        <v>163</v>
      </c>
      <c r="E181" s="214" t="s">
        <v>1</v>
      </c>
      <c r="F181" s="215" t="s">
        <v>224</v>
      </c>
      <c r="G181" s="213"/>
      <c r="H181" s="216">
        <v>423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163</v>
      </c>
      <c r="AU181" s="222" t="s">
        <v>81</v>
      </c>
      <c r="AV181" s="14" t="s">
        <v>81</v>
      </c>
      <c r="AW181" s="14" t="s">
        <v>29</v>
      </c>
      <c r="AX181" s="14" t="s">
        <v>72</v>
      </c>
      <c r="AY181" s="222" t="s">
        <v>156</v>
      </c>
    </row>
    <row r="182" spans="1:65" s="15" customFormat="1">
      <c r="B182" s="223"/>
      <c r="C182" s="224"/>
      <c r="D182" s="203" t="s">
        <v>163</v>
      </c>
      <c r="E182" s="225" t="s">
        <v>1</v>
      </c>
      <c r="F182" s="226" t="s">
        <v>168</v>
      </c>
      <c r="G182" s="224"/>
      <c r="H182" s="227">
        <v>4894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163</v>
      </c>
      <c r="AU182" s="233" t="s">
        <v>81</v>
      </c>
      <c r="AV182" s="15" t="s">
        <v>162</v>
      </c>
      <c r="AW182" s="15" t="s">
        <v>29</v>
      </c>
      <c r="AX182" s="15" t="s">
        <v>79</v>
      </c>
      <c r="AY182" s="233" t="s">
        <v>156</v>
      </c>
    </row>
    <row r="183" spans="1:65" s="2" customFormat="1" ht="16.5" customHeight="1">
      <c r="A183" s="34"/>
      <c r="B183" s="35"/>
      <c r="C183" s="187" t="s">
        <v>194</v>
      </c>
      <c r="D183" s="187" t="s">
        <v>158</v>
      </c>
      <c r="E183" s="188" t="s">
        <v>225</v>
      </c>
      <c r="F183" s="189" t="s">
        <v>226</v>
      </c>
      <c r="G183" s="190" t="s">
        <v>227</v>
      </c>
      <c r="H183" s="191">
        <v>2246.6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37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162</v>
      </c>
      <c r="AT183" s="199" t="s">
        <v>158</v>
      </c>
      <c r="AU183" s="199" t="s">
        <v>81</v>
      </c>
      <c r="AY183" s="17" t="s">
        <v>156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79</v>
      </c>
      <c r="BK183" s="200">
        <f>ROUND(I183*H183,2)</f>
        <v>0</v>
      </c>
      <c r="BL183" s="17" t="s">
        <v>162</v>
      </c>
      <c r="BM183" s="199" t="s">
        <v>228</v>
      </c>
    </row>
    <row r="184" spans="1:65" s="13" customFormat="1">
      <c r="B184" s="201"/>
      <c r="C184" s="202"/>
      <c r="D184" s="203" t="s">
        <v>163</v>
      </c>
      <c r="E184" s="204" t="s">
        <v>1</v>
      </c>
      <c r="F184" s="205" t="s">
        <v>229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163</v>
      </c>
      <c r="AU184" s="211" t="s">
        <v>81</v>
      </c>
      <c r="AV184" s="13" t="s">
        <v>79</v>
      </c>
      <c r="AW184" s="13" t="s">
        <v>29</v>
      </c>
      <c r="AX184" s="13" t="s">
        <v>72</v>
      </c>
      <c r="AY184" s="211" t="s">
        <v>156</v>
      </c>
    </row>
    <row r="185" spans="1:65" s="13" customFormat="1">
      <c r="B185" s="201"/>
      <c r="C185" s="202"/>
      <c r="D185" s="203" t="s">
        <v>163</v>
      </c>
      <c r="E185" s="204" t="s">
        <v>1</v>
      </c>
      <c r="F185" s="205" t="s">
        <v>88</v>
      </c>
      <c r="G185" s="202"/>
      <c r="H185" s="204" t="s">
        <v>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163</v>
      </c>
      <c r="AU185" s="211" t="s">
        <v>81</v>
      </c>
      <c r="AV185" s="13" t="s">
        <v>79</v>
      </c>
      <c r="AW185" s="13" t="s">
        <v>29</v>
      </c>
      <c r="AX185" s="13" t="s">
        <v>72</v>
      </c>
      <c r="AY185" s="211" t="s">
        <v>156</v>
      </c>
    </row>
    <row r="186" spans="1:65" s="14" customFormat="1">
      <c r="B186" s="212"/>
      <c r="C186" s="213"/>
      <c r="D186" s="203" t="s">
        <v>163</v>
      </c>
      <c r="E186" s="214" t="s">
        <v>1</v>
      </c>
      <c r="F186" s="215" t="s">
        <v>230</v>
      </c>
      <c r="G186" s="213"/>
      <c r="H186" s="216">
        <v>1446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163</v>
      </c>
      <c r="AU186" s="222" t="s">
        <v>81</v>
      </c>
      <c r="AV186" s="14" t="s">
        <v>81</v>
      </c>
      <c r="AW186" s="14" t="s">
        <v>29</v>
      </c>
      <c r="AX186" s="14" t="s">
        <v>72</v>
      </c>
      <c r="AY186" s="222" t="s">
        <v>156</v>
      </c>
    </row>
    <row r="187" spans="1:65" s="13" customFormat="1">
      <c r="B187" s="201"/>
      <c r="C187" s="202"/>
      <c r="D187" s="203" t="s">
        <v>163</v>
      </c>
      <c r="E187" s="204" t="s">
        <v>1</v>
      </c>
      <c r="F187" s="205" t="s">
        <v>90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163</v>
      </c>
      <c r="AU187" s="211" t="s">
        <v>81</v>
      </c>
      <c r="AV187" s="13" t="s">
        <v>79</v>
      </c>
      <c r="AW187" s="13" t="s">
        <v>29</v>
      </c>
      <c r="AX187" s="13" t="s">
        <v>72</v>
      </c>
      <c r="AY187" s="211" t="s">
        <v>156</v>
      </c>
    </row>
    <row r="188" spans="1:65" s="14" customFormat="1">
      <c r="B188" s="212"/>
      <c r="C188" s="213"/>
      <c r="D188" s="203" t="s">
        <v>163</v>
      </c>
      <c r="E188" s="214" t="s">
        <v>1</v>
      </c>
      <c r="F188" s="215" t="s">
        <v>231</v>
      </c>
      <c r="G188" s="213"/>
      <c r="H188" s="216">
        <v>800.6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163</v>
      </c>
      <c r="AU188" s="222" t="s">
        <v>81</v>
      </c>
      <c r="AV188" s="14" t="s">
        <v>81</v>
      </c>
      <c r="AW188" s="14" t="s">
        <v>29</v>
      </c>
      <c r="AX188" s="14" t="s">
        <v>72</v>
      </c>
      <c r="AY188" s="222" t="s">
        <v>156</v>
      </c>
    </row>
    <row r="189" spans="1:65" s="15" customFormat="1">
      <c r="B189" s="223"/>
      <c r="C189" s="224"/>
      <c r="D189" s="203" t="s">
        <v>163</v>
      </c>
      <c r="E189" s="225" t="s">
        <v>1</v>
      </c>
      <c r="F189" s="226" t="s">
        <v>168</v>
      </c>
      <c r="G189" s="224"/>
      <c r="H189" s="227">
        <v>2246.6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163</v>
      </c>
      <c r="AU189" s="233" t="s">
        <v>81</v>
      </c>
      <c r="AV189" s="15" t="s">
        <v>162</v>
      </c>
      <c r="AW189" s="15" t="s">
        <v>29</v>
      </c>
      <c r="AX189" s="15" t="s">
        <v>79</v>
      </c>
      <c r="AY189" s="233" t="s">
        <v>156</v>
      </c>
    </row>
    <row r="190" spans="1:65" s="2" customFormat="1" ht="16.5" customHeight="1">
      <c r="A190" s="34"/>
      <c r="B190" s="35"/>
      <c r="C190" s="187" t="s">
        <v>232</v>
      </c>
      <c r="D190" s="187" t="s">
        <v>158</v>
      </c>
      <c r="E190" s="188" t="s">
        <v>233</v>
      </c>
      <c r="F190" s="189" t="s">
        <v>234</v>
      </c>
      <c r="G190" s="190" t="s">
        <v>227</v>
      </c>
      <c r="H190" s="191">
        <v>1148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37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162</v>
      </c>
      <c r="AT190" s="199" t="s">
        <v>158</v>
      </c>
      <c r="AU190" s="199" t="s">
        <v>81</v>
      </c>
      <c r="AY190" s="17" t="s">
        <v>156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79</v>
      </c>
      <c r="BK190" s="200">
        <f>ROUND(I190*H190,2)</f>
        <v>0</v>
      </c>
      <c r="BL190" s="17" t="s">
        <v>162</v>
      </c>
      <c r="BM190" s="199" t="s">
        <v>235</v>
      </c>
    </row>
    <row r="191" spans="1:65" s="13" customFormat="1">
      <c r="B191" s="201"/>
      <c r="C191" s="202"/>
      <c r="D191" s="203" t="s">
        <v>163</v>
      </c>
      <c r="E191" s="204" t="s">
        <v>1</v>
      </c>
      <c r="F191" s="205" t="s">
        <v>85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163</v>
      </c>
      <c r="AU191" s="211" t="s">
        <v>81</v>
      </c>
      <c r="AV191" s="13" t="s">
        <v>79</v>
      </c>
      <c r="AW191" s="13" t="s">
        <v>29</v>
      </c>
      <c r="AX191" s="13" t="s">
        <v>72</v>
      </c>
      <c r="AY191" s="211" t="s">
        <v>156</v>
      </c>
    </row>
    <row r="192" spans="1:65" s="14" customFormat="1">
      <c r="B192" s="212"/>
      <c r="C192" s="213"/>
      <c r="D192" s="203" t="s">
        <v>163</v>
      </c>
      <c r="E192" s="214" t="s">
        <v>1</v>
      </c>
      <c r="F192" s="215" t="s">
        <v>236</v>
      </c>
      <c r="G192" s="213"/>
      <c r="H192" s="216">
        <v>1148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163</v>
      </c>
      <c r="AU192" s="222" t="s">
        <v>81</v>
      </c>
      <c r="AV192" s="14" t="s">
        <v>81</v>
      </c>
      <c r="AW192" s="14" t="s">
        <v>29</v>
      </c>
      <c r="AX192" s="14" t="s">
        <v>72</v>
      </c>
      <c r="AY192" s="222" t="s">
        <v>156</v>
      </c>
    </row>
    <row r="193" spans="1:65" s="15" customFormat="1">
      <c r="B193" s="223"/>
      <c r="C193" s="224"/>
      <c r="D193" s="203" t="s">
        <v>163</v>
      </c>
      <c r="E193" s="225" t="s">
        <v>1</v>
      </c>
      <c r="F193" s="226" t="s">
        <v>168</v>
      </c>
      <c r="G193" s="224"/>
      <c r="H193" s="227">
        <v>1148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163</v>
      </c>
      <c r="AU193" s="233" t="s">
        <v>81</v>
      </c>
      <c r="AV193" s="15" t="s">
        <v>162</v>
      </c>
      <c r="AW193" s="15" t="s">
        <v>29</v>
      </c>
      <c r="AX193" s="15" t="s">
        <v>79</v>
      </c>
      <c r="AY193" s="233" t="s">
        <v>156</v>
      </c>
    </row>
    <row r="194" spans="1:65" s="2" customFormat="1" ht="16.5" customHeight="1">
      <c r="A194" s="34"/>
      <c r="B194" s="35"/>
      <c r="C194" s="187" t="s">
        <v>200</v>
      </c>
      <c r="D194" s="187" t="s">
        <v>158</v>
      </c>
      <c r="E194" s="188" t="s">
        <v>237</v>
      </c>
      <c r="F194" s="189" t="s">
        <v>238</v>
      </c>
      <c r="G194" s="190" t="s">
        <v>161</v>
      </c>
      <c r="H194" s="191">
        <v>27.1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37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162</v>
      </c>
      <c r="AT194" s="199" t="s">
        <v>158</v>
      </c>
      <c r="AU194" s="199" t="s">
        <v>81</v>
      </c>
      <c r="AY194" s="17" t="s">
        <v>156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79</v>
      </c>
      <c r="BK194" s="200">
        <f>ROUND(I194*H194,2)</f>
        <v>0</v>
      </c>
      <c r="BL194" s="17" t="s">
        <v>162</v>
      </c>
      <c r="BM194" s="199" t="s">
        <v>239</v>
      </c>
    </row>
    <row r="195" spans="1:65" s="13" customFormat="1">
      <c r="B195" s="201"/>
      <c r="C195" s="202"/>
      <c r="D195" s="203" t="s">
        <v>163</v>
      </c>
      <c r="E195" s="204" t="s">
        <v>1</v>
      </c>
      <c r="F195" s="205" t="s">
        <v>99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163</v>
      </c>
      <c r="AU195" s="211" t="s">
        <v>81</v>
      </c>
      <c r="AV195" s="13" t="s">
        <v>79</v>
      </c>
      <c r="AW195" s="13" t="s">
        <v>29</v>
      </c>
      <c r="AX195" s="13" t="s">
        <v>72</v>
      </c>
      <c r="AY195" s="211" t="s">
        <v>156</v>
      </c>
    </row>
    <row r="196" spans="1:65" s="14" customFormat="1">
      <c r="B196" s="212"/>
      <c r="C196" s="213"/>
      <c r="D196" s="203" t="s">
        <v>163</v>
      </c>
      <c r="E196" s="214" t="s">
        <v>1</v>
      </c>
      <c r="F196" s="215" t="s">
        <v>240</v>
      </c>
      <c r="G196" s="213"/>
      <c r="H196" s="216">
        <v>27.1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163</v>
      </c>
      <c r="AU196" s="222" t="s">
        <v>81</v>
      </c>
      <c r="AV196" s="14" t="s">
        <v>81</v>
      </c>
      <c r="AW196" s="14" t="s">
        <v>29</v>
      </c>
      <c r="AX196" s="14" t="s">
        <v>72</v>
      </c>
      <c r="AY196" s="222" t="s">
        <v>156</v>
      </c>
    </row>
    <row r="197" spans="1:65" s="15" customFormat="1">
      <c r="B197" s="223"/>
      <c r="C197" s="224"/>
      <c r="D197" s="203" t="s">
        <v>163</v>
      </c>
      <c r="E197" s="225" t="s">
        <v>1</v>
      </c>
      <c r="F197" s="226" t="s">
        <v>168</v>
      </c>
      <c r="G197" s="224"/>
      <c r="H197" s="227">
        <v>27.1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163</v>
      </c>
      <c r="AU197" s="233" t="s">
        <v>81</v>
      </c>
      <c r="AV197" s="15" t="s">
        <v>162</v>
      </c>
      <c r="AW197" s="15" t="s">
        <v>29</v>
      </c>
      <c r="AX197" s="15" t="s">
        <v>79</v>
      </c>
      <c r="AY197" s="233" t="s">
        <v>156</v>
      </c>
    </row>
    <row r="198" spans="1:65" s="2" customFormat="1" ht="24.2" customHeight="1">
      <c r="A198" s="34"/>
      <c r="B198" s="35"/>
      <c r="C198" s="187" t="s">
        <v>8</v>
      </c>
      <c r="D198" s="187" t="s">
        <v>158</v>
      </c>
      <c r="E198" s="188" t="s">
        <v>241</v>
      </c>
      <c r="F198" s="189" t="s">
        <v>242</v>
      </c>
      <c r="G198" s="190" t="s">
        <v>243</v>
      </c>
      <c r="H198" s="191">
        <v>165.58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37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162</v>
      </c>
      <c r="AT198" s="199" t="s">
        <v>158</v>
      </c>
      <c r="AU198" s="199" t="s">
        <v>81</v>
      </c>
      <c r="AY198" s="17" t="s">
        <v>156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79</v>
      </c>
      <c r="BK198" s="200">
        <f>ROUND(I198*H198,2)</f>
        <v>0</v>
      </c>
      <c r="BL198" s="17" t="s">
        <v>162</v>
      </c>
      <c r="BM198" s="199" t="s">
        <v>244</v>
      </c>
    </row>
    <row r="199" spans="1:65" s="13" customFormat="1">
      <c r="B199" s="201"/>
      <c r="C199" s="202"/>
      <c r="D199" s="203" t="s">
        <v>163</v>
      </c>
      <c r="E199" s="204" t="s">
        <v>1</v>
      </c>
      <c r="F199" s="205" t="s">
        <v>245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163</v>
      </c>
      <c r="AU199" s="211" t="s">
        <v>81</v>
      </c>
      <c r="AV199" s="13" t="s">
        <v>79</v>
      </c>
      <c r="AW199" s="13" t="s">
        <v>29</v>
      </c>
      <c r="AX199" s="13" t="s">
        <v>72</v>
      </c>
      <c r="AY199" s="211" t="s">
        <v>156</v>
      </c>
    </row>
    <row r="200" spans="1:65" s="14" customFormat="1">
      <c r="B200" s="212"/>
      <c r="C200" s="213"/>
      <c r="D200" s="203" t="s">
        <v>163</v>
      </c>
      <c r="E200" s="214" t="s">
        <v>1</v>
      </c>
      <c r="F200" s="215" t="s">
        <v>246</v>
      </c>
      <c r="G200" s="213"/>
      <c r="H200" s="216">
        <v>165.58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163</v>
      </c>
      <c r="AU200" s="222" t="s">
        <v>81</v>
      </c>
      <c r="AV200" s="14" t="s">
        <v>81</v>
      </c>
      <c r="AW200" s="14" t="s">
        <v>29</v>
      </c>
      <c r="AX200" s="14" t="s">
        <v>72</v>
      </c>
      <c r="AY200" s="222" t="s">
        <v>156</v>
      </c>
    </row>
    <row r="201" spans="1:65" s="15" customFormat="1">
      <c r="B201" s="223"/>
      <c r="C201" s="224"/>
      <c r="D201" s="203" t="s">
        <v>163</v>
      </c>
      <c r="E201" s="225" t="s">
        <v>1</v>
      </c>
      <c r="F201" s="226" t="s">
        <v>168</v>
      </c>
      <c r="G201" s="224"/>
      <c r="H201" s="227">
        <v>165.58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163</v>
      </c>
      <c r="AU201" s="233" t="s">
        <v>81</v>
      </c>
      <c r="AV201" s="15" t="s">
        <v>162</v>
      </c>
      <c r="AW201" s="15" t="s">
        <v>29</v>
      </c>
      <c r="AX201" s="15" t="s">
        <v>79</v>
      </c>
      <c r="AY201" s="233" t="s">
        <v>156</v>
      </c>
    </row>
    <row r="202" spans="1:65" s="2" customFormat="1" ht="37.9" customHeight="1">
      <c r="A202" s="34"/>
      <c r="B202" s="35"/>
      <c r="C202" s="187" t="s">
        <v>205</v>
      </c>
      <c r="D202" s="187" t="s">
        <v>158</v>
      </c>
      <c r="E202" s="188" t="s">
        <v>247</v>
      </c>
      <c r="F202" s="189" t="s">
        <v>248</v>
      </c>
      <c r="G202" s="190" t="s">
        <v>243</v>
      </c>
      <c r="H202" s="191">
        <v>5.42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37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162</v>
      </c>
      <c r="AT202" s="199" t="s">
        <v>158</v>
      </c>
      <c r="AU202" s="199" t="s">
        <v>81</v>
      </c>
      <c r="AY202" s="17" t="s">
        <v>156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79</v>
      </c>
      <c r="BK202" s="200">
        <f>ROUND(I202*H202,2)</f>
        <v>0</v>
      </c>
      <c r="BL202" s="17" t="s">
        <v>162</v>
      </c>
      <c r="BM202" s="199" t="s">
        <v>249</v>
      </c>
    </row>
    <row r="203" spans="1:65" s="13" customFormat="1">
      <c r="B203" s="201"/>
      <c r="C203" s="202"/>
      <c r="D203" s="203" t="s">
        <v>163</v>
      </c>
      <c r="E203" s="204" t="s">
        <v>1</v>
      </c>
      <c r="F203" s="205" t="s">
        <v>250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163</v>
      </c>
      <c r="AU203" s="211" t="s">
        <v>81</v>
      </c>
      <c r="AV203" s="13" t="s">
        <v>79</v>
      </c>
      <c r="AW203" s="13" t="s">
        <v>29</v>
      </c>
      <c r="AX203" s="13" t="s">
        <v>72</v>
      </c>
      <c r="AY203" s="211" t="s">
        <v>156</v>
      </c>
    </row>
    <row r="204" spans="1:65" s="14" customFormat="1">
      <c r="B204" s="212"/>
      <c r="C204" s="213"/>
      <c r="D204" s="203" t="s">
        <v>163</v>
      </c>
      <c r="E204" s="214" t="s">
        <v>1</v>
      </c>
      <c r="F204" s="215" t="s">
        <v>251</v>
      </c>
      <c r="G204" s="213"/>
      <c r="H204" s="216">
        <v>5.42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163</v>
      </c>
      <c r="AU204" s="222" t="s">
        <v>81</v>
      </c>
      <c r="AV204" s="14" t="s">
        <v>81</v>
      </c>
      <c r="AW204" s="14" t="s">
        <v>29</v>
      </c>
      <c r="AX204" s="14" t="s">
        <v>72</v>
      </c>
      <c r="AY204" s="222" t="s">
        <v>156</v>
      </c>
    </row>
    <row r="205" spans="1:65" s="15" customFormat="1">
      <c r="B205" s="223"/>
      <c r="C205" s="224"/>
      <c r="D205" s="203" t="s">
        <v>163</v>
      </c>
      <c r="E205" s="225" t="s">
        <v>1</v>
      </c>
      <c r="F205" s="226" t="s">
        <v>168</v>
      </c>
      <c r="G205" s="224"/>
      <c r="H205" s="227">
        <v>5.42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163</v>
      </c>
      <c r="AU205" s="233" t="s">
        <v>81</v>
      </c>
      <c r="AV205" s="15" t="s">
        <v>162</v>
      </c>
      <c r="AW205" s="15" t="s">
        <v>29</v>
      </c>
      <c r="AX205" s="15" t="s">
        <v>79</v>
      </c>
      <c r="AY205" s="233" t="s">
        <v>156</v>
      </c>
    </row>
    <row r="206" spans="1:65" s="2" customFormat="1" ht="37.9" customHeight="1">
      <c r="A206" s="34"/>
      <c r="B206" s="35"/>
      <c r="C206" s="187" t="s">
        <v>252</v>
      </c>
      <c r="D206" s="187" t="s">
        <v>158</v>
      </c>
      <c r="E206" s="188" t="s">
        <v>253</v>
      </c>
      <c r="F206" s="189" t="s">
        <v>254</v>
      </c>
      <c r="G206" s="190" t="s">
        <v>243</v>
      </c>
      <c r="H206" s="191">
        <v>165.58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37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162</v>
      </c>
      <c r="AT206" s="199" t="s">
        <v>158</v>
      </c>
      <c r="AU206" s="199" t="s">
        <v>81</v>
      </c>
      <c r="AY206" s="17" t="s">
        <v>156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79</v>
      </c>
      <c r="BK206" s="200">
        <f>ROUND(I206*H206,2)</f>
        <v>0</v>
      </c>
      <c r="BL206" s="17" t="s">
        <v>162</v>
      </c>
      <c r="BM206" s="199" t="s">
        <v>255</v>
      </c>
    </row>
    <row r="207" spans="1:65" s="14" customFormat="1">
      <c r="B207" s="212"/>
      <c r="C207" s="213"/>
      <c r="D207" s="203" t="s">
        <v>163</v>
      </c>
      <c r="E207" s="214" t="s">
        <v>1</v>
      </c>
      <c r="F207" s="215" t="s">
        <v>256</v>
      </c>
      <c r="G207" s="213"/>
      <c r="H207" s="216">
        <v>165.58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163</v>
      </c>
      <c r="AU207" s="222" t="s">
        <v>81</v>
      </c>
      <c r="AV207" s="14" t="s">
        <v>81</v>
      </c>
      <c r="AW207" s="14" t="s">
        <v>29</v>
      </c>
      <c r="AX207" s="14" t="s">
        <v>72</v>
      </c>
      <c r="AY207" s="222" t="s">
        <v>156</v>
      </c>
    </row>
    <row r="208" spans="1:65" s="15" customFormat="1">
      <c r="B208" s="223"/>
      <c r="C208" s="224"/>
      <c r="D208" s="203" t="s">
        <v>163</v>
      </c>
      <c r="E208" s="225" t="s">
        <v>1</v>
      </c>
      <c r="F208" s="226" t="s">
        <v>168</v>
      </c>
      <c r="G208" s="224"/>
      <c r="H208" s="227">
        <v>165.58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163</v>
      </c>
      <c r="AU208" s="233" t="s">
        <v>81</v>
      </c>
      <c r="AV208" s="15" t="s">
        <v>162</v>
      </c>
      <c r="AW208" s="15" t="s">
        <v>29</v>
      </c>
      <c r="AX208" s="15" t="s">
        <v>79</v>
      </c>
      <c r="AY208" s="233" t="s">
        <v>156</v>
      </c>
    </row>
    <row r="209" spans="1:65" s="2" customFormat="1" ht="37.9" customHeight="1">
      <c r="A209" s="34"/>
      <c r="B209" s="35"/>
      <c r="C209" s="187" t="s">
        <v>210</v>
      </c>
      <c r="D209" s="187" t="s">
        <v>158</v>
      </c>
      <c r="E209" s="188" t="s">
        <v>257</v>
      </c>
      <c r="F209" s="189" t="s">
        <v>258</v>
      </c>
      <c r="G209" s="190" t="s">
        <v>243</v>
      </c>
      <c r="H209" s="191">
        <v>1655.8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37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162</v>
      </c>
      <c r="AT209" s="199" t="s">
        <v>158</v>
      </c>
      <c r="AU209" s="199" t="s">
        <v>81</v>
      </c>
      <c r="AY209" s="17" t="s">
        <v>156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79</v>
      </c>
      <c r="BK209" s="200">
        <f>ROUND(I209*H209,2)</f>
        <v>0</v>
      </c>
      <c r="BL209" s="17" t="s">
        <v>162</v>
      </c>
      <c r="BM209" s="199" t="s">
        <v>259</v>
      </c>
    </row>
    <row r="210" spans="1:65" s="14" customFormat="1">
      <c r="B210" s="212"/>
      <c r="C210" s="213"/>
      <c r="D210" s="203" t="s">
        <v>163</v>
      </c>
      <c r="E210" s="214" t="s">
        <v>1</v>
      </c>
      <c r="F210" s="215" t="s">
        <v>260</v>
      </c>
      <c r="G210" s="213"/>
      <c r="H210" s="216">
        <v>1655.8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163</v>
      </c>
      <c r="AU210" s="222" t="s">
        <v>81</v>
      </c>
      <c r="AV210" s="14" t="s">
        <v>81</v>
      </c>
      <c r="AW210" s="14" t="s">
        <v>29</v>
      </c>
      <c r="AX210" s="14" t="s">
        <v>72</v>
      </c>
      <c r="AY210" s="222" t="s">
        <v>156</v>
      </c>
    </row>
    <row r="211" spans="1:65" s="15" customFormat="1">
      <c r="B211" s="223"/>
      <c r="C211" s="224"/>
      <c r="D211" s="203" t="s">
        <v>163</v>
      </c>
      <c r="E211" s="225" t="s">
        <v>1</v>
      </c>
      <c r="F211" s="226" t="s">
        <v>168</v>
      </c>
      <c r="G211" s="224"/>
      <c r="H211" s="227">
        <v>1655.8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163</v>
      </c>
      <c r="AU211" s="233" t="s">
        <v>81</v>
      </c>
      <c r="AV211" s="15" t="s">
        <v>162</v>
      </c>
      <c r="AW211" s="15" t="s">
        <v>29</v>
      </c>
      <c r="AX211" s="15" t="s">
        <v>79</v>
      </c>
      <c r="AY211" s="233" t="s">
        <v>156</v>
      </c>
    </row>
    <row r="212" spans="1:65" s="2" customFormat="1" ht="24.2" customHeight="1">
      <c r="A212" s="34"/>
      <c r="B212" s="35"/>
      <c r="C212" s="187" t="s">
        <v>261</v>
      </c>
      <c r="D212" s="187" t="s">
        <v>158</v>
      </c>
      <c r="E212" s="188" t="s">
        <v>262</v>
      </c>
      <c r="F212" s="189" t="s">
        <v>263</v>
      </c>
      <c r="G212" s="190" t="s">
        <v>243</v>
      </c>
      <c r="H212" s="191">
        <v>171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37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162</v>
      </c>
      <c r="AT212" s="199" t="s">
        <v>158</v>
      </c>
      <c r="AU212" s="199" t="s">
        <v>81</v>
      </c>
      <c r="AY212" s="17" t="s">
        <v>156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79</v>
      </c>
      <c r="BK212" s="200">
        <f>ROUND(I212*H212,2)</f>
        <v>0</v>
      </c>
      <c r="BL212" s="17" t="s">
        <v>162</v>
      </c>
      <c r="BM212" s="199" t="s">
        <v>264</v>
      </c>
    </row>
    <row r="213" spans="1:65" s="14" customFormat="1">
      <c r="B213" s="212"/>
      <c r="C213" s="213"/>
      <c r="D213" s="203" t="s">
        <v>163</v>
      </c>
      <c r="E213" s="214" t="s">
        <v>1</v>
      </c>
      <c r="F213" s="215" t="s">
        <v>265</v>
      </c>
      <c r="G213" s="213"/>
      <c r="H213" s="216">
        <v>171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163</v>
      </c>
      <c r="AU213" s="222" t="s">
        <v>81</v>
      </c>
      <c r="AV213" s="14" t="s">
        <v>81</v>
      </c>
      <c r="AW213" s="14" t="s">
        <v>29</v>
      </c>
      <c r="AX213" s="14" t="s">
        <v>72</v>
      </c>
      <c r="AY213" s="222" t="s">
        <v>156</v>
      </c>
    </row>
    <row r="214" spans="1:65" s="15" customFormat="1">
      <c r="B214" s="223"/>
      <c r="C214" s="224"/>
      <c r="D214" s="203" t="s">
        <v>163</v>
      </c>
      <c r="E214" s="225" t="s">
        <v>1</v>
      </c>
      <c r="F214" s="226" t="s">
        <v>168</v>
      </c>
      <c r="G214" s="224"/>
      <c r="H214" s="227">
        <v>171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163</v>
      </c>
      <c r="AU214" s="233" t="s">
        <v>81</v>
      </c>
      <c r="AV214" s="15" t="s">
        <v>162</v>
      </c>
      <c r="AW214" s="15" t="s">
        <v>29</v>
      </c>
      <c r="AX214" s="15" t="s">
        <v>79</v>
      </c>
      <c r="AY214" s="233" t="s">
        <v>156</v>
      </c>
    </row>
    <row r="215" spans="1:65" s="2" customFormat="1" ht="16.5" customHeight="1">
      <c r="A215" s="34"/>
      <c r="B215" s="35"/>
      <c r="C215" s="187" t="s">
        <v>215</v>
      </c>
      <c r="D215" s="187" t="s">
        <v>158</v>
      </c>
      <c r="E215" s="188" t="s">
        <v>266</v>
      </c>
      <c r="F215" s="189" t="s">
        <v>267</v>
      </c>
      <c r="G215" s="190" t="s">
        <v>243</v>
      </c>
      <c r="H215" s="191">
        <v>171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37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162</v>
      </c>
      <c r="AT215" s="199" t="s">
        <v>158</v>
      </c>
      <c r="AU215" s="199" t="s">
        <v>81</v>
      </c>
      <c r="AY215" s="17" t="s">
        <v>156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79</v>
      </c>
      <c r="BK215" s="200">
        <f>ROUND(I215*H215,2)</f>
        <v>0</v>
      </c>
      <c r="BL215" s="17" t="s">
        <v>162</v>
      </c>
      <c r="BM215" s="199" t="s">
        <v>268</v>
      </c>
    </row>
    <row r="216" spans="1:65" s="2" customFormat="1" ht="33" customHeight="1">
      <c r="A216" s="34"/>
      <c r="B216" s="35"/>
      <c r="C216" s="187" t="s">
        <v>7</v>
      </c>
      <c r="D216" s="187" t="s">
        <v>158</v>
      </c>
      <c r="E216" s="188" t="s">
        <v>269</v>
      </c>
      <c r="F216" s="189" t="s">
        <v>270</v>
      </c>
      <c r="G216" s="190" t="s">
        <v>271</v>
      </c>
      <c r="H216" s="191">
        <v>298.04399999999998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37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162</v>
      </c>
      <c r="AT216" s="199" t="s">
        <v>158</v>
      </c>
      <c r="AU216" s="199" t="s">
        <v>81</v>
      </c>
      <c r="AY216" s="17" t="s">
        <v>156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79</v>
      </c>
      <c r="BK216" s="200">
        <f>ROUND(I216*H216,2)</f>
        <v>0</v>
      </c>
      <c r="BL216" s="17" t="s">
        <v>162</v>
      </c>
      <c r="BM216" s="199" t="s">
        <v>272</v>
      </c>
    </row>
    <row r="217" spans="1:65" s="14" customFormat="1">
      <c r="B217" s="212"/>
      <c r="C217" s="213"/>
      <c r="D217" s="203" t="s">
        <v>163</v>
      </c>
      <c r="E217" s="214" t="s">
        <v>1</v>
      </c>
      <c r="F217" s="215" t="s">
        <v>273</v>
      </c>
      <c r="G217" s="213"/>
      <c r="H217" s="216">
        <v>298.04399999999998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163</v>
      </c>
      <c r="AU217" s="222" t="s">
        <v>81</v>
      </c>
      <c r="AV217" s="14" t="s">
        <v>81</v>
      </c>
      <c r="AW217" s="14" t="s">
        <v>29</v>
      </c>
      <c r="AX217" s="14" t="s">
        <v>72</v>
      </c>
      <c r="AY217" s="222" t="s">
        <v>156</v>
      </c>
    </row>
    <row r="218" spans="1:65" s="15" customFormat="1">
      <c r="B218" s="223"/>
      <c r="C218" s="224"/>
      <c r="D218" s="203" t="s">
        <v>163</v>
      </c>
      <c r="E218" s="225" t="s">
        <v>1</v>
      </c>
      <c r="F218" s="226" t="s">
        <v>168</v>
      </c>
      <c r="G218" s="224"/>
      <c r="H218" s="227">
        <v>298.04399999999998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163</v>
      </c>
      <c r="AU218" s="233" t="s">
        <v>81</v>
      </c>
      <c r="AV218" s="15" t="s">
        <v>162</v>
      </c>
      <c r="AW218" s="15" t="s">
        <v>29</v>
      </c>
      <c r="AX218" s="15" t="s">
        <v>79</v>
      </c>
      <c r="AY218" s="233" t="s">
        <v>156</v>
      </c>
    </row>
    <row r="219" spans="1:65" s="2" customFormat="1" ht="16.5" customHeight="1">
      <c r="A219" s="34"/>
      <c r="B219" s="35"/>
      <c r="C219" s="187" t="s">
        <v>219</v>
      </c>
      <c r="D219" s="187" t="s">
        <v>158</v>
      </c>
      <c r="E219" s="188" t="s">
        <v>274</v>
      </c>
      <c r="F219" s="189" t="s">
        <v>275</v>
      </c>
      <c r="G219" s="190" t="s">
        <v>161</v>
      </c>
      <c r="H219" s="191">
        <v>107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37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162</v>
      </c>
      <c r="AT219" s="199" t="s">
        <v>158</v>
      </c>
      <c r="AU219" s="199" t="s">
        <v>81</v>
      </c>
      <c r="AY219" s="17" t="s">
        <v>156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79</v>
      </c>
      <c r="BK219" s="200">
        <f>ROUND(I219*H219,2)</f>
        <v>0</v>
      </c>
      <c r="BL219" s="17" t="s">
        <v>162</v>
      </c>
      <c r="BM219" s="199" t="s">
        <v>276</v>
      </c>
    </row>
    <row r="220" spans="1:65" s="12" customFormat="1" ht="22.9" customHeight="1">
      <c r="B220" s="171"/>
      <c r="C220" s="172"/>
      <c r="D220" s="173" t="s">
        <v>71</v>
      </c>
      <c r="E220" s="185" t="s">
        <v>207</v>
      </c>
      <c r="F220" s="185" t="s">
        <v>277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SUM(P221:P235)</f>
        <v>0</v>
      </c>
      <c r="Q220" s="179"/>
      <c r="R220" s="180">
        <f>SUM(R221:R235)</f>
        <v>0</v>
      </c>
      <c r="S220" s="179"/>
      <c r="T220" s="181">
        <f>SUM(T221:T235)</f>
        <v>0</v>
      </c>
      <c r="AR220" s="182" t="s">
        <v>79</v>
      </c>
      <c r="AT220" s="183" t="s">
        <v>71</v>
      </c>
      <c r="AU220" s="183" t="s">
        <v>79</v>
      </c>
      <c r="AY220" s="182" t="s">
        <v>156</v>
      </c>
      <c r="BK220" s="184">
        <f>SUM(BK221:BK235)</f>
        <v>0</v>
      </c>
    </row>
    <row r="221" spans="1:65" s="2" customFormat="1" ht="16.5" customHeight="1">
      <c r="A221" s="34"/>
      <c r="B221" s="35"/>
      <c r="C221" s="187" t="s">
        <v>278</v>
      </c>
      <c r="D221" s="187" t="s">
        <v>158</v>
      </c>
      <c r="E221" s="188" t="s">
        <v>279</v>
      </c>
      <c r="F221" s="189" t="s">
        <v>280</v>
      </c>
      <c r="G221" s="190" t="s">
        <v>281</v>
      </c>
      <c r="H221" s="191">
        <v>17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37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162</v>
      </c>
      <c r="AT221" s="199" t="s">
        <v>158</v>
      </c>
      <c r="AU221" s="199" t="s">
        <v>81</v>
      </c>
      <c r="AY221" s="17" t="s">
        <v>156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79</v>
      </c>
      <c r="BK221" s="200">
        <f>ROUND(I221*H221,2)</f>
        <v>0</v>
      </c>
      <c r="BL221" s="17" t="s">
        <v>162</v>
      </c>
      <c r="BM221" s="199" t="s">
        <v>282</v>
      </c>
    </row>
    <row r="222" spans="1:65" s="2" customFormat="1" ht="21.75" customHeight="1">
      <c r="A222" s="34"/>
      <c r="B222" s="35"/>
      <c r="C222" s="187" t="s">
        <v>228</v>
      </c>
      <c r="D222" s="187" t="s">
        <v>158</v>
      </c>
      <c r="E222" s="188" t="s">
        <v>283</v>
      </c>
      <c r="F222" s="189" t="s">
        <v>284</v>
      </c>
      <c r="G222" s="190" t="s">
        <v>281</v>
      </c>
      <c r="H222" s="191">
        <v>18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37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162</v>
      </c>
      <c r="AT222" s="199" t="s">
        <v>158</v>
      </c>
      <c r="AU222" s="199" t="s">
        <v>81</v>
      </c>
      <c r="AY222" s="17" t="s">
        <v>156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79</v>
      </c>
      <c r="BK222" s="200">
        <f>ROUND(I222*H222,2)</f>
        <v>0</v>
      </c>
      <c r="BL222" s="17" t="s">
        <v>162</v>
      </c>
      <c r="BM222" s="199" t="s">
        <v>285</v>
      </c>
    </row>
    <row r="223" spans="1:65" s="2" customFormat="1" ht="24.2" customHeight="1">
      <c r="A223" s="34"/>
      <c r="B223" s="35"/>
      <c r="C223" s="187" t="s">
        <v>286</v>
      </c>
      <c r="D223" s="187" t="s">
        <v>158</v>
      </c>
      <c r="E223" s="188" t="s">
        <v>287</v>
      </c>
      <c r="F223" s="189" t="s">
        <v>288</v>
      </c>
      <c r="G223" s="190" t="s">
        <v>227</v>
      </c>
      <c r="H223" s="191">
        <v>2246.6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37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162</v>
      </c>
      <c r="AT223" s="199" t="s">
        <v>158</v>
      </c>
      <c r="AU223" s="199" t="s">
        <v>81</v>
      </c>
      <c r="AY223" s="17" t="s">
        <v>156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79</v>
      </c>
      <c r="BK223" s="200">
        <f>ROUND(I223*H223,2)</f>
        <v>0</v>
      </c>
      <c r="BL223" s="17" t="s">
        <v>162</v>
      </c>
      <c r="BM223" s="199" t="s">
        <v>289</v>
      </c>
    </row>
    <row r="224" spans="1:65" s="13" customFormat="1">
      <c r="B224" s="201"/>
      <c r="C224" s="202"/>
      <c r="D224" s="203" t="s">
        <v>163</v>
      </c>
      <c r="E224" s="204" t="s">
        <v>1</v>
      </c>
      <c r="F224" s="205" t="s">
        <v>88</v>
      </c>
      <c r="G224" s="202"/>
      <c r="H224" s="204" t="s">
        <v>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163</v>
      </c>
      <c r="AU224" s="211" t="s">
        <v>81</v>
      </c>
      <c r="AV224" s="13" t="s">
        <v>79</v>
      </c>
      <c r="AW224" s="13" t="s">
        <v>29</v>
      </c>
      <c r="AX224" s="13" t="s">
        <v>72</v>
      </c>
      <c r="AY224" s="211" t="s">
        <v>156</v>
      </c>
    </row>
    <row r="225" spans="1:65" s="14" customFormat="1">
      <c r="B225" s="212"/>
      <c r="C225" s="213"/>
      <c r="D225" s="203" t="s">
        <v>163</v>
      </c>
      <c r="E225" s="214" t="s">
        <v>1</v>
      </c>
      <c r="F225" s="215" t="s">
        <v>230</v>
      </c>
      <c r="G225" s="213"/>
      <c r="H225" s="216">
        <v>1446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163</v>
      </c>
      <c r="AU225" s="222" t="s">
        <v>81</v>
      </c>
      <c r="AV225" s="14" t="s">
        <v>81</v>
      </c>
      <c r="AW225" s="14" t="s">
        <v>29</v>
      </c>
      <c r="AX225" s="14" t="s">
        <v>72</v>
      </c>
      <c r="AY225" s="222" t="s">
        <v>156</v>
      </c>
    </row>
    <row r="226" spans="1:65" s="13" customFormat="1">
      <c r="B226" s="201"/>
      <c r="C226" s="202"/>
      <c r="D226" s="203" t="s">
        <v>163</v>
      </c>
      <c r="E226" s="204" t="s">
        <v>1</v>
      </c>
      <c r="F226" s="205" t="s">
        <v>90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163</v>
      </c>
      <c r="AU226" s="211" t="s">
        <v>81</v>
      </c>
      <c r="AV226" s="13" t="s">
        <v>79</v>
      </c>
      <c r="AW226" s="13" t="s">
        <v>29</v>
      </c>
      <c r="AX226" s="13" t="s">
        <v>72</v>
      </c>
      <c r="AY226" s="211" t="s">
        <v>156</v>
      </c>
    </row>
    <row r="227" spans="1:65" s="14" customFormat="1">
      <c r="B227" s="212"/>
      <c r="C227" s="213"/>
      <c r="D227" s="203" t="s">
        <v>163</v>
      </c>
      <c r="E227" s="214" t="s">
        <v>1</v>
      </c>
      <c r="F227" s="215" t="s">
        <v>231</v>
      </c>
      <c r="G227" s="213"/>
      <c r="H227" s="216">
        <v>800.6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163</v>
      </c>
      <c r="AU227" s="222" t="s">
        <v>81</v>
      </c>
      <c r="AV227" s="14" t="s">
        <v>81</v>
      </c>
      <c r="AW227" s="14" t="s">
        <v>29</v>
      </c>
      <c r="AX227" s="14" t="s">
        <v>72</v>
      </c>
      <c r="AY227" s="222" t="s">
        <v>156</v>
      </c>
    </row>
    <row r="228" spans="1:65" s="15" customFormat="1">
      <c r="B228" s="223"/>
      <c r="C228" s="224"/>
      <c r="D228" s="203" t="s">
        <v>163</v>
      </c>
      <c r="E228" s="225" t="s">
        <v>1</v>
      </c>
      <c r="F228" s="226" t="s">
        <v>168</v>
      </c>
      <c r="G228" s="224"/>
      <c r="H228" s="227">
        <v>2246.6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163</v>
      </c>
      <c r="AU228" s="233" t="s">
        <v>81</v>
      </c>
      <c r="AV228" s="15" t="s">
        <v>162</v>
      </c>
      <c r="AW228" s="15" t="s">
        <v>29</v>
      </c>
      <c r="AX228" s="15" t="s">
        <v>79</v>
      </c>
      <c r="AY228" s="233" t="s">
        <v>156</v>
      </c>
    </row>
    <row r="229" spans="1:65" s="2" customFormat="1" ht="24.2" customHeight="1">
      <c r="A229" s="34"/>
      <c r="B229" s="35"/>
      <c r="C229" s="187" t="s">
        <v>235</v>
      </c>
      <c r="D229" s="187" t="s">
        <v>158</v>
      </c>
      <c r="E229" s="188" t="s">
        <v>290</v>
      </c>
      <c r="F229" s="189" t="s">
        <v>291</v>
      </c>
      <c r="G229" s="190" t="s">
        <v>161</v>
      </c>
      <c r="H229" s="191">
        <v>1451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37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162</v>
      </c>
      <c r="AT229" s="199" t="s">
        <v>158</v>
      </c>
      <c r="AU229" s="199" t="s">
        <v>81</v>
      </c>
      <c r="AY229" s="17" t="s">
        <v>156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79</v>
      </c>
      <c r="BK229" s="200">
        <f>ROUND(I229*H229,2)</f>
        <v>0</v>
      </c>
      <c r="BL229" s="17" t="s">
        <v>162</v>
      </c>
      <c r="BM229" s="199" t="s">
        <v>292</v>
      </c>
    </row>
    <row r="230" spans="1:65" s="13" customFormat="1">
      <c r="B230" s="201"/>
      <c r="C230" s="202"/>
      <c r="D230" s="203" t="s">
        <v>163</v>
      </c>
      <c r="E230" s="204" t="s">
        <v>1</v>
      </c>
      <c r="F230" s="205" t="s">
        <v>88</v>
      </c>
      <c r="G230" s="202"/>
      <c r="H230" s="204" t="s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163</v>
      </c>
      <c r="AU230" s="211" t="s">
        <v>81</v>
      </c>
      <c r="AV230" s="13" t="s">
        <v>79</v>
      </c>
      <c r="AW230" s="13" t="s">
        <v>29</v>
      </c>
      <c r="AX230" s="13" t="s">
        <v>72</v>
      </c>
      <c r="AY230" s="211" t="s">
        <v>156</v>
      </c>
    </row>
    <row r="231" spans="1:65" s="14" customFormat="1">
      <c r="B231" s="212"/>
      <c r="C231" s="213"/>
      <c r="D231" s="203" t="s">
        <v>163</v>
      </c>
      <c r="E231" s="214" t="s">
        <v>1</v>
      </c>
      <c r="F231" s="215" t="s">
        <v>165</v>
      </c>
      <c r="G231" s="213"/>
      <c r="H231" s="216">
        <v>1168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163</v>
      </c>
      <c r="AU231" s="222" t="s">
        <v>81</v>
      </c>
      <c r="AV231" s="14" t="s">
        <v>81</v>
      </c>
      <c r="AW231" s="14" t="s">
        <v>29</v>
      </c>
      <c r="AX231" s="14" t="s">
        <v>72</v>
      </c>
      <c r="AY231" s="222" t="s">
        <v>156</v>
      </c>
    </row>
    <row r="232" spans="1:65" s="13" customFormat="1">
      <c r="B232" s="201"/>
      <c r="C232" s="202"/>
      <c r="D232" s="203" t="s">
        <v>163</v>
      </c>
      <c r="E232" s="204" t="s">
        <v>1</v>
      </c>
      <c r="F232" s="205" t="s">
        <v>293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163</v>
      </c>
      <c r="AU232" s="211" t="s">
        <v>81</v>
      </c>
      <c r="AV232" s="13" t="s">
        <v>79</v>
      </c>
      <c r="AW232" s="13" t="s">
        <v>29</v>
      </c>
      <c r="AX232" s="13" t="s">
        <v>72</v>
      </c>
      <c r="AY232" s="211" t="s">
        <v>156</v>
      </c>
    </row>
    <row r="233" spans="1:65" s="14" customFormat="1">
      <c r="B233" s="212"/>
      <c r="C233" s="213"/>
      <c r="D233" s="203" t="s">
        <v>163</v>
      </c>
      <c r="E233" s="214" t="s">
        <v>1</v>
      </c>
      <c r="F233" s="215" t="s">
        <v>167</v>
      </c>
      <c r="G233" s="213"/>
      <c r="H233" s="216">
        <v>283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163</v>
      </c>
      <c r="AU233" s="222" t="s">
        <v>81</v>
      </c>
      <c r="AV233" s="14" t="s">
        <v>81</v>
      </c>
      <c r="AW233" s="14" t="s">
        <v>29</v>
      </c>
      <c r="AX233" s="14" t="s">
        <v>72</v>
      </c>
      <c r="AY233" s="222" t="s">
        <v>156</v>
      </c>
    </row>
    <row r="234" spans="1:65" s="15" customFormat="1">
      <c r="B234" s="223"/>
      <c r="C234" s="224"/>
      <c r="D234" s="203" t="s">
        <v>163</v>
      </c>
      <c r="E234" s="225" t="s">
        <v>1</v>
      </c>
      <c r="F234" s="226" t="s">
        <v>168</v>
      </c>
      <c r="G234" s="224"/>
      <c r="H234" s="227">
        <v>1451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163</v>
      </c>
      <c r="AU234" s="233" t="s">
        <v>81</v>
      </c>
      <c r="AV234" s="15" t="s">
        <v>162</v>
      </c>
      <c r="AW234" s="15" t="s">
        <v>29</v>
      </c>
      <c r="AX234" s="15" t="s">
        <v>79</v>
      </c>
      <c r="AY234" s="233" t="s">
        <v>156</v>
      </c>
    </row>
    <row r="235" spans="1:65" s="2" customFormat="1" ht="16.5" customHeight="1">
      <c r="A235" s="34"/>
      <c r="B235" s="35"/>
      <c r="C235" s="187" t="s">
        <v>294</v>
      </c>
      <c r="D235" s="187" t="s">
        <v>158</v>
      </c>
      <c r="E235" s="188" t="s">
        <v>295</v>
      </c>
      <c r="F235" s="189" t="s">
        <v>296</v>
      </c>
      <c r="G235" s="190" t="s">
        <v>297</v>
      </c>
      <c r="H235" s="191">
        <v>1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37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162</v>
      </c>
      <c r="AT235" s="199" t="s">
        <v>158</v>
      </c>
      <c r="AU235" s="199" t="s">
        <v>81</v>
      </c>
      <c r="AY235" s="17" t="s">
        <v>156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79</v>
      </c>
      <c r="BK235" s="200">
        <f>ROUND(I235*H235,2)</f>
        <v>0</v>
      </c>
      <c r="BL235" s="17" t="s">
        <v>162</v>
      </c>
      <c r="BM235" s="199" t="s">
        <v>298</v>
      </c>
    </row>
    <row r="236" spans="1:65" s="12" customFormat="1" ht="22.9" customHeight="1">
      <c r="B236" s="171"/>
      <c r="C236" s="172"/>
      <c r="D236" s="173" t="s">
        <v>71</v>
      </c>
      <c r="E236" s="185" t="s">
        <v>299</v>
      </c>
      <c r="F236" s="185" t="s">
        <v>300</v>
      </c>
      <c r="G236" s="172"/>
      <c r="H236" s="172"/>
      <c r="I236" s="175"/>
      <c r="J236" s="186">
        <f>BK236</f>
        <v>0</v>
      </c>
      <c r="K236" s="172"/>
      <c r="L236" s="177"/>
      <c r="M236" s="178"/>
      <c r="N236" s="179"/>
      <c r="O236" s="179"/>
      <c r="P236" s="180">
        <f>SUM(P237:P252)</f>
        <v>0</v>
      </c>
      <c r="Q236" s="179"/>
      <c r="R236" s="180">
        <f>SUM(R237:R252)</f>
        <v>0</v>
      </c>
      <c r="S236" s="179"/>
      <c r="T236" s="181">
        <f>SUM(T237:T252)</f>
        <v>0</v>
      </c>
      <c r="AR236" s="182" t="s">
        <v>79</v>
      </c>
      <c r="AT236" s="183" t="s">
        <v>71</v>
      </c>
      <c r="AU236" s="183" t="s">
        <v>79</v>
      </c>
      <c r="AY236" s="182" t="s">
        <v>156</v>
      </c>
      <c r="BK236" s="184">
        <f>SUM(BK237:BK252)</f>
        <v>0</v>
      </c>
    </row>
    <row r="237" spans="1:65" s="2" customFormat="1" ht="24.2" customHeight="1">
      <c r="A237" s="34"/>
      <c r="B237" s="35"/>
      <c r="C237" s="187" t="s">
        <v>239</v>
      </c>
      <c r="D237" s="187" t="s">
        <v>158</v>
      </c>
      <c r="E237" s="188" t="s">
        <v>301</v>
      </c>
      <c r="F237" s="189" t="s">
        <v>302</v>
      </c>
      <c r="G237" s="190" t="s">
        <v>271</v>
      </c>
      <c r="H237" s="191">
        <v>5420.6750000000002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37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162</v>
      </c>
      <c r="AT237" s="199" t="s">
        <v>158</v>
      </c>
      <c r="AU237" s="199" t="s">
        <v>81</v>
      </c>
      <c r="AY237" s="17" t="s">
        <v>156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79</v>
      </c>
      <c r="BK237" s="200">
        <f>ROUND(I237*H237,2)</f>
        <v>0</v>
      </c>
      <c r="BL237" s="17" t="s">
        <v>162</v>
      </c>
      <c r="BM237" s="199" t="s">
        <v>303</v>
      </c>
    </row>
    <row r="238" spans="1:65" s="2" customFormat="1" ht="24.2" customHeight="1">
      <c r="A238" s="34"/>
      <c r="B238" s="35"/>
      <c r="C238" s="187" t="s">
        <v>304</v>
      </c>
      <c r="D238" s="187" t="s">
        <v>158</v>
      </c>
      <c r="E238" s="188" t="s">
        <v>305</v>
      </c>
      <c r="F238" s="189" t="s">
        <v>306</v>
      </c>
      <c r="G238" s="190" t="s">
        <v>271</v>
      </c>
      <c r="H238" s="191">
        <v>102992.825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37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162</v>
      </c>
      <c r="AT238" s="199" t="s">
        <v>158</v>
      </c>
      <c r="AU238" s="199" t="s">
        <v>81</v>
      </c>
      <c r="AY238" s="17" t="s">
        <v>156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79</v>
      </c>
      <c r="BK238" s="200">
        <f>ROUND(I238*H238,2)</f>
        <v>0</v>
      </c>
      <c r="BL238" s="17" t="s">
        <v>162</v>
      </c>
      <c r="BM238" s="199" t="s">
        <v>307</v>
      </c>
    </row>
    <row r="239" spans="1:65" s="14" customFormat="1">
      <c r="B239" s="212"/>
      <c r="C239" s="213"/>
      <c r="D239" s="203" t="s">
        <v>163</v>
      </c>
      <c r="E239" s="214" t="s">
        <v>1</v>
      </c>
      <c r="F239" s="215" t="s">
        <v>308</v>
      </c>
      <c r="G239" s="213"/>
      <c r="H239" s="216">
        <v>102992.825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163</v>
      </c>
      <c r="AU239" s="222" t="s">
        <v>81</v>
      </c>
      <c r="AV239" s="14" t="s">
        <v>81</v>
      </c>
      <c r="AW239" s="14" t="s">
        <v>29</v>
      </c>
      <c r="AX239" s="14" t="s">
        <v>72</v>
      </c>
      <c r="AY239" s="222" t="s">
        <v>156</v>
      </c>
    </row>
    <row r="240" spans="1:65" s="15" customFormat="1">
      <c r="B240" s="223"/>
      <c r="C240" s="224"/>
      <c r="D240" s="203" t="s">
        <v>163</v>
      </c>
      <c r="E240" s="225" t="s">
        <v>1</v>
      </c>
      <c r="F240" s="226" t="s">
        <v>168</v>
      </c>
      <c r="G240" s="224"/>
      <c r="H240" s="227">
        <v>102992.825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AT240" s="233" t="s">
        <v>163</v>
      </c>
      <c r="AU240" s="233" t="s">
        <v>81</v>
      </c>
      <c r="AV240" s="15" t="s">
        <v>162</v>
      </c>
      <c r="AW240" s="15" t="s">
        <v>29</v>
      </c>
      <c r="AX240" s="15" t="s">
        <v>79</v>
      </c>
      <c r="AY240" s="233" t="s">
        <v>156</v>
      </c>
    </row>
    <row r="241" spans="1:65" s="2" customFormat="1" ht="24.2" customHeight="1">
      <c r="A241" s="34"/>
      <c r="B241" s="35"/>
      <c r="C241" s="187" t="s">
        <v>244</v>
      </c>
      <c r="D241" s="187" t="s">
        <v>158</v>
      </c>
      <c r="E241" s="188" t="s">
        <v>309</v>
      </c>
      <c r="F241" s="189" t="s">
        <v>310</v>
      </c>
      <c r="G241" s="190" t="s">
        <v>271</v>
      </c>
      <c r="H241" s="191">
        <v>5420.6750000000002</v>
      </c>
      <c r="I241" s="192"/>
      <c r="J241" s="193">
        <f>ROUND(I241*H241,2)</f>
        <v>0</v>
      </c>
      <c r="K241" s="194"/>
      <c r="L241" s="39"/>
      <c r="M241" s="195" t="s">
        <v>1</v>
      </c>
      <c r="N241" s="196" t="s">
        <v>37</v>
      </c>
      <c r="O241" s="7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162</v>
      </c>
      <c r="AT241" s="199" t="s">
        <v>158</v>
      </c>
      <c r="AU241" s="199" t="s">
        <v>81</v>
      </c>
      <c r="AY241" s="17" t="s">
        <v>156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79</v>
      </c>
      <c r="BK241" s="200">
        <f>ROUND(I241*H241,2)</f>
        <v>0</v>
      </c>
      <c r="BL241" s="17" t="s">
        <v>162</v>
      </c>
      <c r="BM241" s="199" t="s">
        <v>311</v>
      </c>
    </row>
    <row r="242" spans="1:65" s="2" customFormat="1" ht="24.2" customHeight="1">
      <c r="A242" s="34"/>
      <c r="B242" s="35"/>
      <c r="C242" s="187" t="s">
        <v>312</v>
      </c>
      <c r="D242" s="187" t="s">
        <v>158</v>
      </c>
      <c r="E242" s="188" t="s">
        <v>313</v>
      </c>
      <c r="F242" s="189" t="s">
        <v>314</v>
      </c>
      <c r="G242" s="190" t="s">
        <v>271</v>
      </c>
      <c r="H242" s="191">
        <v>27103.375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37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162</v>
      </c>
      <c r="AT242" s="199" t="s">
        <v>158</v>
      </c>
      <c r="AU242" s="199" t="s">
        <v>81</v>
      </c>
      <c r="AY242" s="17" t="s">
        <v>156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79</v>
      </c>
      <c r="BK242" s="200">
        <f>ROUND(I242*H242,2)</f>
        <v>0</v>
      </c>
      <c r="BL242" s="17" t="s">
        <v>162</v>
      </c>
      <c r="BM242" s="199" t="s">
        <v>315</v>
      </c>
    </row>
    <row r="243" spans="1:65" s="14" customFormat="1">
      <c r="B243" s="212"/>
      <c r="C243" s="213"/>
      <c r="D243" s="203" t="s">
        <v>163</v>
      </c>
      <c r="E243" s="214" t="s">
        <v>1</v>
      </c>
      <c r="F243" s="215" t="s">
        <v>316</v>
      </c>
      <c r="G243" s="213"/>
      <c r="H243" s="216">
        <v>27103.375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163</v>
      </c>
      <c r="AU243" s="222" t="s">
        <v>81</v>
      </c>
      <c r="AV243" s="14" t="s">
        <v>81</v>
      </c>
      <c r="AW243" s="14" t="s">
        <v>29</v>
      </c>
      <c r="AX243" s="14" t="s">
        <v>72</v>
      </c>
      <c r="AY243" s="222" t="s">
        <v>156</v>
      </c>
    </row>
    <row r="244" spans="1:65" s="15" customFormat="1">
      <c r="B244" s="223"/>
      <c r="C244" s="224"/>
      <c r="D244" s="203" t="s">
        <v>163</v>
      </c>
      <c r="E244" s="225" t="s">
        <v>1</v>
      </c>
      <c r="F244" s="226" t="s">
        <v>168</v>
      </c>
      <c r="G244" s="224"/>
      <c r="H244" s="227">
        <v>27103.375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163</v>
      </c>
      <c r="AU244" s="233" t="s">
        <v>81</v>
      </c>
      <c r="AV244" s="15" t="s">
        <v>162</v>
      </c>
      <c r="AW244" s="15" t="s">
        <v>29</v>
      </c>
      <c r="AX244" s="15" t="s">
        <v>79</v>
      </c>
      <c r="AY244" s="233" t="s">
        <v>156</v>
      </c>
    </row>
    <row r="245" spans="1:65" s="2" customFormat="1" ht="24.2" customHeight="1">
      <c r="A245" s="34"/>
      <c r="B245" s="35"/>
      <c r="C245" s="187" t="s">
        <v>249</v>
      </c>
      <c r="D245" s="187" t="s">
        <v>158</v>
      </c>
      <c r="E245" s="188" t="s">
        <v>317</v>
      </c>
      <c r="F245" s="189" t="s">
        <v>318</v>
      </c>
      <c r="G245" s="190" t="s">
        <v>271</v>
      </c>
      <c r="H245" s="191">
        <v>5420.6750000000002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37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162</v>
      </c>
      <c r="AT245" s="199" t="s">
        <v>158</v>
      </c>
      <c r="AU245" s="199" t="s">
        <v>81</v>
      </c>
      <c r="AY245" s="17" t="s">
        <v>156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79</v>
      </c>
      <c r="BK245" s="200">
        <f>ROUND(I245*H245,2)</f>
        <v>0</v>
      </c>
      <c r="BL245" s="17" t="s">
        <v>162</v>
      </c>
      <c r="BM245" s="199" t="s">
        <v>319</v>
      </c>
    </row>
    <row r="246" spans="1:65" s="2" customFormat="1" ht="33" customHeight="1">
      <c r="A246" s="34"/>
      <c r="B246" s="35"/>
      <c r="C246" s="187" t="s">
        <v>320</v>
      </c>
      <c r="D246" s="187" t="s">
        <v>158</v>
      </c>
      <c r="E246" s="188" t="s">
        <v>321</v>
      </c>
      <c r="F246" s="189" t="s">
        <v>322</v>
      </c>
      <c r="G246" s="190" t="s">
        <v>271</v>
      </c>
      <c r="H246" s="191">
        <v>9.76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37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162</v>
      </c>
      <c r="AT246" s="199" t="s">
        <v>158</v>
      </c>
      <c r="AU246" s="199" t="s">
        <v>81</v>
      </c>
      <c r="AY246" s="17" t="s">
        <v>156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79</v>
      </c>
      <c r="BK246" s="200">
        <f>ROUND(I246*H246,2)</f>
        <v>0</v>
      </c>
      <c r="BL246" s="17" t="s">
        <v>162</v>
      </c>
      <c r="BM246" s="199" t="s">
        <v>323</v>
      </c>
    </row>
    <row r="247" spans="1:65" s="2" customFormat="1" ht="44.25" customHeight="1">
      <c r="A247" s="34"/>
      <c r="B247" s="35"/>
      <c r="C247" s="187" t="s">
        <v>255</v>
      </c>
      <c r="D247" s="187" t="s">
        <v>158</v>
      </c>
      <c r="E247" s="188" t="s">
        <v>324</v>
      </c>
      <c r="F247" s="189" t="s">
        <v>325</v>
      </c>
      <c r="G247" s="190" t="s">
        <v>271</v>
      </c>
      <c r="H247" s="191">
        <v>3707.07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37</v>
      </c>
      <c r="O247" s="71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162</v>
      </c>
      <c r="AT247" s="199" t="s">
        <v>158</v>
      </c>
      <c r="AU247" s="199" t="s">
        <v>81</v>
      </c>
      <c r="AY247" s="17" t="s">
        <v>156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79</v>
      </c>
      <c r="BK247" s="200">
        <f>ROUND(I247*H247,2)</f>
        <v>0</v>
      </c>
      <c r="BL247" s="17" t="s">
        <v>162</v>
      </c>
      <c r="BM247" s="199" t="s">
        <v>326</v>
      </c>
    </row>
    <row r="248" spans="1:65" s="13" customFormat="1">
      <c r="B248" s="201"/>
      <c r="C248" s="202"/>
      <c r="D248" s="203" t="s">
        <v>163</v>
      </c>
      <c r="E248" s="204" t="s">
        <v>1</v>
      </c>
      <c r="F248" s="205" t="s">
        <v>327</v>
      </c>
      <c r="G248" s="202"/>
      <c r="H248" s="204" t="s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163</v>
      </c>
      <c r="AU248" s="211" t="s">
        <v>81</v>
      </c>
      <c r="AV248" s="13" t="s">
        <v>79</v>
      </c>
      <c r="AW248" s="13" t="s">
        <v>29</v>
      </c>
      <c r="AX248" s="13" t="s">
        <v>72</v>
      </c>
      <c r="AY248" s="211" t="s">
        <v>156</v>
      </c>
    </row>
    <row r="249" spans="1:65" s="14" customFormat="1">
      <c r="B249" s="212"/>
      <c r="C249" s="213"/>
      <c r="D249" s="203" t="s">
        <v>163</v>
      </c>
      <c r="E249" s="214" t="s">
        <v>1</v>
      </c>
      <c r="F249" s="215" t="s">
        <v>328</v>
      </c>
      <c r="G249" s="213"/>
      <c r="H249" s="216">
        <v>3707.07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163</v>
      </c>
      <c r="AU249" s="222" t="s">
        <v>81</v>
      </c>
      <c r="AV249" s="14" t="s">
        <v>81</v>
      </c>
      <c r="AW249" s="14" t="s">
        <v>29</v>
      </c>
      <c r="AX249" s="14" t="s">
        <v>72</v>
      </c>
      <c r="AY249" s="222" t="s">
        <v>156</v>
      </c>
    </row>
    <row r="250" spans="1:65" s="15" customFormat="1">
      <c r="B250" s="223"/>
      <c r="C250" s="224"/>
      <c r="D250" s="203" t="s">
        <v>163</v>
      </c>
      <c r="E250" s="225" t="s">
        <v>1</v>
      </c>
      <c r="F250" s="226" t="s">
        <v>168</v>
      </c>
      <c r="G250" s="224"/>
      <c r="H250" s="227">
        <v>3707.07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163</v>
      </c>
      <c r="AU250" s="233" t="s">
        <v>81</v>
      </c>
      <c r="AV250" s="15" t="s">
        <v>162</v>
      </c>
      <c r="AW250" s="15" t="s">
        <v>29</v>
      </c>
      <c r="AX250" s="15" t="s">
        <v>79</v>
      </c>
      <c r="AY250" s="233" t="s">
        <v>156</v>
      </c>
    </row>
    <row r="251" spans="1:65" s="2" customFormat="1" ht="37.9" customHeight="1">
      <c r="A251" s="34"/>
      <c r="B251" s="35"/>
      <c r="C251" s="187" t="s">
        <v>329</v>
      </c>
      <c r="D251" s="187" t="s">
        <v>158</v>
      </c>
      <c r="E251" s="188" t="s">
        <v>330</v>
      </c>
      <c r="F251" s="189" t="s">
        <v>331</v>
      </c>
      <c r="G251" s="190" t="s">
        <v>271</v>
      </c>
      <c r="H251" s="191">
        <v>1610.7850000000001</v>
      </c>
      <c r="I251" s="192"/>
      <c r="J251" s="193">
        <f>ROUND(I251*H251,2)</f>
        <v>0</v>
      </c>
      <c r="K251" s="194"/>
      <c r="L251" s="39"/>
      <c r="M251" s="195" t="s">
        <v>1</v>
      </c>
      <c r="N251" s="196" t="s">
        <v>37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162</v>
      </c>
      <c r="AT251" s="199" t="s">
        <v>158</v>
      </c>
      <c r="AU251" s="199" t="s">
        <v>81</v>
      </c>
      <c r="AY251" s="17" t="s">
        <v>156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79</v>
      </c>
      <c r="BK251" s="200">
        <f>ROUND(I251*H251,2)</f>
        <v>0</v>
      </c>
      <c r="BL251" s="17" t="s">
        <v>162</v>
      </c>
      <c r="BM251" s="199" t="s">
        <v>332</v>
      </c>
    </row>
    <row r="252" spans="1:65" s="2" customFormat="1" ht="44.25" customHeight="1">
      <c r="A252" s="34"/>
      <c r="B252" s="35"/>
      <c r="C252" s="187" t="s">
        <v>259</v>
      </c>
      <c r="D252" s="187" t="s">
        <v>158</v>
      </c>
      <c r="E252" s="188" t="s">
        <v>333</v>
      </c>
      <c r="F252" s="189" t="s">
        <v>334</v>
      </c>
      <c r="G252" s="190" t="s">
        <v>271</v>
      </c>
      <c r="H252" s="191">
        <v>93.06</v>
      </c>
      <c r="I252" s="192"/>
      <c r="J252" s="193">
        <f>ROUND(I252*H252,2)</f>
        <v>0</v>
      </c>
      <c r="K252" s="194"/>
      <c r="L252" s="39"/>
      <c r="M252" s="195" t="s">
        <v>1</v>
      </c>
      <c r="N252" s="196" t="s">
        <v>37</v>
      </c>
      <c r="O252" s="71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162</v>
      </c>
      <c r="AT252" s="199" t="s">
        <v>158</v>
      </c>
      <c r="AU252" s="199" t="s">
        <v>81</v>
      </c>
      <c r="AY252" s="17" t="s">
        <v>156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79</v>
      </c>
      <c r="BK252" s="200">
        <f>ROUND(I252*H252,2)</f>
        <v>0</v>
      </c>
      <c r="BL252" s="17" t="s">
        <v>162</v>
      </c>
      <c r="BM252" s="199" t="s">
        <v>335</v>
      </c>
    </row>
    <row r="253" spans="1:65" s="12" customFormat="1" ht="22.9" customHeight="1">
      <c r="B253" s="171"/>
      <c r="C253" s="172"/>
      <c r="D253" s="173" t="s">
        <v>71</v>
      </c>
      <c r="E253" s="185" t="s">
        <v>336</v>
      </c>
      <c r="F253" s="185" t="s">
        <v>337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SUM(P254:P255)</f>
        <v>0</v>
      </c>
      <c r="Q253" s="179"/>
      <c r="R253" s="180">
        <f>SUM(R254:R255)</f>
        <v>0</v>
      </c>
      <c r="S253" s="179"/>
      <c r="T253" s="181">
        <f>SUM(T254:T255)</f>
        <v>0</v>
      </c>
      <c r="AR253" s="182" t="s">
        <v>79</v>
      </c>
      <c r="AT253" s="183" t="s">
        <v>71</v>
      </c>
      <c r="AU253" s="183" t="s">
        <v>79</v>
      </c>
      <c r="AY253" s="182" t="s">
        <v>156</v>
      </c>
      <c r="BK253" s="184">
        <f>SUM(BK254:BK255)</f>
        <v>0</v>
      </c>
    </row>
    <row r="254" spans="1:65" s="2" customFormat="1" ht="24.2" customHeight="1">
      <c r="A254" s="34"/>
      <c r="B254" s="35"/>
      <c r="C254" s="187" t="s">
        <v>338</v>
      </c>
      <c r="D254" s="187" t="s">
        <v>158</v>
      </c>
      <c r="E254" s="188" t="s">
        <v>339</v>
      </c>
      <c r="F254" s="189" t="s">
        <v>340</v>
      </c>
      <c r="G254" s="190" t="s">
        <v>271</v>
      </c>
      <c r="H254" s="191">
        <v>981.03800000000001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37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162</v>
      </c>
      <c r="AT254" s="199" t="s">
        <v>158</v>
      </c>
      <c r="AU254" s="199" t="s">
        <v>81</v>
      </c>
      <c r="AY254" s="17" t="s">
        <v>156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79</v>
      </c>
      <c r="BK254" s="200">
        <f>ROUND(I254*H254,2)</f>
        <v>0</v>
      </c>
      <c r="BL254" s="17" t="s">
        <v>162</v>
      </c>
      <c r="BM254" s="199" t="s">
        <v>341</v>
      </c>
    </row>
    <row r="255" spans="1:65" s="2" customFormat="1" ht="24.2" customHeight="1">
      <c r="A255" s="34"/>
      <c r="B255" s="35"/>
      <c r="C255" s="187" t="s">
        <v>264</v>
      </c>
      <c r="D255" s="187" t="s">
        <v>158</v>
      </c>
      <c r="E255" s="188" t="s">
        <v>342</v>
      </c>
      <c r="F255" s="189" t="s">
        <v>343</v>
      </c>
      <c r="G255" s="190" t="s">
        <v>271</v>
      </c>
      <c r="H255" s="191">
        <v>981.03800000000001</v>
      </c>
      <c r="I255" s="192"/>
      <c r="J255" s="193">
        <f>ROUND(I255*H255,2)</f>
        <v>0</v>
      </c>
      <c r="K255" s="194"/>
      <c r="L255" s="39"/>
      <c r="M255" s="195" t="s">
        <v>1</v>
      </c>
      <c r="N255" s="196" t="s">
        <v>37</v>
      </c>
      <c r="O255" s="71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162</v>
      </c>
      <c r="AT255" s="199" t="s">
        <v>158</v>
      </c>
      <c r="AU255" s="199" t="s">
        <v>81</v>
      </c>
      <c r="AY255" s="17" t="s">
        <v>156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79</v>
      </c>
      <c r="BK255" s="200">
        <f>ROUND(I255*H255,2)</f>
        <v>0</v>
      </c>
      <c r="BL255" s="17" t="s">
        <v>162</v>
      </c>
      <c r="BM255" s="199" t="s">
        <v>344</v>
      </c>
    </row>
    <row r="256" spans="1:65" s="12" customFormat="1" ht="25.9" customHeight="1">
      <c r="B256" s="171"/>
      <c r="C256" s="172"/>
      <c r="D256" s="173" t="s">
        <v>71</v>
      </c>
      <c r="E256" s="174" t="s">
        <v>345</v>
      </c>
      <c r="F256" s="174" t="s">
        <v>346</v>
      </c>
      <c r="G256" s="172"/>
      <c r="H256" s="172"/>
      <c r="I256" s="175"/>
      <c r="J256" s="176">
        <f>BK256</f>
        <v>0</v>
      </c>
      <c r="K256" s="172"/>
      <c r="L256" s="177"/>
      <c r="M256" s="178"/>
      <c r="N256" s="179"/>
      <c r="O256" s="179"/>
      <c r="P256" s="180">
        <f>P257</f>
        <v>0</v>
      </c>
      <c r="Q256" s="179"/>
      <c r="R256" s="180">
        <f>R257</f>
        <v>0</v>
      </c>
      <c r="S256" s="179"/>
      <c r="T256" s="181">
        <f>T257</f>
        <v>0</v>
      </c>
      <c r="AR256" s="182" t="s">
        <v>81</v>
      </c>
      <c r="AT256" s="183" t="s">
        <v>71</v>
      </c>
      <c r="AU256" s="183" t="s">
        <v>72</v>
      </c>
      <c r="AY256" s="182" t="s">
        <v>156</v>
      </c>
      <c r="BK256" s="184">
        <f>BK257</f>
        <v>0</v>
      </c>
    </row>
    <row r="257" spans="1:65" s="12" customFormat="1" ht="22.9" customHeight="1">
      <c r="B257" s="171"/>
      <c r="C257" s="172"/>
      <c r="D257" s="173" t="s">
        <v>71</v>
      </c>
      <c r="E257" s="185" t="s">
        <v>347</v>
      </c>
      <c r="F257" s="185" t="s">
        <v>348</v>
      </c>
      <c r="G257" s="172"/>
      <c r="H257" s="172"/>
      <c r="I257" s="175"/>
      <c r="J257" s="186">
        <f>BK257</f>
        <v>0</v>
      </c>
      <c r="K257" s="172"/>
      <c r="L257" s="177"/>
      <c r="M257" s="178"/>
      <c r="N257" s="179"/>
      <c r="O257" s="179"/>
      <c r="P257" s="180">
        <f>SUM(P258:P260)</f>
        <v>0</v>
      </c>
      <c r="Q257" s="179"/>
      <c r="R257" s="180">
        <f>SUM(R258:R260)</f>
        <v>0</v>
      </c>
      <c r="S257" s="179"/>
      <c r="T257" s="181">
        <f>SUM(T258:T260)</f>
        <v>0</v>
      </c>
      <c r="AR257" s="182" t="s">
        <v>81</v>
      </c>
      <c r="AT257" s="183" t="s">
        <v>71</v>
      </c>
      <c r="AU257" s="183" t="s">
        <v>79</v>
      </c>
      <c r="AY257" s="182" t="s">
        <v>156</v>
      </c>
      <c r="BK257" s="184">
        <f>SUM(BK258:BK260)</f>
        <v>0</v>
      </c>
    </row>
    <row r="258" spans="1:65" s="2" customFormat="1" ht="33" customHeight="1">
      <c r="A258" s="34"/>
      <c r="B258" s="35"/>
      <c r="C258" s="187" t="s">
        <v>349</v>
      </c>
      <c r="D258" s="187" t="s">
        <v>158</v>
      </c>
      <c r="E258" s="188" t="s">
        <v>350</v>
      </c>
      <c r="F258" s="189" t="s">
        <v>351</v>
      </c>
      <c r="G258" s="190" t="s">
        <v>227</v>
      </c>
      <c r="H258" s="191">
        <v>1182.5</v>
      </c>
      <c r="I258" s="192"/>
      <c r="J258" s="193">
        <f>ROUND(I258*H258,2)</f>
        <v>0</v>
      </c>
      <c r="K258" s="194"/>
      <c r="L258" s="39"/>
      <c r="M258" s="195" t="s">
        <v>1</v>
      </c>
      <c r="N258" s="196" t="s">
        <v>37</v>
      </c>
      <c r="O258" s="71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205</v>
      </c>
      <c r="AT258" s="199" t="s">
        <v>158</v>
      </c>
      <c r="AU258" s="199" t="s">
        <v>81</v>
      </c>
      <c r="AY258" s="17" t="s">
        <v>156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79</v>
      </c>
      <c r="BK258" s="200">
        <f>ROUND(I258*H258,2)</f>
        <v>0</v>
      </c>
      <c r="BL258" s="17" t="s">
        <v>205</v>
      </c>
      <c r="BM258" s="199" t="s">
        <v>352</v>
      </c>
    </row>
    <row r="259" spans="1:65" s="2" customFormat="1" ht="21.75" customHeight="1">
      <c r="A259" s="34"/>
      <c r="B259" s="35"/>
      <c r="C259" s="187" t="s">
        <v>268</v>
      </c>
      <c r="D259" s="187" t="s">
        <v>158</v>
      </c>
      <c r="E259" s="188" t="s">
        <v>353</v>
      </c>
      <c r="F259" s="189" t="s">
        <v>354</v>
      </c>
      <c r="G259" s="190" t="s">
        <v>227</v>
      </c>
      <c r="H259" s="191">
        <v>1182.5</v>
      </c>
      <c r="I259" s="192"/>
      <c r="J259" s="193">
        <f>ROUND(I259*H259,2)</f>
        <v>0</v>
      </c>
      <c r="K259" s="194"/>
      <c r="L259" s="39"/>
      <c r="M259" s="195" t="s">
        <v>1</v>
      </c>
      <c r="N259" s="196" t="s">
        <v>37</v>
      </c>
      <c r="O259" s="71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205</v>
      </c>
      <c r="AT259" s="199" t="s">
        <v>158</v>
      </c>
      <c r="AU259" s="199" t="s">
        <v>81</v>
      </c>
      <c r="AY259" s="17" t="s">
        <v>156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79</v>
      </c>
      <c r="BK259" s="200">
        <f>ROUND(I259*H259,2)</f>
        <v>0</v>
      </c>
      <c r="BL259" s="17" t="s">
        <v>205</v>
      </c>
      <c r="BM259" s="199" t="s">
        <v>355</v>
      </c>
    </row>
    <row r="260" spans="1:65" s="2" customFormat="1" ht="24.2" customHeight="1">
      <c r="A260" s="34"/>
      <c r="B260" s="35"/>
      <c r="C260" s="187" t="s">
        <v>356</v>
      </c>
      <c r="D260" s="187" t="s">
        <v>158</v>
      </c>
      <c r="E260" s="188" t="s">
        <v>357</v>
      </c>
      <c r="F260" s="189" t="s">
        <v>358</v>
      </c>
      <c r="G260" s="190" t="s">
        <v>271</v>
      </c>
      <c r="H260" s="191">
        <v>29.562999999999999</v>
      </c>
      <c r="I260" s="192"/>
      <c r="J260" s="193">
        <f>ROUND(I260*H260,2)</f>
        <v>0</v>
      </c>
      <c r="K260" s="194"/>
      <c r="L260" s="39"/>
      <c r="M260" s="234" t="s">
        <v>1</v>
      </c>
      <c r="N260" s="235" t="s">
        <v>37</v>
      </c>
      <c r="O260" s="236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205</v>
      </c>
      <c r="AT260" s="199" t="s">
        <v>158</v>
      </c>
      <c r="AU260" s="199" t="s">
        <v>81</v>
      </c>
      <c r="AY260" s="17" t="s">
        <v>156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79</v>
      </c>
      <c r="BK260" s="200">
        <f>ROUND(I260*H260,2)</f>
        <v>0</v>
      </c>
      <c r="BL260" s="17" t="s">
        <v>205</v>
      </c>
      <c r="BM260" s="199" t="s">
        <v>359</v>
      </c>
    </row>
    <row r="261" spans="1:65" s="2" customFormat="1" ht="6.95" customHeight="1">
      <c r="A261" s="34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39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sheetProtection algorithmName="SHA-512" hashValue="ABbONDlptM+IRHedD3sm/dHDoz8c8ktq/uNaT6motkZL5TzC4x43+Pu+9MsfnP0luT/64a0oVa+4tyWrefuE0g==" saltValue="kQdh8n65O+IBsiGwcY8Ptwq4jxTG+PvMiJji8PRL9wEYK3rRvqGK3uLzDycvr1HMyPEnr9BOewR48szWV0erzQ==" spinCount="100000" sheet="1" objects="1" scenarios="1" formatColumns="0" formatRows="0" autoFilter="0"/>
  <autoFilter ref="C122:K26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2"/>
  <sheetViews>
    <sheetView showGridLines="0" workbookViewId="0">
      <selection activeCell="I124" sqref="I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360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ROUND((SUM(BE121:BE141)),  2)</f>
        <v>0</v>
      </c>
      <c r="G33" s="34"/>
      <c r="H33" s="34"/>
      <c r="I33" s="124">
        <v>0.21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ROUND((SUM(BF121:BF141)),  2)</f>
        <v>0</v>
      </c>
      <c r="G34" s="34"/>
      <c r="H34" s="34"/>
      <c r="I34" s="124">
        <v>0.15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101 - Pěší komunikace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J140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101 - Pěší komunikace 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P123+P125+P132+P140</f>
        <v>0</v>
      </c>
      <c r="Q122" s="179"/>
      <c r="R122" s="180">
        <f>R123+R125+R132+R140</f>
        <v>0</v>
      </c>
      <c r="S122" s="179"/>
      <c r="T122" s="181">
        <f>T123+T125+T132+T140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BK123+BK125+BK132+BK140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3036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SUM(P126:P131)</f>
        <v>0</v>
      </c>
      <c r="Q125" s="179"/>
      <c r="R125" s="180">
        <f>SUM(R126:R131)</f>
        <v>0</v>
      </c>
      <c r="S125" s="179"/>
      <c r="T125" s="181">
        <f>SUM(T126:T131)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SUM(BK126:BK131)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365</v>
      </c>
      <c r="F126" s="189" t="s">
        <v>366</v>
      </c>
      <c r="G126" s="190" t="s">
        <v>161</v>
      </c>
      <c r="H126" s="191">
        <v>3036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367</v>
      </c>
      <c r="F127" s="189" t="s">
        <v>368</v>
      </c>
      <c r="G127" s="190" t="s">
        <v>161</v>
      </c>
      <c r="H127" s="191">
        <v>3036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24.2" customHeight="1">
      <c r="A128" s="34"/>
      <c r="B128" s="35"/>
      <c r="C128" s="187" t="s">
        <v>162</v>
      </c>
      <c r="D128" s="187" t="s">
        <v>158</v>
      </c>
      <c r="E128" s="188" t="s">
        <v>369</v>
      </c>
      <c r="F128" s="189" t="s">
        <v>370</v>
      </c>
      <c r="G128" s="190" t="s">
        <v>161</v>
      </c>
      <c r="H128" s="191">
        <v>3036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2" customFormat="1" ht="16.5" customHeight="1">
      <c r="A129" s="34"/>
      <c r="B129" s="35"/>
      <c r="C129" s="239" t="s">
        <v>187</v>
      </c>
      <c r="D129" s="239" t="s">
        <v>371</v>
      </c>
      <c r="E129" s="240" t="s">
        <v>372</v>
      </c>
      <c r="F129" s="241" t="s">
        <v>373</v>
      </c>
      <c r="G129" s="242" t="s">
        <v>161</v>
      </c>
      <c r="H129" s="243">
        <v>3096.72</v>
      </c>
      <c r="I129" s="244"/>
      <c r="J129" s="245">
        <f>ROUND(I129*H129,2)</f>
        <v>0</v>
      </c>
      <c r="K129" s="246"/>
      <c r="L129" s="247"/>
      <c r="M129" s="248" t="s">
        <v>1</v>
      </c>
      <c r="N129" s="249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182</v>
      </c>
      <c r="AT129" s="199" t="s">
        <v>371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190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374</v>
      </c>
      <c r="G130" s="213"/>
      <c r="H130" s="216">
        <v>3096.72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3096.72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12" customFormat="1" ht="22.9" customHeight="1">
      <c r="B132" s="171"/>
      <c r="C132" s="172"/>
      <c r="D132" s="173" t="s">
        <v>71</v>
      </c>
      <c r="E132" s="185" t="s">
        <v>207</v>
      </c>
      <c r="F132" s="185" t="s">
        <v>277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SUM(P133:P139)</f>
        <v>0</v>
      </c>
      <c r="Q132" s="179"/>
      <c r="R132" s="180">
        <f>SUM(R133:R139)</f>
        <v>0</v>
      </c>
      <c r="S132" s="179"/>
      <c r="T132" s="181">
        <f>SUM(T133:T139)</f>
        <v>0</v>
      </c>
      <c r="AR132" s="182" t="s">
        <v>79</v>
      </c>
      <c r="AT132" s="183" t="s">
        <v>71</v>
      </c>
      <c r="AU132" s="183" t="s">
        <v>79</v>
      </c>
      <c r="AY132" s="182" t="s">
        <v>156</v>
      </c>
      <c r="BK132" s="184">
        <f>SUM(BK133:BK139)</f>
        <v>0</v>
      </c>
    </row>
    <row r="133" spans="1:65" s="2" customFormat="1" ht="24.2" customHeight="1">
      <c r="A133" s="34"/>
      <c r="B133" s="35"/>
      <c r="C133" s="187" t="s">
        <v>178</v>
      </c>
      <c r="D133" s="187" t="s">
        <v>158</v>
      </c>
      <c r="E133" s="188" t="s">
        <v>375</v>
      </c>
      <c r="F133" s="189" t="s">
        <v>376</v>
      </c>
      <c r="G133" s="190" t="s">
        <v>227</v>
      </c>
      <c r="H133" s="191">
        <v>3018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194</v>
      </c>
    </row>
    <row r="134" spans="1:65" s="2" customFormat="1" ht="21.75" customHeight="1">
      <c r="A134" s="34"/>
      <c r="B134" s="35"/>
      <c r="C134" s="239" t="s">
        <v>197</v>
      </c>
      <c r="D134" s="239" t="s">
        <v>371</v>
      </c>
      <c r="E134" s="240" t="s">
        <v>377</v>
      </c>
      <c r="F134" s="241" t="s">
        <v>378</v>
      </c>
      <c r="G134" s="242" t="s">
        <v>227</v>
      </c>
      <c r="H134" s="243">
        <v>3078.36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182</v>
      </c>
      <c r="AT134" s="199" t="s">
        <v>371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200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379</v>
      </c>
      <c r="G135" s="213"/>
      <c r="H135" s="216">
        <v>3078.36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3078.36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182</v>
      </c>
      <c r="D137" s="187" t="s">
        <v>158</v>
      </c>
      <c r="E137" s="188" t="s">
        <v>380</v>
      </c>
      <c r="F137" s="189" t="s">
        <v>381</v>
      </c>
      <c r="G137" s="190" t="s">
        <v>243</v>
      </c>
      <c r="H137" s="191">
        <v>181.08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205</v>
      </c>
    </row>
    <row r="138" spans="1:65" s="14" customFormat="1">
      <c r="B138" s="212"/>
      <c r="C138" s="213"/>
      <c r="D138" s="203" t="s">
        <v>163</v>
      </c>
      <c r="E138" s="214" t="s">
        <v>1</v>
      </c>
      <c r="F138" s="215" t="s">
        <v>382</v>
      </c>
      <c r="G138" s="213"/>
      <c r="H138" s="216">
        <v>181.08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163</v>
      </c>
      <c r="AU138" s="222" t="s">
        <v>81</v>
      </c>
      <c r="AV138" s="14" t="s">
        <v>81</v>
      </c>
      <c r="AW138" s="14" t="s">
        <v>29</v>
      </c>
      <c r="AX138" s="14" t="s">
        <v>72</v>
      </c>
      <c r="AY138" s="222" t="s">
        <v>156</v>
      </c>
    </row>
    <row r="139" spans="1:65" s="15" customFormat="1">
      <c r="B139" s="223"/>
      <c r="C139" s="224"/>
      <c r="D139" s="203" t="s">
        <v>163</v>
      </c>
      <c r="E139" s="225" t="s">
        <v>1</v>
      </c>
      <c r="F139" s="226" t="s">
        <v>168</v>
      </c>
      <c r="G139" s="224"/>
      <c r="H139" s="227">
        <v>181.08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163</v>
      </c>
      <c r="AU139" s="233" t="s">
        <v>81</v>
      </c>
      <c r="AV139" s="15" t="s">
        <v>162</v>
      </c>
      <c r="AW139" s="15" t="s">
        <v>29</v>
      </c>
      <c r="AX139" s="15" t="s">
        <v>79</v>
      </c>
      <c r="AY139" s="233" t="s">
        <v>156</v>
      </c>
    </row>
    <row r="140" spans="1:65" s="12" customFormat="1" ht="22.9" customHeight="1">
      <c r="B140" s="171"/>
      <c r="C140" s="172"/>
      <c r="D140" s="173" t="s">
        <v>71</v>
      </c>
      <c r="E140" s="185" t="s">
        <v>336</v>
      </c>
      <c r="F140" s="185" t="s">
        <v>337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P141</f>
        <v>0</v>
      </c>
      <c r="Q140" s="179"/>
      <c r="R140" s="180">
        <f>R141</f>
        <v>0</v>
      </c>
      <c r="S140" s="179"/>
      <c r="T140" s="181">
        <f>T141</f>
        <v>0</v>
      </c>
      <c r="AR140" s="182" t="s">
        <v>79</v>
      </c>
      <c r="AT140" s="183" t="s">
        <v>71</v>
      </c>
      <c r="AU140" s="183" t="s">
        <v>79</v>
      </c>
      <c r="AY140" s="182" t="s">
        <v>156</v>
      </c>
      <c r="BK140" s="184">
        <f>BK141</f>
        <v>0</v>
      </c>
    </row>
    <row r="141" spans="1:65" s="2" customFormat="1" ht="24.2" customHeight="1">
      <c r="A141" s="34"/>
      <c r="B141" s="35"/>
      <c r="C141" s="187" t="s">
        <v>207</v>
      </c>
      <c r="D141" s="187" t="s">
        <v>158</v>
      </c>
      <c r="E141" s="188" t="s">
        <v>342</v>
      </c>
      <c r="F141" s="189" t="s">
        <v>343</v>
      </c>
      <c r="G141" s="190" t="s">
        <v>271</v>
      </c>
      <c r="H141" s="191">
        <v>4572.9920000000002</v>
      </c>
      <c r="I141" s="192"/>
      <c r="J141" s="193">
        <f>ROUND(I141*H141,2)</f>
        <v>0</v>
      </c>
      <c r="K141" s="194"/>
      <c r="L141" s="39"/>
      <c r="M141" s="234" t="s">
        <v>1</v>
      </c>
      <c r="N141" s="235" t="s">
        <v>37</v>
      </c>
      <c r="O141" s="23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162</v>
      </c>
      <c r="AT141" s="199" t="s">
        <v>158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210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YwP2Xc2fFJ5CqBnWG3vKwwBk0qIS9UxRjfgwcwm4EsGR8iCtHkOADu5+7aKJayQoo8FxfAD7rjbk/1G+w4s18w==" saltValue="7a3KtBOHBcMhrGFdPRTTydxbtJQ2STxlPBqAH3z88PMafn4U+b4IivIkxfs0OqFPZPlCQrlNBaeGv7+lxY5FXg==" spinCount="100000" sheet="1" objects="1" scenarios="1" formatColumns="0" formatRows="0" autoFilter="0"/>
  <autoFilter ref="C120:K141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383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ROUND((SUM(BE121:BE141)),  2)</f>
        <v>0</v>
      </c>
      <c r="G33" s="34"/>
      <c r="H33" s="34"/>
      <c r="I33" s="124">
        <v>0.21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ROUND((SUM(BF121:BF141)),  2)</f>
        <v>0</v>
      </c>
      <c r="G34" s="34"/>
      <c r="H34" s="34"/>
      <c r="I34" s="124">
        <v>0.15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102 - Pojezdová komuni...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J140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102 - Pojezdová komuni...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P123+P125+P132+P140</f>
        <v>0</v>
      </c>
      <c r="Q122" s="179"/>
      <c r="R122" s="180">
        <f>R123+R125+R132+R140</f>
        <v>0</v>
      </c>
      <c r="S122" s="179"/>
      <c r="T122" s="181">
        <f>T123+T125+T132+T140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BK123+BK125+BK132+BK140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1435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SUM(P126:P131)</f>
        <v>0</v>
      </c>
      <c r="Q125" s="179"/>
      <c r="R125" s="180">
        <f>SUM(R126:R131)</f>
        <v>0</v>
      </c>
      <c r="S125" s="179"/>
      <c r="T125" s="181">
        <f>SUM(T126:T131)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SUM(BK126:BK131)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365</v>
      </c>
      <c r="F126" s="189" t="s">
        <v>366</v>
      </c>
      <c r="G126" s="190" t="s">
        <v>161</v>
      </c>
      <c r="H126" s="191">
        <v>1435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367</v>
      </c>
      <c r="F127" s="189" t="s">
        <v>368</v>
      </c>
      <c r="G127" s="190" t="s">
        <v>161</v>
      </c>
      <c r="H127" s="191">
        <v>1435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24.2" customHeight="1">
      <c r="A128" s="34"/>
      <c r="B128" s="35"/>
      <c r="C128" s="187" t="s">
        <v>162</v>
      </c>
      <c r="D128" s="187" t="s">
        <v>158</v>
      </c>
      <c r="E128" s="188" t="s">
        <v>384</v>
      </c>
      <c r="F128" s="189" t="s">
        <v>385</v>
      </c>
      <c r="G128" s="190" t="s">
        <v>161</v>
      </c>
      <c r="H128" s="191">
        <v>1435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2" customFormat="1" ht="16.5" customHeight="1">
      <c r="A129" s="34"/>
      <c r="B129" s="35"/>
      <c r="C129" s="239" t="s">
        <v>187</v>
      </c>
      <c r="D129" s="239" t="s">
        <v>371</v>
      </c>
      <c r="E129" s="240" t="s">
        <v>372</v>
      </c>
      <c r="F129" s="241" t="s">
        <v>373</v>
      </c>
      <c r="G129" s="242" t="s">
        <v>161</v>
      </c>
      <c r="H129" s="243">
        <v>1463.7</v>
      </c>
      <c r="I129" s="244"/>
      <c r="J129" s="245">
        <f>ROUND(I129*H129,2)</f>
        <v>0</v>
      </c>
      <c r="K129" s="246"/>
      <c r="L129" s="247"/>
      <c r="M129" s="248" t="s">
        <v>1</v>
      </c>
      <c r="N129" s="249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182</v>
      </c>
      <c r="AT129" s="199" t="s">
        <v>371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190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386</v>
      </c>
      <c r="G130" s="213"/>
      <c r="H130" s="216">
        <v>1463.7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1463.7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12" customFormat="1" ht="22.9" customHeight="1">
      <c r="B132" s="171"/>
      <c r="C132" s="172"/>
      <c r="D132" s="173" t="s">
        <v>71</v>
      </c>
      <c r="E132" s="185" t="s">
        <v>207</v>
      </c>
      <c r="F132" s="185" t="s">
        <v>277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SUM(P133:P139)</f>
        <v>0</v>
      </c>
      <c r="Q132" s="179"/>
      <c r="R132" s="180">
        <f>SUM(R133:R139)</f>
        <v>0</v>
      </c>
      <c r="S132" s="179"/>
      <c r="T132" s="181">
        <f>SUM(T133:T139)</f>
        <v>0</v>
      </c>
      <c r="AR132" s="182" t="s">
        <v>79</v>
      </c>
      <c r="AT132" s="183" t="s">
        <v>71</v>
      </c>
      <c r="AU132" s="183" t="s">
        <v>79</v>
      </c>
      <c r="AY132" s="182" t="s">
        <v>156</v>
      </c>
      <c r="BK132" s="184">
        <f>SUM(BK133:BK139)</f>
        <v>0</v>
      </c>
    </row>
    <row r="133" spans="1:65" s="2" customFormat="1" ht="24.2" customHeight="1">
      <c r="A133" s="34"/>
      <c r="B133" s="35"/>
      <c r="C133" s="187" t="s">
        <v>178</v>
      </c>
      <c r="D133" s="187" t="s">
        <v>158</v>
      </c>
      <c r="E133" s="188" t="s">
        <v>375</v>
      </c>
      <c r="F133" s="189" t="s">
        <v>376</v>
      </c>
      <c r="G133" s="190" t="s">
        <v>227</v>
      </c>
      <c r="H133" s="191">
        <v>1148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194</v>
      </c>
    </row>
    <row r="134" spans="1:65" s="2" customFormat="1" ht="21.75" customHeight="1">
      <c r="A134" s="34"/>
      <c r="B134" s="35"/>
      <c r="C134" s="239" t="s">
        <v>197</v>
      </c>
      <c r="D134" s="239" t="s">
        <v>371</v>
      </c>
      <c r="E134" s="240" t="s">
        <v>377</v>
      </c>
      <c r="F134" s="241" t="s">
        <v>378</v>
      </c>
      <c r="G134" s="242" t="s">
        <v>227</v>
      </c>
      <c r="H134" s="243">
        <v>1170.96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182</v>
      </c>
      <c r="AT134" s="199" t="s">
        <v>371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200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387</v>
      </c>
      <c r="G135" s="213"/>
      <c r="H135" s="216">
        <v>1170.96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1170.96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182</v>
      </c>
      <c r="D137" s="187" t="s">
        <v>158</v>
      </c>
      <c r="E137" s="188" t="s">
        <v>380</v>
      </c>
      <c r="F137" s="189" t="s">
        <v>381</v>
      </c>
      <c r="G137" s="190" t="s">
        <v>243</v>
      </c>
      <c r="H137" s="191">
        <v>68.88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205</v>
      </c>
    </row>
    <row r="138" spans="1:65" s="14" customFormat="1">
      <c r="B138" s="212"/>
      <c r="C138" s="213"/>
      <c r="D138" s="203" t="s">
        <v>163</v>
      </c>
      <c r="E138" s="214" t="s">
        <v>1</v>
      </c>
      <c r="F138" s="215" t="s">
        <v>388</v>
      </c>
      <c r="G138" s="213"/>
      <c r="H138" s="216">
        <v>68.88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163</v>
      </c>
      <c r="AU138" s="222" t="s">
        <v>81</v>
      </c>
      <c r="AV138" s="14" t="s">
        <v>81</v>
      </c>
      <c r="AW138" s="14" t="s">
        <v>29</v>
      </c>
      <c r="AX138" s="14" t="s">
        <v>72</v>
      </c>
      <c r="AY138" s="222" t="s">
        <v>156</v>
      </c>
    </row>
    <row r="139" spans="1:65" s="15" customFormat="1">
      <c r="B139" s="223"/>
      <c r="C139" s="224"/>
      <c r="D139" s="203" t="s">
        <v>163</v>
      </c>
      <c r="E139" s="225" t="s">
        <v>1</v>
      </c>
      <c r="F139" s="226" t="s">
        <v>168</v>
      </c>
      <c r="G139" s="224"/>
      <c r="H139" s="227">
        <v>68.88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163</v>
      </c>
      <c r="AU139" s="233" t="s">
        <v>81</v>
      </c>
      <c r="AV139" s="15" t="s">
        <v>162</v>
      </c>
      <c r="AW139" s="15" t="s">
        <v>29</v>
      </c>
      <c r="AX139" s="15" t="s">
        <v>79</v>
      </c>
      <c r="AY139" s="233" t="s">
        <v>156</v>
      </c>
    </row>
    <row r="140" spans="1:65" s="12" customFormat="1" ht="22.9" customHeight="1">
      <c r="B140" s="171"/>
      <c r="C140" s="172"/>
      <c r="D140" s="173" t="s">
        <v>71</v>
      </c>
      <c r="E140" s="185" t="s">
        <v>336</v>
      </c>
      <c r="F140" s="185" t="s">
        <v>337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P141</f>
        <v>0</v>
      </c>
      <c r="Q140" s="179"/>
      <c r="R140" s="180">
        <f>R141</f>
        <v>0</v>
      </c>
      <c r="S140" s="179"/>
      <c r="T140" s="181">
        <f>T141</f>
        <v>0</v>
      </c>
      <c r="AR140" s="182" t="s">
        <v>79</v>
      </c>
      <c r="AT140" s="183" t="s">
        <v>71</v>
      </c>
      <c r="AU140" s="183" t="s">
        <v>79</v>
      </c>
      <c r="AY140" s="182" t="s">
        <v>156</v>
      </c>
      <c r="BK140" s="184">
        <f>BK141</f>
        <v>0</v>
      </c>
    </row>
    <row r="141" spans="1:65" s="2" customFormat="1" ht="24.2" customHeight="1">
      <c r="A141" s="34"/>
      <c r="B141" s="35"/>
      <c r="C141" s="187" t="s">
        <v>207</v>
      </c>
      <c r="D141" s="187" t="s">
        <v>158</v>
      </c>
      <c r="E141" s="188" t="s">
        <v>342</v>
      </c>
      <c r="F141" s="189" t="s">
        <v>343</v>
      </c>
      <c r="G141" s="190" t="s">
        <v>271</v>
      </c>
      <c r="H141" s="191">
        <v>2075.12</v>
      </c>
      <c r="I141" s="192"/>
      <c r="J141" s="193">
        <f>ROUND(I141*H141,2)</f>
        <v>0</v>
      </c>
      <c r="K141" s="194"/>
      <c r="L141" s="39"/>
      <c r="M141" s="234" t="s">
        <v>1</v>
      </c>
      <c r="N141" s="235" t="s">
        <v>37</v>
      </c>
      <c r="O141" s="23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162</v>
      </c>
      <c r="AT141" s="199" t="s">
        <v>158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210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3sgmXf6RcIZVyxGtY3W/g3fh3kaywyFG/hBEqve3FE/viDtyrKVeO27ui6/yGRKtKgaBHfQep4tD+YBk0rTnHw==" saltValue="Ns/WXI5qM9t5Hj0u9EqrdInv8UZrNp8mNBhKRq59Gn+QnyaMiIaK9HNWKU7tb68D7F24KYlVCK8Pyn6QbIVt5g==" spinCount="100000" sheet="1" objects="1" scenarios="1" formatColumns="0" formatRows="0" autoFilter="0"/>
  <autoFilter ref="C120:K14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1"/>
  <sheetViews>
    <sheetView showGridLines="0" tabSelected="1" topLeftCell="A105" workbookViewId="0">
      <selection activeCell="V125" sqref="V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389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ROUND((SUM(BE121:BE150)),  2)</f>
        <v>0</v>
      </c>
      <c r="G33" s="34"/>
      <c r="H33" s="34"/>
      <c r="I33" s="124">
        <v>0.21</v>
      </c>
      <c r="J33" s="123">
        <f>ROUND(((SUM(BE121:BE150))*I33),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ROUND((SUM(BF121:BF150)),  2)</f>
        <v>0</v>
      </c>
      <c r="G34" s="34"/>
      <c r="H34" s="34"/>
      <c r="I34" s="124">
        <v>0.15</v>
      </c>
      <c r="J34" s="123">
        <f>ROUND(((SUM(BF121:BF150))*I34),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ROUND((SUM(BG121:BG150)),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ROUND((SUM(BH121:BH150)),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ROUND((SUM(BI121:BI150)),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103 - Pěší komunikace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J140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J149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103 - Pěší komunikace 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P123+P125+P140+P149</f>
        <v>0</v>
      </c>
      <c r="Q122" s="179"/>
      <c r="R122" s="180">
        <f>R123+R125+R140+R149</f>
        <v>0</v>
      </c>
      <c r="S122" s="179"/>
      <c r="T122" s="181">
        <f>T123+T125+T140+T149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BK123+BK125+BK140+BK149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1168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SUM(P126:P139)</f>
        <v>0</v>
      </c>
      <c r="Q125" s="179"/>
      <c r="R125" s="180">
        <f>SUM(R126:R139)</f>
        <v>0</v>
      </c>
      <c r="S125" s="179"/>
      <c r="T125" s="181">
        <f>SUM(T126:T139)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SUM(BK126:BK139)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390</v>
      </c>
      <c r="F126" s="189" t="s">
        <v>391</v>
      </c>
      <c r="G126" s="190" t="s">
        <v>161</v>
      </c>
      <c r="H126" s="191">
        <v>1168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369</v>
      </c>
      <c r="F127" s="189" t="s">
        <v>370</v>
      </c>
      <c r="G127" s="190" t="s">
        <v>161</v>
      </c>
      <c r="H127" s="191">
        <v>1168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16.5" customHeight="1">
      <c r="A128" s="34"/>
      <c r="B128" s="35"/>
      <c r="C128" s="239" t="s">
        <v>162</v>
      </c>
      <c r="D128" s="239" t="s">
        <v>371</v>
      </c>
      <c r="E128" s="240" t="s">
        <v>372</v>
      </c>
      <c r="F128" s="241" t="s">
        <v>373</v>
      </c>
      <c r="G128" s="242" t="s">
        <v>161</v>
      </c>
      <c r="H128" s="243">
        <v>116.8</v>
      </c>
      <c r="I128" s="244"/>
      <c r="J128" s="245">
        <f>ROUND(I128*H128,2)</f>
        <v>0</v>
      </c>
      <c r="K128" s="246"/>
      <c r="L128" s="247"/>
      <c r="M128" s="248" t="s">
        <v>1</v>
      </c>
      <c r="N128" s="249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182</v>
      </c>
      <c r="AT128" s="199" t="s">
        <v>371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13" customFormat="1">
      <c r="B129" s="201"/>
      <c r="C129" s="202"/>
      <c r="D129" s="203" t="s">
        <v>163</v>
      </c>
      <c r="E129" s="204" t="s">
        <v>1</v>
      </c>
      <c r="F129" s="205" t="s">
        <v>392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163</v>
      </c>
      <c r="AU129" s="211" t="s">
        <v>81</v>
      </c>
      <c r="AV129" s="13" t="s">
        <v>79</v>
      </c>
      <c r="AW129" s="13" t="s">
        <v>29</v>
      </c>
      <c r="AX129" s="13" t="s">
        <v>72</v>
      </c>
      <c r="AY129" s="211" t="s">
        <v>156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393</v>
      </c>
      <c r="G130" s="213"/>
      <c r="H130" s="216">
        <v>116.8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116.8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2" customFormat="1" ht="24.2" customHeight="1">
      <c r="A132" s="34"/>
      <c r="B132" s="35"/>
      <c r="C132" s="187" t="s">
        <v>187</v>
      </c>
      <c r="D132" s="187" t="s">
        <v>158</v>
      </c>
      <c r="E132" s="188" t="s">
        <v>384</v>
      </c>
      <c r="F132" s="189" t="s">
        <v>385</v>
      </c>
      <c r="G132" s="190" t="s">
        <v>161</v>
      </c>
      <c r="H132" s="191">
        <v>147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162</v>
      </c>
      <c r="AT132" s="199" t="s">
        <v>158</v>
      </c>
      <c r="AU132" s="199" t="s">
        <v>81</v>
      </c>
      <c r="AY132" s="17" t="s">
        <v>156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162</v>
      </c>
      <c r="BM132" s="199" t="s">
        <v>190</v>
      </c>
    </row>
    <row r="133" spans="1:65" s="13" customFormat="1">
      <c r="B133" s="201"/>
      <c r="C133" s="202"/>
      <c r="D133" s="203" t="s">
        <v>163</v>
      </c>
      <c r="E133" s="204" t="s">
        <v>1</v>
      </c>
      <c r="F133" s="205" t="s">
        <v>394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163</v>
      </c>
      <c r="AU133" s="211" t="s">
        <v>81</v>
      </c>
      <c r="AV133" s="13" t="s">
        <v>79</v>
      </c>
      <c r="AW133" s="13" t="s">
        <v>29</v>
      </c>
      <c r="AX133" s="13" t="s">
        <v>72</v>
      </c>
      <c r="AY133" s="211" t="s">
        <v>156</v>
      </c>
    </row>
    <row r="134" spans="1:65" s="14" customFormat="1">
      <c r="B134" s="212"/>
      <c r="C134" s="213"/>
      <c r="D134" s="203" t="s">
        <v>163</v>
      </c>
      <c r="E134" s="214" t="s">
        <v>1</v>
      </c>
      <c r="F134" s="215" t="s">
        <v>395</v>
      </c>
      <c r="G134" s="213"/>
      <c r="H134" s="216">
        <v>147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163</v>
      </c>
      <c r="AU134" s="222" t="s">
        <v>81</v>
      </c>
      <c r="AV134" s="14" t="s">
        <v>81</v>
      </c>
      <c r="AW134" s="14" t="s">
        <v>29</v>
      </c>
      <c r="AX134" s="14" t="s">
        <v>72</v>
      </c>
      <c r="AY134" s="222" t="s">
        <v>156</v>
      </c>
    </row>
    <row r="135" spans="1:65" s="15" customFormat="1">
      <c r="B135" s="223"/>
      <c r="C135" s="224"/>
      <c r="D135" s="203" t="s">
        <v>163</v>
      </c>
      <c r="E135" s="225" t="s">
        <v>1</v>
      </c>
      <c r="F135" s="226" t="s">
        <v>168</v>
      </c>
      <c r="G135" s="224"/>
      <c r="H135" s="227">
        <v>147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163</v>
      </c>
      <c r="AU135" s="233" t="s">
        <v>81</v>
      </c>
      <c r="AV135" s="15" t="s">
        <v>162</v>
      </c>
      <c r="AW135" s="15" t="s">
        <v>29</v>
      </c>
      <c r="AX135" s="15" t="s">
        <v>79</v>
      </c>
      <c r="AY135" s="233" t="s">
        <v>156</v>
      </c>
    </row>
    <row r="136" spans="1:65" s="2" customFormat="1" ht="16.5" customHeight="1">
      <c r="A136" s="34"/>
      <c r="B136" s="35"/>
      <c r="C136" s="239" t="s">
        <v>178</v>
      </c>
      <c r="D136" s="239" t="s">
        <v>371</v>
      </c>
      <c r="E136" s="240" t="s">
        <v>372</v>
      </c>
      <c r="F136" s="241" t="s">
        <v>373</v>
      </c>
      <c r="G136" s="242" t="s">
        <v>161</v>
      </c>
      <c r="H136" s="243">
        <v>14.7</v>
      </c>
      <c r="I136" s="244"/>
      <c r="J136" s="245">
        <f>ROUND(I136*H136,2)</f>
        <v>0</v>
      </c>
      <c r="K136" s="246"/>
      <c r="L136" s="247"/>
      <c r="M136" s="248" t="s">
        <v>1</v>
      </c>
      <c r="N136" s="249" t="s">
        <v>37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182</v>
      </c>
      <c r="AT136" s="199" t="s">
        <v>371</v>
      </c>
      <c r="AU136" s="199" t="s">
        <v>81</v>
      </c>
      <c r="AY136" s="17" t="s">
        <v>156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79</v>
      </c>
      <c r="BK136" s="200">
        <f>ROUND(I136*H136,2)</f>
        <v>0</v>
      </c>
      <c r="BL136" s="17" t="s">
        <v>162</v>
      </c>
      <c r="BM136" s="199" t="s">
        <v>194</v>
      </c>
    </row>
    <row r="137" spans="1:65" s="13" customFormat="1">
      <c r="B137" s="201"/>
      <c r="C137" s="202"/>
      <c r="D137" s="203" t="s">
        <v>163</v>
      </c>
      <c r="E137" s="204" t="s">
        <v>1</v>
      </c>
      <c r="F137" s="205" t="s">
        <v>392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163</v>
      </c>
      <c r="AU137" s="211" t="s">
        <v>81</v>
      </c>
      <c r="AV137" s="13" t="s">
        <v>79</v>
      </c>
      <c r="AW137" s="13" t="s">
        <v>29</v>
      </c>
      <c r="AX137" s="13" t="s">
        <v>72</v>
      </c>
      <c r="AY137" s="211" t="s">
        <v>156</v>
      </c>
    </row>
    <row r="138" spans="1:65" s="14" customFormat="1">
      <c r="B138" s="212"/>
      <c r="C138" s="213"/>
      <c r="D138" s="203" t="s">
        <v>163</v>
      </c>
      <c r="E138" s="214" t="s">
        <v>1</v>
      </c>
      <c r="F138" s="215" t="s">
        <v>396</v>
      </c>
      <c r="G138" s="213"/>
      <c r="H138" s="216">
        <v>14.7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163</v>
      </c>
      <c r="AU138" s="222" t="s">
        <v>81</v>
      </c>
      <c r="AV138" s="14" t="s">
        <v>81</v>
      </c>
      <c r="AW138" s="14" t="s">
        <v>29</v>
      </c>
      <c r="AX138" s="14" t="s">
        <v>72</v>
      </c>
      <c r="AY138" s="222" t="s">
        <v>156</v>
      </c>
    </row>
    <row r="139" spans="1:65" s="15" customFormat="1">
      <c r="B139" s="223"/>
      <c r="C139" s="224"/>
      <c r="D139" s="203" t="s">
        <v>163</v>
      </c>
      <c r="E139" s="225" t="s">
        <v>1</v>
      </c>
      <c r="F139" s="226" t="s">
        <v>168</v>
      </c>
      <c r="G139" s="224"/>
      <c r="H139" s="227">
        <v>14.7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163</v>
      </c>
      <c r="AU139" s="233" t="s">
        <v>81</v>
      </c>
      <c r="AV139" s="15" t="s">
        <v>162</v>
      </c>
      <c r="AW139" s="15" t="s">
        <v>29</v>
      </c>
      <c r="AX139" s="15" t="s">
        <v>79</v>
      </c>
      <c r="AY139" s="233" t="s">
        <v>156</v>
      </c>
    </row>
    <row r="140" spans="1:65" s="12" customFormat="1" ht="22.9" customHeight="1">
      <c r="B140" s="171"/>
      <c r="C140" s="172"/>
      <c r="D140" s="173" t="s">
        <v>71</v>
      </c>
      <c r="E140" s="185" t="s">
        <v>207</v>
      </c>
      <c r="F140" s="185" t="s">
        <v>277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SUM(P141:P148)</f>
        <v>0</v>
      </c>
      <c r="Q140" s="179"/>
      <c r="R140" s="180">
        <f>SUM(R141:R148)</f>
        <v>0</v>
      </c>
      <c r="S140" s="179"/>
      <c r="T140" s="181">
        <f>SUM(T141:T148)</f>
        <v>0</v>
      </c>
      <c r="AR140" s="182" t="s">
        <v>79</v>
      </c>
      <c r="AT140" s="183" t="s">
        <v>71</v>
      </c>
      <c r="AU140" s="183" t="s">
        <v>79</v>
      </c>
      <c r="AY140" s="182" t="s">
        <v>156</v>
      </c>
      <c r="BK140" s="184">
        <f>SUM(BK141:BK148)</f>
        <v>0</v>
      </c>
    </row>
    <row r="141" spans="1:65" s="2" customFormat="1" ht="24.2" customHeight="1">
      <c r="A141" s="34"/>
      <c r="B141" s="35"/>
      <c r="C141" s="187" t="s">
        <v>197</v>
      </c>
      <c r="D141" s="187" t="s">
        <v>158</v>
      </c>
      <c r="E141" s="188" t="s">
        <v>375</v>
      </c>
      <c r="F141" s="189" t="s">
        <v>376</v>
      </c>
      <c r="G141" s="190" t="s">
        <v>227</v>
      </c>
      <c r="H141" s="191">
        <v>1446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37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162</v>
      </c>
      <c r="AT141" s="199" t="s">
        <v>158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200</v>
      </c>
    </row>
    <row r="142" spans="1:65" s="2" customFormat="1" ht="21.75" customHeight="1">
      <c r="A142" s="34"/>
      <c r="B142" s="35"/>
      <c r="C142" s="239" t="s">
        <v>182</v>
      </c>
      <c r="D142" s="239" t="s">
        <v>371</v>
      </c>
      <c r="E142" s="240" t="s">
        <v>377</v>
      </c>
      <c r="F142" s="241" t="s">
        <v>378</v>
      </c>
      <c r="G142" s="242" t="s">
        <v>227</v>
      </c>
      <c r="H142" s="243">
        <v>144.6</v>
      </c>
      <c r="I142" s="244"/>
      <c r="J142" s="245">
        <f>ROUND(I142*H142,2)</f>
        <v>0</v>
      </c>
      <c r="K142" s="246"/>
      <c r="L142" s="247"/>
      <c r="M142" s="248" t="s">
        <v>1</v>
      </c>
      <c r="N142" s="249" t="s">
        <v>37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182</v>
      </c>
      <c r="AT142" s="199" t="s">
        <v>371</v>
      </c>
      <c r="AU142" s="199" t="s">
        <v>81</v>
      </c>
      <c r="AY142" s="17" t="s">
        <v>156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79</v>
      </c>
      <c r="BK142" s="200">
        <f>ROUND(I142*H142,2)</f>
        <v>0</v>
      </c>
      <c r="BL142" s="17" t="s">
        <v>162</v>
      </c>
      <c r="BM142" s="199" t="s">
        <v>205</v>
      </c>
    </row>
    <row r="143" spans="1:65" s="13" customFormat="1">
      <c r="B143" s="201"/>
      <c r="C143" s="202"/>
      <c r="D143" s="203" t="s">
        <v>163</v>
      </c>
      <c r="E143" s="204" t="s">
        <v>1</v>
      </c>
      <c r="F143" s="205" t="s">
        <v>392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163</v>
      </c>
      <c r="AU143" s="211" t="s">
        <v>81</v>
      </c>
      <c r="AV143" s="13" t="s">
        <v>79</v>
      </c>
      <c r="AW143" s="13" t="s">
        <v>29</v>
      </c>
      <c r="AX143" s="13" t="s">
        <v>72</v>
      </c>
      <c r="AY143" s="211" t="s">
        <v>156</v>
      </c>
    </row>
    <row r="144" spans="1:65" s="14" customFormat="1">
      <c r="B144" s="212"/>
      <c r="C144" s="213"/>
      <c r="D144" s="203" t="s">
        <v>163</v>
      </c>
      <c r="E144" s="214" t="s">
        <v>1</v>
      </c>
      <c r="F144" s="215" t="s">
        <v>397</v>
      </c>
      <c r="G144" s="213"/>
      <c r="H144" s="216">
        <v>144.6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163</v>
      </c>
      <c r="AU144" s="222" t="s">
        <v>81</v>
      </c>
      <c r="AV144" s="14" t="s">
        <v>81</v>
      </c>
      <c r="AW144" s="14" t="s">
        <v>29</v>
      </c>
      <c r="AX144" s="14" t="s">
        <v>72</v>
      </c>
      <c r="AY144" s="222" t="s">
        <v>156</v>
      </c>
    </row>
    <row r="145" spans="1:65" s="15" customFormat="1">
      <c r="B145" s="223"/>
      <c r="C145" s="224"/>
      <c r="D145" s="203" t="s">
        <v>163</v>
      </c>
      <c r="E145" s="225" t="s">
        <v>1</v>
      </c>
      <c r="F145" s="226" t="s">
        <v>168</v>
      </c>
      <c r="G145" s="224"/>
      <c r="H145" s="227">
        <v>144.6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163</v>
      </c>
      <c r="AU145" s="233" t="s">
        <v>81</v>
      </c>
      <c r="AV145" s="15" t="s">
        <v>162</v>
      </c>
      <c r="AW145" s="15" t="s">
        <v>29</v>
      </c>
      <c r="AX145" s="15" t="s">
        <v>79</v>
      </c>
      <c r="AY145" s="233" t="s">
        <v>156</v>
      </c>
    </row>
    <row r="146" spans="1:65" s="2" customFormat="1" ht="24.2" customHeight="1">
      <c r="A146" s="34"/>
      <c r="B146" s="35"/>
      <c r="C146" s="187" t="s">
        <v>207</v>
      </c>
      <c r="D146" s="187" t="s">
        <v>158</v>
      </c>
      <c r="E146" s="188" t="s">
        <v>380</v>
      </c>
      <c r="F146" s="189" t="s">
        <v>381</v>
      </c>
      <c r="G146" s="190" t="s">
        <v>243</v>
      </c>
      <c r="H146" s="191">
        <v>86.76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37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162</v>
      </c>
      <c r="AT146" s="199" t="s">
        <v>158</v>
      </c>
      <c r="AU146" s="199" t="s">
        <v>81</v>
      </c>
      <c r="AY146" s="17" t="s">
        <v>156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79</v>
      </c>
      <c r="BK146" s="200">
        <f>ROUND(I146*H146,2)</f>
        <v>0</v>
      </c>
      <c r="BL146" s="17" t="s">
        <v>162</v>
      </c>
      <c r="BM146" s="199" t="s">
        <v>210</v>
      </c>
    </row>
    <row r="147" spans="1:65" s="14" customFormat="1">
      <c r="B147" s="212"/>
      <c r="C147" s="213"/>
      <c r="D147" s="203" t="s">
        <v>163</v>
      </c>
      <c r="E147" s="214" t="s">
        <v>1</v>
      </c>
      <c r="F147" s="215" t="s">
        <v>398</v>
      </c>
      <c r="G147" s="213"/>
      <c r="H147" s="216">
        <v>86.76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163</v>
      </c>
      <c r="AU147" s="222" t="s">
        <v>81</v>
      </c>
      <c r="AV147" s="14" t="s">
        <v>81</v>
      </c>
      <c r="AW147" s="14" t="s">
        <v>29</v>
      </c>
      <c r="AX147" s="14" t="s">
        <v>72</v>
      </c>
      <c r="AY147" s="222" t="s">
        <v>156</v>
      </c>
    </row>
    <row r="148" spans="1:65" s="15" customFormat="1">
      <c r="B148" s="223"/>
      <c r="C148" s="224"/>
      <c r="D148" s="203" t="s">
        <v>163</v>
      </c>
      <c r="E148" s="225" t="s">
        <v>1</v>
      </c>
      <c r="F148" s="226" t="s">
        <v>168</v>
      </c>
      <c r="G148" s="224"/>
      <c r="H148" s="227">
        <v>86.76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163</v>
      </c>
      <c r="AU148" s="233" t="s">
        <v>81</v>
      </c>
      <c r="AV148" s="15" t="s">
        <v>162</v>
      </c>
      <c r="AW148" s="15" t="s">
        <v>29</v>
      </c>
      <c r="AX148" s="15" t="s">
        <v>79</v>
      </c>
      <c r="AY148" s="233" t="s">
        <v>156</v>
      </c>
    </row>
    <row r="149" spans="1:65" s="12" customFormat="1" ht="22.9" customHeight="1">
      <c r="B149" s="171"/>
      <c r="C149" s="172"/>
      <c r="D149" s="173" t="s">
        <v>71</v>
      </c>
      <c r="E149" s="185" t="s">
        <v>336</v>
      </c>
      <c r="F149" s="185" t="s">
        <v>337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P150</f>
        <v>0</v>
      </c>
      <c r="Q149" s="179"/>
      <c r="R149" s="180">
        <f>R150</f>
        <v>0</v>
      </c>
      <c r="S149" s="179"/>
      <c r="T149" s="181">
        <f>T150</f>
        <v>0</v>
      </c>
      <c r="AR149" s="182" t="s">
        <v>79</v>
      </c>
      <c r="AT149" s="183" t="s">
        <v>71</v>
      </c>
      <c r="AU149" s="183" t="s">
        <v>79</v>
      </c>
      <c r="AY149" s="182" t="s">
        <v>156</v>
      </c>
      <c r="BK149" s="184">
        <f>BK150</f>
        <v>0</v>
      </c>
    </row>
    <row r="150" spans="1:65" s="2" customFormat="1" ht="24.2" customHeight="1">
      <c r="A150" s="34"/>
      <c r="B150" s="35"/>
      <c r="C150" s="187" t="s">
        <v>190</v>
      </c>
      <c r="D150" s="187" t="s">
        <v>158</v>
      </c>
      <c r="E150" s="188" t="s">
        <v>342</v>
      </c>
      <c r="F150" s="189" t="s">
        <v>343</v>
      </c>
      <c r="G150" s="190" t="s">
        <v>271</v>
      </c>
      <c r="H150" s="191">
        <v>1258.548</v>
      </c>
      <c r="I150" s="192"/>
      <c r="J150" s="193">
        <f>ROUND(I150*H150,2)</f>
        <v>0</v>
      </c>
      <c r="K150" s="194"/>
      <c r="L150" s="39"/>
      <c r="M150" s="234" t="s">
        <v>1</v>
      </c>
      <c r="N150" s="235" t="s">
        <v>37</v>
      </c>
      <c r="O150" s="23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162</v>
      </c>
      <c r="AT150" s="199" t="s">
        <v>158</v>
      </c>
      <c r="AU150" s="199" t="s">
        <v>81</v>
      </c>
      <c r="AY150" s="17" t="s">
        <v>156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162</v>
      </c>
      <c r="BM150" s="199" t="s">
        <v>215</v>
      </c>
    </row>
    <row r="151" spans="1:65" s="2" customFormat="1" ht="6.95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39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algorithmName="SHA-512" hashValue="ewfHFzRjyn/JqvL4NlFDHt62ZMXh2qDZrXXRUI9uqLXGRzZamEannRTIOkh2qMhFC9W9BQAE4EyIUUHmD/JMow==" saltValue="EqK7FT1vw2U4HtyEKRXmqocsiSfS5e40o/OemIVmtjYiI4A0aU6J3d68cMz4eaxkJOnZqL3Uf6A2L3j8r9L/lA==" spinCount="100000" sheet="1" objects="1" scenarios="1" formatColumns="0" formatRows="0" autoFilter="0"/>
  <autoFilter ref="C120:K150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399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ROUND((SUM(BE121:BE140)),  2)</f>
        <v>0</v>
      </c>
      <c r="G33" s="34"/>
      <c r="H33" s="34"/>
      <c r="I33" s="124">
        <v>0.21</v>
      </c>
      <c r="J33" s="123">
        <f>ROUND(((SUM(BE121:BE140))*I33),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ROUND((SUM(BF121:BF140)),  2)</f>
        <v>0</v>
      </c>
      <c r="G34" s="34"/>
      <c r="H34" s="34"/>
      <c r="I34" s="124">
        <v>0.15</v>
      </c>
      <c r="J34" s="123">
        <f>ROUND(((SUM(BF121:BF140))*I34),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ROUND((SUM(BG121:BG140)),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ROUND((SUM(BH121:BH140)),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ROUND((SUM(BI121:BI140)),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104 - Pěší komunikace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J131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J139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104 - Pěší komunikace 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P123+P125+P131+P139</f>
        <v>0</v>
      </c>
      <c r="Q122" s="179"/>
      <c r="R122" s="180">
        <f>R123+R125+R131+R139</f>
        <v>0</v>
      </c>
      <c r="S122" s="179"/>
      <c r="T122" s="181">
        <f>T123+T125+T131+T139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BK123+BK125+BK131+BK139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283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SUM(P126:P130)</f>
        <v>0</v>
      </c>
      <c r="Q125" s="179"/>
      <c r="R125" s="180">
        <f>SUM(R126:R130)</f>
        <v>0</v>
      </c>
      <c r="S125" s="179"/>
      <c r="T125" s="181">
        <f>SUM(T126:T130)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SUM(BK126:BK130)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390</v>
      </c>
      <c r="F126" s="189" t="s">
        <v>391</v>
      </c>
      <c r="G126" s="190" t="s">
        <v>161</v>
      </c>
      <c r="H126" s="191">
        <v>283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369</v>
      </c>
      <c r="F127" s="189" t="s">
        <v>370</v>
      </c>
      <c r="G127" s="190" t="s">
        <v>161</v>
      </c>
      <c r="H127" s="191">
        <v>283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16.5" customHeight="1">
      <c r="A128" s="34"/>
      <c r="B128" s="35"/>
      <c r="C128" s="239" t="s">
        <v>162</v>
      </c>
      <c r="D128" s="239" t="s">
        <v>371</v>
      </c>
      <c r="E128" s="240" t="s">
        <v>372</v>
      </c>
      <c r="F128" s="241" t="s">
        <v>373</v>
      </c>
      <c r="G128" s="242" t="s">
        <v>161</v>
      </c>
      <c r="H128" s="243">
        <v>288.66000000000003</v>
      </c>
      <c r="I128" s="244"/>
      <c r="J128" s="245">
        <f>ROUND(I128*H128,2)</f>
        <v>0</v>
      </c>
      <c r="K128" s="246"/>
      <c r="L128" s="247"/>
      <c r="M128" s="248" t="s">
        <v>1</v>
      </c>
      <c r="N128" s="249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182</v>
      </c>
      <c r="AT128" s="199" t="s">
        <v>371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14" customFormat="1">
      <c r="B129" s="212"/>
      <c r="C129" s="213"/>
      <c r="D129" s="203" t="s">
        <v>163</v>
      </c>
      <c r="E129" s="214" t="s">
        <v>1</v>
      </c>
      <c r="F129" s="215" t="s">
        <v>400</v>
      </c>
      <c r="G129" s="213"/>
      <c r="H129" s="216">
        <v>288.66000000000003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163</v>
      </c>
      <c r="AU129" s="222" t="s">
        <v>81</v>
      </c>
      <c r="AV129" s="14" t="s">
        <v>81</v>
      </c>
      <c r="AW129" s="14" t="s">
        <v>29</v>
      </c>
      <c r="AX129" s="14" t="s">
        <v>72</v>
      </c>
      <c r="AY129" s="222" t="s">
        <v>156</v>
      </c>
    </row>
    <row r="130" spans="1:65" s="15" customFormat="1">
      <c r="B130" s="223"/>
      <c r="C130" s="224"/>
      <c r="D130" s="203" t="s">
        <v>163</v>
      </c>
      <c r="E130" s="225" t="s">
        <v>1</v>
      </c>
      <c r="F130" s="226" t="s">
        <v>168</v>
      </c>
      <c r="G130" s="224"/>
      <c r="H130" s="227">
        <v>288.66000000000003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163</v>
      </c>
      <c r="AU130" s="233" t="s">
        <v>81</v>
      </c>
      <c r="AV130" s="15" t="s">
        <v>162</v>
      </c>
      <c r="AW130" s="15" t="s">
        <v>29</v>
      </c>
      <c r="AX130" s="15" t="s">
        <v>79</v>
      </c>
      <c r="AY130" s="233" t="s">
        <v>156</v>
      </c>
    </row>
    <row r="131" spans="1:65" s="12" customFormat="1" ht="22.9" customHeight="1">
      <c r="B131" s="171"/>
      <c r="C131" s="172"/>
      <c r="D131" s="173" t="s">
        <v>71</v>
      </c>
      <c r="E131" s="185" t="s">
        <v>207</v>
      </c>
      <c r="F131" s="185" t="s">
        <v>277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SUM(P132:P138)</f>
        <v>0</v>
      </c>
      <c r="Q131" s="179"/>
      <c r="R131" s="180">
        <f>SUM(R132:R138)</f>
        <v>0</v>
      </c>
      <c r="S131" s="179"/>
      <c r="T131" s="181">
        <f>SUM(T132:T138)</f>
        <v>0</v>
      </c>
      <c r="AR131" s="182" t="s">
        <v>79</v>
      </c>
      <c r="AT131" s="183" t="s">
        <v>71</v>
      </c>
      <c r="AU131" s="183" t="s">
        <v>79</v>
      </c>
      <c r="AY131" s="182" t="s">
        <v>156</v>
      </c>
      <c r="BK131" s="184">
        <f>SUM(BK132:BK138)</f>
        <v>0</v>
      </c>
    </row>
    <row r="132" spans="1:65" s="2" customFormat="1" ht="24.2" customHeight="1">
      <c r="A132" s="34"/>
      <c r="B132" s="35"/>
      <c r="C132" s="187" t="s">
        <v>187</v>
      </c>
      <c r="D132" s="187" t="s">
        <v>158</v>
      </c>
      <c r="E132" s="188" t="s">
        <v>375</v>
      </c>
      <c r="F132" s="189" t="s">
        <v>376</v>
      </c>
      <c r="G132" s="190" t="s">
        <v>227</v>
      </c>
      <c r="H132" s="191">
        <v>800.6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162</v>
      </c>
      <c r="AT132" s="199" t="s">
        <v>158</v>
      </c>
      <c r="AU132" s="199" t="s">
        <v>81</v>
      </c>
      <c r="AY132" s="17" t="s">
        <v>156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162</v>
      </c>
      <c r="BM132" s="199" t="s">
        <v>190</v>
      </c>
    </row>
    <row r="133" spans="1:65" s="2" customFormat="1" ht="21.75" customHeight="1">
      <c r="A133" s="34"/>
      <c r="B133" s="35"/>
      <c r="C133" s="239" t="s">
        <v>178</v>
      </c>
      <c r="D133" s="239" t="s">
        <v>371</v>
      </c>
      <c r="E133" s="240" t="s">
        <v>377</v>
      </c>
      <c r="F133" s="241" t="s">
        <v>378</v>
      </c>
      <c r="G133" s="242" t="s">
        <v>227</v>
      </c>
      <c r="H133" s="243">
        <v>816.61199999999997</v>
      </c>
      <c r="I133" s="244"/>
      <c r="J133" s="245">
        <f>ROUND(I133*H133,2)</f>
        <v>0</v>
      </c>
      <c r="K133" s="246"/>
      <c r="L133" s="247"/>
      <c r="M133" s="248" t="s">
        <v>1</v>
      </c>
      <c r="N133" s="249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182</v>
      </c>
      <c r="AT133" s="199" t="s">
        <v>371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194</v>
      </c>
    </row>
    <row r="134" spans="1:65" s="14" customFormat="1">
      <c r="B134" s="212"/>
      <c r="C134" s="213"/>
      <c r="D134" s="203" t="s">
        <v>163</v>
      </c>
      <c r="E134" s="214" t="s">
        <v>1</v>
      </c>
      <c r="F134" s="215" t="s">
        <v>401</v>
      </c>
      <c r="G134" s="213"/>
      <c r="H134" s="216">
        <v>816.61199999999997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163</v>
      </c>
      <c r="AU134" s="222" t="s">
        <v>81</v>
      </c>
      <c r="AV134" s="14" t="s">
        <v>81</v>
      </c>
      <c r="AW134" s="14" t="s">
        <v>29</v>
      </c>
      <c r="AX134" s="14" t="s">
        <v>72</v>
      </c>
      <c r="AY134" s="222" t="s">
        <v>156</v>
      </c>
    </row>
    <row r="135" spans="1:65" s="15" customFormat="1">
      <c r="B135" s="223"/>
      <c r="C135" s="224"/>
      <c r="D135" s="203" t="s">
        <v>163</v>
      </c>
      <c r="E135" s="225" t="s">
        <v>1</v>
      </c>
      <c r="F135" s="226" t="s">
        <v>168</v>
      </c>
      <c r="G135" s="224"/>
      <c r="H135" s="227">
        <v>816.61199999999997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163</v>
      </c>
      <c r="AU135" s="233" t="s">
        <v>81</v>
      </c>
      <c r="AV135" s="15" t="s">
        <v>162</v>
      </c>
      <c r="AW135" s="15" t="s">
        <v>29</v>
      </c>
      <c r="AX135" s="15" t="s">
        <v>79</v>
      </c>
      <c r="AY135" s="233" t="s">
        <v>156</v>
      </c>
    </row>
    <row r="136" spans="1:65" s="2" customFormat="1" ht="24.2" customHeight="1">
      <c r="A136" s="34"/>
      <c r="B136" s="35"/>
      <c r="C136" s="187" t="s">
        <v>197</v>
      </c>
      <c r="D136" s="187" t="s">
        <v>158</v>
      </c>
      <c r="E136" s="188" t="s">
        <v>380</v>
      </c>
      <c r="F136" s="189" t="s">
        <v>381</v>
      </c>
      <c r="G136" s="190" t="s">
        <v>243</v>
      </c>
      <c r="H136" s="191">
        <v>48.036000000000001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37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162</v>
      </c>
      <c r="AT136" s="199" t="s">
        <v>158</v>
      </c>
      <c r="AU136" s="199" t="s">
        <v>81</v>
      </c>
      <c r="AY136" s="17" t="s">
        <v>156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79</v>
      </c>
      <c r="BK136" s="200">
        <f>ROUND(I136*H136,2)</f>
        <v>0</v>
      </c>
      <c r="BL136" s="17" t="s">
        <v>162</v>
      </c>
      <c r="BM136" s="199" t="s">
        <v>200</v>
      </c>
    </row>
    <row r="137" spans="1:65" s="14" customFormat="1">
      <c r="B137" s="212"/>
      <c r="C137" s="213"/>
      <c r="D137" s="203" t="s">
        <v>163</v>
      </c>
      <c r="E137" s="214" t="s">
        <v>1</v>
      </c>
      <c r="F137" s="215" t="s">
        <v>402</v>
      </c>
      <c r="G137" s="213"/>
      <c r="H137" s="216">
        <v>48.036000000000001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163</v>
      </c>
      <c r="AU137" s="222" t="s">
        <v>81</v>
      </c>
      <c r="AV137" s="14" t="s">
        <v>81</v>
      </c>
      <c r="AW137" s="14" t="s">
        <v>29</v>
      </c>
      <c r="AX137" s="14" t="s">
        <v>72</v>
      </c>
      <c r="AY137" s="222" t="s">
        <v>156</v>
      </c>
    </row>
    <row r="138" spans="1:65" s="15" customFormat="1">
      <c r="B138" s="223"/>
      <c r="C138" s="224"/>
      <c r="D138" s="203" t="s">
        <v>163</v>
      </c>
      <c r="E138" s="225" t="s">
        <v>1</v>
      </c>
      <c r="F138" s="226" t="s">
        <v>168</v>
      </c>
      <c r="G138" s="224"/>
      <c r="H138" s="227">
        <v>48.036000000000001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163</v>
      </c>
      <c r="AU138" s="233" t="s">
        <v>81</v>
      </c>
      <c r="AV138" s="15" t="s">
        <v>162</v>
      </c>
      <c r="AW138" s="15" t="s">
        <v>29</v>
      </c>
      <c r="AX138" s="15" t="s">
        <v>79</v>
      </c>
      <c r="AY138" s="233" t="s">
        <v>156</v>
      </c>
    </row>
    <row r="139" spans="1:65" s="12" customFormat="1" ht="22.9" customHeight="1">
      <c r="B139" s="171"/>
      <c r="C139" s="172"/>
      <c r="D139" s="173" t="s">
        <v>71</v>
      </c>
      <c r="E139" s="185" t="s">
        <v>336</v>
      </c>
      <c r="F139" s="185" t="s">
        <v>337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P140</f>
        <v>0</v>
      </c>
      <c r="Q139" s="179"/>
      <c r="R139" s="180">
        <f>R140</f>
        <v>0</v>
      </c>
      <c r="S139" s="179"/>
      <c r="T139" s="181">
        <f>T140</f>
        <v>0</v>
      </c>
      <c r="AR139" s="182" t="s">
        <v>79</v>
      </c>
      <c r="AT139" s="183" t="s">
        <v>71</v>
      </c>
      <c r="AU139" s="183" t="s">
        <v>79</v>
      </c>
      <c r="AY139" s="182" t="s">
        <v>156</v>
      </c>
      <c r="BK139" s="184">
        <f>BK140</f>
        <v>0</v>
      </c>
    </row>
    <row r="140" spans="1:65" s="2" customFormat="1" ht="24.2" customHeight="1">
      <c r="A140" s="34"/>
      <c r="B140" s="35"/>
      <c r="C140" s="187" t="s">
        <v>182</v>
      </c>
      <c r="D140" s="187" t="s">
        <v>158</v>
      </c>
      <c r="E140" s="188" t="s">
        <v>342</v>
      </c>
      <c r="F140" s="189" t="s">
        <v>343</v>
      </c>
      <c r="G140" s="190" t="s">
        <v>271</v>
      </c>
      <c r="H140" s="191">
        <v>542.60799999999995</v>
      </c>
      <c r="I140" s="192"/>
      <c r="J140" s="193">
        <f>ROUND(I140*H140,2)</f>
        <v>0</v>
      </c>
      <c r="K140" s="194"/>
      <c r="L140" s="39"/>
      <c r="M140" s="234" t="s">
        <v>1</v>
      </c>
      <c r="N140" s="235" t="s">
        <v>37</v>
      </c>
      <c r="O140" s="23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162</v>
      </c>
      <c r="AT140" s="199" t="s">
        <v>158</v>
      </c>
      <c r="AU140" s="199" t="s">
        <v>81</v>
      </c>
      <c r="AY140" s="17" t="s">
        <v>156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79</v>
      </c>
      <c r="BK140" s="200">
        <f>ROUND(I140*H140,2)</f>
        <v>0</v>
      </c>
      <c r="BL140" s="17" t="s">
        <v>162</v>
      </c>
      <c r="BM140" s="199" t="s">
        <v>205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iNaWSyNlfM308ZA7TOiUL6kpfXrVWWooaIBI9LP+FRz6f7ocGeV1bzRfWGQTEBTElqLj97YyOBkPLSVaFkxUfA==" saltValue="kLtQMwQvWHtBeWZ7eXtaMhTY5YfGfX8NoafxmvMNkbKTDBz9TATUquZ7xF1DYuaa3cosTVKgI7mQqjTTbgzSIg==" spinCount="100000" sheet="1" objects="1" scenarios="1" formatColumns="0" formatRows="0" autoFilter="0"/>
  <autoFilter ref="C120:K140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5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403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ROUND((SUM(BE121:BE154)),  2)</f>
        <v>0</v>
      </c>
      <c r="G33" s="34"/>
      <c r="H33" s="34"/>
      <c r="I33" s="124">
        <v>0.21</v>
      </c>
      <c r="J33" s="123">
        <f>ROUND(((SUM(BE121:BE154))*I33),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ROUND((SUM(BF121:BF154)),  2)</f>
        <v>0</v>
      </c>
      <c r="G34" s="34"/>
      <c r="H34" s="34"/>
      <c r="I34" s="124">
        <v>0.15</v>
      </c>
      <c r="J34" s="123">
        <f>ROUND(((SUM(BF121:BF154))*I34),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ROUND((SUM(BG121:BG154)),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ROUND((SUM(BH121:BH154)),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ROUND((SUM(BI121:BI154)),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105 - Pěší komunikace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J143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J153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105 - Pěší komunikace 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P123+P138+P143+P153</f>
        <v>0</v>
      </c>
      <c r="Q122" s="179"/>
      <c r="R122" s="180">
        <f>R123+R138+R143+R153</f>
        <v>0</v>
      </c>
      <c r="S122" s="179"/>
      <c r="T122" s="181">
        <f>T123+T138+T143+T153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BK123+BK138+BK143+BK153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SUM(P124:P137)</f>
        <v>0</v>
      </c>
      <c r="Q123" s="179"/>
      <c r="R123" s="180">
        <f>SUM(R124:R137)</f>
        <v>0</v>
      </c>
      <c r="S123" s="179"/>
      <c r="T123" s="181">
        <f>SUM(T124:T137)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SUM(BK124:BK137)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404</v>
      </c>
      <c r="F124" s="189" t="s">
        <v>405</v>
      </c>
      <c r="G124" s="190" t="s">
        <v>243</v>
      </c>
      <c r="H124" s="191">
        <v>51.48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3" customFormat="1">
      <c r="B125" s="201"/>
      <c r="C125" s="202"/>
      <c r="D125" s="203" t="s">
        <v>163</v>
      </c>
      <c r="E125" s="204" t="s">
        <v>1</v>
      </c>
      <c r="F125" s="205" t="s">
        <v>406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163</v>
      </c>
      <c r="AU125" s="211" t="s">
        <v>81</v>
      </c>
      <c r="AV125" s="13" t="s">
        <v>79</v>
      </c>
      <c r="AW125" s="13" t="s">
        <v>29</v>
      </c>
      <c r="AX125" s="13" t="s">
        <v>72</v>
      </c>
      <c r="AY125" s="211" t="s">
        <v>156</v>
      </c>
    </row>
    <row r="126" spans="1:65" s="14" customFormat="1">
      <c r="B126" s="212"/>
      <c r="C126" s="213"/>
      <c r="D126" s="203" t="s">
        <v>163</v>
      </c>
      <c r="E126" s="214" t="s">
        <v>1</v>
      </c>
      <c r="F126" s="215" t="s">
        <v>407</v>
      </c>
      <c r="G126" s="213"/>
      <c r="H126" s="216">
        <v>51.48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163</v>
      </c>
      <c r="AU126" s="222" t="s">
        <v>81</v>
      </c>
      <c r="AV126" s="14" t="s">
        <v>81</v>
      </c>
      <c r="AW126" s="14" t="s">
        <v>29</v>
      </c>
      <c r="AX126" s="14" t="s">
        <v>72</v>
      </c>
      <c r="AY126" s="222" t="s">
        <v>156</v>
      </c>
    </row>
    <row r="127" spans="1:65" s="15" customFormat="1">
      <c r="B127" s="223"/>
      <c r="C127" s="224"/>
      <c r="D127" s="203" t="s">
        <v>163</v>
      </c>
      <c r="E127" s="225" t="s">
        <v>1</v>
      </c>
      <c r="F127" s="226" t="s">
        <v>168</v>
      </c>
      <c r="G127" s="224"/>
      <c r="H127" s="227">
        <v>51.48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163</v>
      </c>
      <c r="AU127" s="233" t="s">
        <v>81</v>
      </c>
      <c r="AV127" s="15" t="s">
        <v>162</v>
      </c>
      <c r="AW127" s="15" t="s">
        <v>29</v>
      </c>
      <c r="AX127" s="15" t="s">
        <v>79</v>
      </c>
      <c r="AY127" s="233" t="s">
        <v>156</v>
      </c>
    </row>
    <row r="128" spans="1:65" s="2" customFormat="1" ht="37.9" customHeight="1">
      <c r="A128" s="34"/>
      <c r="B128" s="35"/>
      <c r="C128" s="187" t="s">
        <v>81</v>
      </c>
      <c r="D128" s="187" t="s">
        <v>158</v>
      </c>
      <c r="E128" s="188" t="s">
        <v>253</v>
      </c>
      <c r="F128" s="189" t="s">
        <v>254</v>
      </c>
      <c r="G128" s="190" t="s">
        <v>243</v>
      </c>
      <c r="H128" s="191">
        <v>51.48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162</v>
      </c>
    </row>
    <row r="129" spans="1:65" s="2" customFormat="1" ht="37.9" customHeight="1">
      <c r="A129" s="34"/>
      <c r="B129" s="35"/>
      <c r="C129" s="187" t="s">
        <v>175</v>
      </c>
      <c r="D129" s="187" t="s">
        <v>158</v>
      </c>
      <c r="E129" s="188" t="s">
        <v>257</v>
      </c>
      <c r="F129" s="189" t="s">
        <v>258</v>
      </c>
      <c r="G129" s="190" t="s">
        <v>243</v>
      </c>
      <c r="H129" s="191">
        <v>514.79999999999995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162</v>
      </c>
      <c r="AT129" s="199" t="s">
        <v>158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178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408</v>
      </c>
      <c r="G130" s="213"/>
      <c r="H130" s="216">
        <v>514.79999999999995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514.79999999999995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2" customFormat="1" ht="24.2" customHeight="1">
      <c r="A132" s="34"/>
      <c r="B132" s="35"/>
      <c r="C132" s="187" t="s">
        <v>162</v>
      </c>
      <c r="D132" s="187" t="s">
        <v>158</v>
      </c>
      <c r="E132" s="188" t="s">
        <v>409</v>
      </c>
      <c r="F132" s="189" t="s">
        <v>410</v>
      </c>
      <c r="G132" s="190" t="s">
        <v>243</v>
      </c>
      <c r="H132" s="191">
        <v>51.48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162</v>
      </c>
      <c r="AT132" s="199" t="s">
        <v>158</v>
      </c>
      <c r="AU132" s="199" t="s">
        <v>81</v>
      </c>
      <c r="AY132" s="17" t="s">
        <v>156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162</v>
      </c>
      <c r="BM132" s="199" t="s">
        <v>182</v>
      </c>
    </row>
    <row r="133" spans="1:65" s="2" customFormat="1" ht="16.5" customHeight="1">
      <c r="A133" s="34"/>
      <c r="B133" s="35"/>
      <c r="C133" s="187" t="s">
        <v>187</v>
      </c>
      <c r="D133" s="187" t="s">
        <v>158</v>
      </c>
      <c r="E133" s="188" t="s">
        <v>266</v>
      </c>
      <c r="F133" s="189" t="s">
        <v>267</v>
      </c>
      <c r="G133" s="190" t="s">
        <v>243</v>
      </c>
      <c r="H133" s="191">
        <v>51.48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190</v>
      </c>
    </row>
    <row r="134" spans="1:65" s="2" customFormat="1" ht="33" customHeight="1">
      <c r="A134" s="34"/>
      <c r="B134" s="35"/>
      <c r="C134" s="187" t="s">
        <v>178</v>
      </c>
      <c r="D134" s="187" t="s">
        <v>158</v>
      </c>
      <c r="E134" s="188" t="s">
        <v>269</v>
      </c>
      <c r="F134" s="189" t="s">
        <v>270</v>
      </c>
      <c r="G134" s="190" t="s">
        <v>271</v>
      </c>
      <c r="H134" s="191">
        <v>92.664000000000001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162</v>
      </c>
      <c r="AT134" s="199" t="s">
        <v>158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194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411</v>
      </c>
      <c r="G135" s="213"/>
      <c r="H135" s="216">
        <v>92.664000000000001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92.664000000000001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197</v>
      </c>
      <c r="D137" s="187" t="s">
        <v>158</v>
      </c>
      <c r="E137" s="188" t="s">
        <v>362</v>
      </c>
      <c r="F137" s="189" t="s">
        <v>363</v>
      </c>
      <c r="G137" s="190" t="s">
        <v>161</v>
      </c>
      <c r="H137" s="191">
        <v>508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200</v>
      </c>
    </row>
    <row r="138" spans="1:65" s="12" customFormat="1" ht="22.9" customHeight="1">
      <c r="B138" s="171"/>
      <c r="C138" s="172"/>
      <c r="D138" s="173" t="s">
        <v>71</v>
      </c>
      <c r="E138" s="185" t="s">
        <v>187</v>
      </c>
      <c r="F138" s="185" t="s">
        <v>364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SUM(P139:P142)</f>
        <v>0</v>
      </c>
      <c r="Q138" s="179"/>
      <c r="R138" s="180">
        <f>SUM(R139:R142)</f>
        <v>0</v>
      </c>
      <c r="S138" s="179"/>
      <c r="T138" s="181">
        <f>SUM(T139:T142)</f>
        <v>0</v>
      </c>
      <c r="AR138" s="182" t="s">
        <v>79</v>
      </c>
      <c r="AT138" s="183" t="s">
        <v>71</v>
      </c>
      <c r="AU138" s="183" t="s">
        <v>79</v>
      </c>
      <c r="AY138" s="182" t="s">
        <v>156</v>
      </c>
      <c r="BK138" s="184">
        <f>SUM(BK139:BK142)</f>
        <v>0</v>
      </c>
    </row>
    <row r="139" spans="1:65" s="2" customFormat="1" ht="24.2" customHeight="1">
      <c r="A139" s="34"/>
      <c r="B139" s="35"/>
      <c r="C139" s="187" t="s">
        <v>182</v>
      </c>
      <c r="D139" s="187" t="s">
        <v>158</v>
      </c>
      <c r="E139" s="188" t="s">
        <v>412</v>
      </c>
      <c r="F139" s="189" t="s">
        <v>413</v>
      </c>
      <c r="G139" s="190" t="s">
        <v>161</v>
      </c>
      <c r="H139" s="191">
        <v>508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37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162</v>
      </c>
      <c r="AT139" s="199" t="s">
        <v>158</v>
      </c>
      <c r="AU139" s="199" t="s">
        <v>81</v>
      </c>
      <c r="AY139" s="17" t="s">
        <v>156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79</v>
      </c>
      <c r="BK139" s="200">
        <f>ROUND(I139*H139,2)</f>
        <v>0</v>
      </c>
      <c r="BL139" s="17" t="s">
        <v>162</v>
      </c>
      <c r="BM139" s="199" t="s">
        <v>205</v>
      </c>
    </row>
    <row r="140" spans="1:65" s="2" customFormat="1" ht="24.2" customHeight="1">
      <c r="A140" s="34"/>
      <c r="B140" s="35"/>
      <c r="C140" s="187" t="s">
        <v>207</v>
      </c>
      <c r="D140" s="187" t="s">
        <v>158</v>
      </c>
      <c r="E140" s="188" t="s">
        <v>414</v>
      </c>
      <c r="F140" s="189" t="s">
        <v>415</v>
      </c>
      <c r="G140" s="190" t="s">
        <v>227</v>
      </c>
      <c r="H140" s="191">
        <v>27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37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162</v>
      </c>
      <c r="AT140" s="199" t="s">
        <v>158</v>
      </c>
      <c r="AU140" s="199" t="s">
        <v>81</v>
      </c>
      <c r="AY140" s="17" t="s">
        <v>156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79</v>
      </c>
      <c r="BK140" s="200">
        <f>ROUND(I140*H140,2)</f>
        <v>0</v>
      </c>
      <c r="BL140" s="17" t="s">
        <v>162</v>
      </c>
      <c r="BM140" s="199" t="s">
        <v>210</v>
      </c>
    </row>
    <row r="141" spans="1:65" s="14" customFormat="1">
      <c r="B141" s="212"/>
      <c r="C141" s="213"/>
      <c r="D141" s="203" t="s">
        <v>163</v>
      </c>
      <c r="E141" s="214" t="s">
        <v>1</v>
      </c>
      <c r="F141" s="215" t="s">
        <v>416</v>
      </c>
      <c r="G141" s="213"/>
      <c r="H141" s="216">
        <v>27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163</v>
      </c>
      <c r="AU141" s="222" t="s">
        <v>81</v>
      </c>
      <c r="AV141" s="14" t="s">
        <v>81</v>
      </c>
      <c r="AW141" s="14" t="s">
        <v>29</v>
      </c>
      <c r="AX141" s="14" t="s">
        <v>72</v>
      </c>
      <c r="AY141" s="222" t="s">
        <v>156</v>
      </c>
    </row>
    <row r="142" spans="1:65" s="15" customFormat="1">
      <c r="B142" s="223"/>
      <c r="C142" s="224"/>
      <c r="D142" s="203" t="s">
        <v>163</v>
      </c>
      <c r="E142" s="225" t="s">
        <v>1</v>
      </c>
      <c r="F142" s="226" t="s">
        <v>168</v>
      </c>
      <c r="G142" s="224"/>
      <c r="H142" s="227">
        <v>27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163</v>
      </c>
      <c r="AU142" s="233" t="s">
        <v>81</v>
      </c>
      <c r="AV142" s="15" t="s">
        <v>162</v>
      </c>
      <c r="AW142" s="15" t="s">
        <v>29</v>
      </c>
      <c r="AX142" s="15" t="s">
        <v>79</v>
      </c>
      <c r="AY142" s="233" t="s">
        <v>156</v>
      </c>
    </row>
    <row r="143" spans="1:65" s="12" customFormat="1" ht="22.9" customHeight="1">
      <c r="B143" s="171"/>
      <c r="C143" s="172"/>
      <c r="D143" s="173" t="s">
        <v>71</v>
      </c>
      <c r="E143" s="185" t="s">
        <v>207</v>
      </c>
      <c r="F143" s="185" t="s">
        <v>277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SUM(P144:P152)</f>
        <v>0</v>
      </c>
      <c r="Q143" s="179"/>
      <c r="R143" s="180">
        <f>SUM(R144:R152)</f>
        <v>0</v>
      </c>
      <c r="S143" s="179"/>
      <c r="T143" s="181">
        <f>SUM(T144:T152)</f>
        <v>0</v>
      </c>
      <c r="AR143" s="182" t="s">
        <v>79</v>
      </c>
      <c r="AT143" s="183" t="s">
        <v>71</v>
      </c>
      <c r="AU143" s="183" t="s">
        <v>79</v>
      </c>
      <c r="AY143" s="182" t="s">
        <v>156</v>
      </c>
      <c r="BK143" s="184">
        <f>SUM(BK144:BK152)</f>
        <v>0</v>
      </c>
    </row>
    <row r="144" spans="1:65" s="2" customFormat="1" ht="24.2" customHeight="1">
      <c r="A144" s="34"/>
      <c r="B144" s="35"/>
      <c r="C144" s="187" t="s">
        <v>190</v>
      </c>
      <c r="D144" s="187" t="s">
        <v>158</v>
      </c>
      <c r="E144" s="188" t="s">
        <v>417</v>
      </c>
      <c r="F144" s="189" t="s">
        <v>418</v>
      </c>
      <c r="G144" s="190" t="s">
        <v>227</v>
      </c>
      <c r="H144" s="191">
        <v>572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37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162</v>
      </c>
      <c r="AT144" s="199" t="s">
        <v>158</v>
      </c>
      <c r="AU144" s="199" t="s">
        <v>81</v>
      </c>
      <c r="AY144" s="17" t="s">
        <v>156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79</v>
      </c>
      <c r="BK144" s="200">
        <f>ROUND(I144*H144,2)</f>
        <v>0</v>
      </c>
      <c r="BL144" s="17" t="s">
        <v>162</v>
      </c>
      <c r="BM144" s="199" t="s">
        <v>215</v>
      </c>
    </row>
    <row r="145" spans="1:65" s="14" customFormat="1">
      <c r="B145" s="212"/>
      <c r="C145" s="213"/>
      <c r="D145" s="203" t="s">
        <v>163</v>
      </c>
      <c r="E145" s="214" t="s">
        <v>1</v>
      </c>
      <c r="F145" s="215" t="s">
        <v>419</v>
      </c>
      <c r="G145" s="213"/>
      <c r="H145" s="216">
        <v>572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163</v>
      </c>
      <c r="AU145" s="222" t="s">
        <v>81</v>
      </c>
      <c r="AV145" s="14" t="s">
        <v>81</v>
      </c>
      <c r="AW145" s="14" t="s">
        <v>29</v>
      </c>
      <c r="AX145" s="14" t="s">
        <v>72</v>
      </c>
      <c r="AY145" s="222" t="s">
        <v>156</v>
      </c>
    </row>
    <row r="146" spans="1:65" s="15" customFormat="1">
      <c r="B146" s="223"/>
      <c r="C146" s="224"/>
      <c r="D146" s="203" t="s">
        <v>163</v>
      </c>
      <c r="E146" s="225" t="s">
        <v>1</v>
      </c>
      <c r="F146" s="226" t="s">
        <v>168</v>
      </c>
      <c r="G146" s="224"/>
      <c r="H146" s="227">
        <v>572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163</v>
      </c>
      <c r="AU146" s="233" t="s">
        <v>81</v>
      </c>
      <c r="AV146" s="15" t="s">
        <v>162</v>
      </c>
      <c r="AW146" s="15" t="s">
        <v>29</v>
      </c>
      <c r="AX146" s="15" t="s">
        <v>79</v>
      </c>
      <c r="AY146" s="233" t="s">
        <v>156</v>
      </c>
    </row>
    <row r="147" spans="1:65" s="2" customFormat="1" ht="16.5" customHeight="1">
      <c r="A147" s="34"/>
      <c r="B147" s="35"/>
      <c r="C147" s="239" t="s">
        <v>216</v>
      </c>
      <c r="D147" s="239" t="s">
        <v>371</v>
      </c>
      <c r="E147" s="240" t="s">
        <v>420</v>
      </c>
      <c r="F147" s="241" t="s">
        <v>421</v>
      </c>
      <c r="G147" s="242" t="s">
        <v>161</v>
      </c>
      <c r="H147" s="243">
        <v>97.24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37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182</v>
      </c>
      <c r="AT147" s="199" t="s">
        <v>371</v>
      </c>
      <c r="AU147" s="199" t="s">
        <v>81</v>
      </c>
      <c r="AY147" s="17" t="s">
        <v>156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79</v>
      </c>
      <c r="BK147" s="200">
        <f>ROUND(I147*H147,2)</f>
        <v>0</v>
      </c>
      <c r="BL147" s="17" t="s">
        <v>162</v>
      </c>
      <c r="BM147" s="199" t="s">
        <v>219</v>
      </c>
    </row>
    <row r="148" spans="1:65" s="14" customFormat="1">
      <c r="B148" s="212"/>
      <c r="C148" s="213"/>
      <c r="D148" s="203" t="s">
        <v>163</v>
      </c>
      <c r="E148" s="214" t="s">
        <v>1</v>
      </c>
      <c r="F148" s="215" t="s">
        <v>422</v>
      </c>
      <c r="G148" s="213"/>
      <c r="H148" s="216">
        <v>97.24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163</v>
      </c>
      <c r="AU148" s="222" t="s">
        <v>81</v>
      </c>
      <c r="AV148" s="14" t="s">
        <v>81</v>
      </c>
      <c r="AW148" s="14" t="s">
        <v>29</v>
      </c>
      <c r="AX148" s="14" t="s">
        <v>72</v>
      </c>
      <c r="AY148" s="222" t="s">
        <v>156</v>
      </c>
    </row>
    <row r="149" spans="1:65" s="15" customFormat="1">
      <c r="B149" s="223"/>
      <c r="C149" s="224"/>
      <c r="D149" s="203" t="s">
        <v>163</v>
      </c>
      <c r="E149" s="225" t="s">
        <v>1</v>
      </c>
      <c r="F149" s="226" t="s">
        <v>168</v>
      </c>
      <c r="G149" s="224"/>
      <c r="H149" s="227">
        <v>97.24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163</v>
      </c>
      <c r="AU149" s="233" t="s">
        <v>81</v>
      </c>
      <c r="AV149" s="15" t="s">
        <v>162</v>
      </c>
      <c r="AW149" s="15" t="s">
        <v>29</v>
      </c>
      <c r="AX149" s="15" t="s">
        <v>79</v>
      </c>
      <c r="AY149" s="233" t="s">
        <v>156</v>
      </c>
    </row>
    <row r="150" spans="1:65" s="2" customFormat="1" ht="24.2" customHeight="1">
      <c r="A150" s="34"/>
      <c r="B150" s="35"/>
      <c r="C150" s="187" t="s">
        <v>194</v>
      </c>
      <c r="D150" s="187" t="s">
        <v>158</v>
      </c>
      <c r="E150" s="188" t="s">
        <v>380</v>
      </c>
      <c r="F150" s="189" t="s">
        <v>381</v>
      </c>
      <c r="G150" s="190" t="s">
        <v>243</v>
      </c>
      <c r="H150" s="191">
        <v>34.32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162</v>
      </c>
      <c r="AT150" s="199" t="s">
        <v>158</v>
      </c>
      <c r="AU150" s="199" t="s">
        <v>81</v>
      </c>
      <c r="AY150" s="17" t="s">
        <v>156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162</v>
      </c>
      <c r="BM150" s="199" t="s">
        <v>228</v>
      </c>
    </row>
    <row r="151" spans="1:65" s="14" customFormat="1">
      <c r="B151" s="212"/>
      <c r="C151" s="213"/>
      <c r="D151" s="203" t="s">
        <v>163</v>
      </c>
      <c r="E151" s="214" t="s">
        <v>1</v>
      </c>
      <c r="F151" s="215" t="s">
        <v>423</v>
      </c>
      <c r="G151" s="213"/>
      <c r="H151" s="216">
        <v>34.32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163</v>
      </c>
      <c r="AU151" s="222" t="s">
        <v>81</v>
      </c>
      <c r="AV151" s="14" t="s">
        <v>81</v>
      </c>
      <c r="AW151" s="14" t="s">
        <v>29</v>
      </c>
      <c r="AX151" s="14" t="s">
        <v>72</v>
      </c>
      <c r="AY151" s="222" t="s">
        <v>156</v>
      </c>
    </row>
    <row r="152" spans="1:65" s="15" customFormat="1">
      <c r="B152" s="223"/>
      <c r="C152" s="224"/>
      <c r="D152" s="203" t="s">
        <v>163</v>
      </c>
      <c r="E152" s="225" t="s">
        <v>1</v>
      </c>
      <c r="F152" s="226" t="s">
        <v>168</v>
      </c>
      <c r="G152" s="224"/>
      <c r="H152" s="227">
        <v>34.32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163</v>
      </c>
      <c r="AU152" s="233" t="s">
        <v>81</v>
      </c>
      <c r="AV152" s="15" t="s">
        <v>162</v>
      </c>
      <c r="AW152" s="15" t="s">
        <v>29</v>
      </c>
      <c r="AX152" s="15" t="s">
        <v>79</v>
      </c>
      <c r="AY152" s="233" t="s">
        <v>156</v>
      </c>
    </row>
    <row r="153" spans="1:65" s="12" customFormat="1" ht="22.9" customHeight="1">
      <c r="B153" s="171"/>
      <c r="C153" s="172"/>
      <c r="D153" s="173" t="s">
        <v>71</v>
      </c>
      <c r="E153" s="185" t="s">
        <v>336</v>
      </c>
      <c r="F153" s="185" t="s">
        <v>337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P154</f>
        <v>0</v>
      </c>
      <c r="Q153" s="179"/>
      <c r="R153" s="180">
        <f>R154</f>
        <v>0</v>
      </c>
      <c r="S153" s="179"/>
      <c r="T153" s="181">
        <f>T154</f>
        <v>0</v>
      </c>
      <c r="AR153" s="182" t="s">
        <v>79</v>
      </c>
      <c r="AT153" s="183" t="s">
        <v>71</v>
      </c>
      <c r="AU153" s="183" t="s">
        <v>79</v>
      </c>
      <c r="AY153" s="182" t="s">
        <v>156</v>
      </c>
      <c r="BK153" s="184">
        <f>BK154</f>
        <v>0</v>
      </c>
    </row>
    <row r="154" spans="1:65" s="2" customFormat="1" ht="33" customHeight="1">
      <c r="A154" s="34"/>
      <c r="B154" s="35"/>
      <c r="C154" s="187" t="s">
        <v>232</v>
      </c>
      <c r="D154" s="187" t="s">
        <v>158</v>
      </c>
      <c r="E154" s="188" t="s">
        <v>424</v>
      </c>
      <c r="F154" s="189" t="s">
        <v>425</v>
      </c>
      <c r="G154" s="190" t="s">
        <v>271</v>
      </c>
      <c r="H154" s="191">
        <v>384.91</v>
      </c>
      <c r="I154" s="192"/>
      <c r="J154" s="193">
        <f>ROUND(I154*H154,2)</f>
        <v>0</v>
      </c>
      <c r="K154" s="194"/>
      <c r="L154" s="39"/>
      <c r="M154" s="234" t="s">
        <v>1</v>
      </c>
      <c r="N154" s="235" t="s">
        <v>37</v>
      </c>
      <c r="O154" s="23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162</v>
      </c>
      <c r="AT154" s="199" t="s">
        <v>158</v>
      </c>
      <c r="AU154" s="199" t="s">
        <v>81</v>
      </c>
      <c r="AY154" s="17" t="s">
        <v>156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79</v>
      </c>
      <c r="BK154" s="200">
        <f>ROUND(I154*H154,2)</f>
        <v>0</v>
      </c>
      <c r="BL154" s="17" t="s">
        <v>162</v>
      </c>
      <c r="BM154" s="199" t="s">
        <v>235</v>
      </c>
    </row>
    <row r="155" spans="1:65" s="2" customFormat="1" ht="6.95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sOygrs4wg/1H8lRGiUfrZgM80A0xgsYC/boEuL/4hMkcYuCsV8pmuJWfGMTbyKck2dCGsFAwko3E7zEibWsH6Q==" saltValue="vbKTtZupbmZrSF6ox7A6cYi0wbFrB+Sl4L/9P9JlXDHKYqJkXFZNwOcOD1j3foHCbsI/YmYKlQTXIiCcqSgXmg==" spinCount="100000" sheet="1" objects="1" scenarios="1" formatColumns="0" formatRows="0" autoFilter="0"/>
  <autoFilter ref="C120:K154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426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ROUND((SUM(BE121:BE141)),  2)</f>
        <v>0</v>
      </c>
      <c r="G33" s="34"/>
      <c r="H33" s="34"/>
      <c r="I33" s="124">
        <v>0.21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ROUND((SUM(BF121:BF141)),  2)</f>
        <v>0</v>
      </c>
      <c r="G34" s="34"/>
      <c r="H34" s="34"/>
      <c r="I34" s="124">
        <v>0.15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106 - Zpevněná odstavn...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J140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106 - Zpevněná odstavn...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P123+P125+P132+P140</f>
        <v>0</v>
      </c>
      <c r="Q122" s="179"/>
      <c r="R122" s="180">
        <f>R123+R125+R132+R140</f>
        <v>0</v>
      </c>
      <c r="S122" s="179"/>
      <c r="T122" s="181">
        <f>T123+T125+T132+T140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BK123+BK125+BK132+BK140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342.2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SUM(P126:P131)</f>
        <v>0</v>
      </c>
      <c r="Q125" s="179"/>
      <c r="R125" s="180">
        <f>SUM(R126:R131)</f>
        <v>0</v>
      </c>
      <c r="S125" s="179"/>
      <c r="T125" s="181">
        <f>SUM(T126:T131)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SUM(BK126:BK131)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365</v>
      </c>
      <c r="F126" s="189" t="s">
        <v>366</v>
      </c>
      <c r="G126" s="190" t="s">
        <v>161</v>
      </c>
      <c r="H126" s="191">
        <v>342.2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367</v>
      </c>
      <c r="F127" s="189" t="s">
        <v>368</v>
      </c>
      <c r="G127" s="190" t="s">
        <v>161</v>
      </c>
      <c r="H127" s="191">
        <v>342.2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24.2" customHeight="1">
      <c r="A128" s="34"/>
      <c r="B128" s="35"/>
      <c r="C128" s="187" t="s">
        <v>162</v>
      </c>
      <c r="D128" s="187" t="s">
        <v>158</v>
      </c>
      <c r="E128" s="188" t="s">
        <v>369</v>
      </c>
      <c r="F128" s="189" t="s">
        <v>370</v>
      </c>
      <c r="G128" s="190" t="s">
        <v>161</v>
      </c>
      <c r="H128" s="191">
        <v>342.2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2" customFormat="1" ht="16.5" customHeight="1">
      <c r="A129" s="34"/>
      <c r="B129" s="35"/>
      <c r="C129" s="239" t="s">
        <v>187</v>
      </c>
      <c r="D129" s="239" t="s">
        <v>371</v>
      </c>
      <c r="E129" s="240" t="s">
        <v>372</v>
      </c>
      <c r="F129" s="241" t="s">
        <v>373</v>
      </c>
      <c r="G129" s="242" t="s">
        <v>161</v>
      </c>
      <c r="H129" s="243">
        <v>349.04399999999998</v>
      </c>
      <c r="I129" s="244"/>
      <c r="J129" s="245">
        <f>ROUND(I129*H129,2)</f>
        <v>0</v>
      </c>
      <c r="K129" s="246"/>
      <c r="L129" s="247"/>
      <c r="M129" s="248" t="s">
        <v>1</v>
      </c>
      <c r="N129" s="249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182</v>
      </c>
      <c r="AT129" s="199" t="s">
        <v>371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190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427</v>
      </c>
      <c r="G130" s="213"/>
      <c r="H130" s="216">
        <v>349.04399999999998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349.04399999999998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12" customFormat="1" ht="22.9" customHeight="1">
      <c r="B132" s="171"/>
      <c r="C132" s="172"/>
      <c r="D132" s="173" t="s">
        <v>71</v>
      </c>
      <c r="E132" s="185" t="s">
        <v>207</v>
      </c>
      <c r="F132" s="185" t="s">
        <v>277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SUM(P133:P139)</f>
        <v>0</v>
      </c>
      <c r="Q132" s="179"/>
      <c r="R132" s="180">
        <f>SUM(R133:R139)</f>
        <v>0</v>
      </c>
      <c r="S132" s="179"/>
      <c r="T132" s="181">
        <f>SUM(T133:T139)</f>
        <v>0</v>
      </c>
      <c r="AR132" s="182" t="s">
        <v>79</v>
      </c>
      <c r="AT132" s="183" t="s">
        <v>71</v>
      </c>
      <c r="AU132" s="183" t="s">
        <v>79</v>
      </c>
      <c r="AY132" s="182" t="s">
        <v>156</v>
      </c>
      <c r="BK132" s="184">
        <f>SUM(BK133:BK139)</f>
        <v>0</v>
      </c>
    </row>
    <row r="133" spans="1:65" s="2" customFormat="1" ht="24.2" customHeight="1">
      <c r="A133" s="34"/>
      <c r="B133" s="35"/>
      <c r="C133" s="187" t="s">
        <v>178</v>
      </c>
      <c r="D133" s="187" t="s">
        <v>158</v>
      </c>
      <c r="E133" s="188" t="s">
        <v>375</v>
      </c>
      <c r="F133" s="189" t="s">
        <v>376</v>
      </c>
      <c r="G133" s="190" t="s">
        <v>227</v>
      </c>
      <c r="H133" s="191">
        <v>460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194</v>
      </c>
    </row>
    <row r="134" spans="1:65" s="2" customFormat="1" ht="21.75" customHeight="1">
      <c r="A134" s="34"/>
      <c r="B134" s="35"/>
      <c r="C134" s="239" t="s">
        <v>197</v>
      </c>
      <c r="D134" s="239" t="s">
        <v>371</v>
      </c>
      <c r="E134" s="240" t="s">
        <v>377</v>
      </c>
      <c r="F134" s="241" t="s">
        <v>378</v>
      </c>
      <c r="G134" s="242" t="s">
        <v>227</v>
      </c>
      <c r="H134" s="243">
        <v>469.2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182</v>
      </c>
      <c r="AT134" s="199" t="s">
        <v>371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200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428</v>
      </c>
      <c r="G135" s="213"/>
      <c r="H135" s="216">
        <v>469.2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469.2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182</v>
      </c>
      <c r="D137" s="187" t="s">
        <v>158</v>
      </c>
      <c r="E137" s="188" t="s">
        <v>380</v>
      </c>
      <c r="F137" s="189" t="s">
        <v>381</v>
      </c>
      <c r="G137" s="190" t="s">
        <v>243</v>
      </c>
      <c r="H137" s="191">
        <v>27.6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205</v>
      </c>
    </row>
    <row r="138" spans="1:65" s="14" customFormat="1">
      <c r="B138" s="212"/>
      <c r="C138" s="213"/>
      <c r="D138" s="203" t="s">
        <v>163</v>
      </c>
      <c r="E138" s="214" t="s">
        <v>1</v>
      </c>
      <c r="F138" s="215" t="s">
        <v>429</v>
      </c>
      <c r="G138" s="213"/>
      <c r="H138" s="216">
        <v>27.6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163</v>
      </c>
      <c r="AU138" s="222" t="s">
        <v>81</v>
      </c>
      <c r="AV138" s="14" t="s">
        <v>81</v>
      </c>
      <c r="AW138" s="14" t="s">
        <v>29</v>
      </c>
      <c r="AX138" s="14" t="s">
        <v>72</v>
      </c>
      <c r="AY138" s="222" t="s">
        <v>156</v>
      </c>
    </row>
    <row r="139" spans="1:65" s="15" customFormat="1">
      <c r="B139" s="223"/>
      <c r="C139" s="224"/>
      <c r="D139" s="203" t="s">
        <v>163</v>
      </c>
      <c r="E139" s="225" t="s">
        <v>1</v>
      </c>
      <c r="F139" s="226" t="s">
        <v>168</v>
      </c>
      <c r="G139" s="224"/>
      <c r="H139" s="227">
        <v>27.6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163</v>
      </c>
      <c r="AU139" s="233" t="s">
        <v>81</v>
      </c>
      <c r="AV139" s="15" t="s">
        <v>162</v>
      </c>
      <c r="AW139" s="15" t="s">
        <v>29</v>
      </c>
      <c r="AX139" s="15" t="s">
        <v>79</v>
      </c>
      <c r="AY139" s="233" t="s">
        <v>156</v>
      </c>
    </row>
    <row r="140" spans="1:65" s="12" customFormat="1" ht="22.9" customHeight="1">
      <c r="B140" s="171"/>
      <c r="C140" s="172"/>
      <c r="D140" s="173" t="s">
        <v>71</v>
      </c>
      <c r="E140" s="185" t="s">
        <v>336</v>
      </c>
      <c r="F140" s="185" t="s">
        <v>337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P141</f>
        <v>0</v>
      </c>
      <c r="Q140" s="179"/>
      <c r="R140" s="180">
        <f>R141</f>
        <v>0</v>
      </c>
      <c r="S140" s="179"/>
      <c r="T140" s="181">
        <f>T141</f>
        <v>0</v>
      </c>
      <c r="AR140" s="182" t="s">
        <v>79</v>
      </c>
      <c r="AT140" s="183" t="s">
        <v>71</v>
      </c>
      <c r="AU140" s="183" t="s">
        <v>79</v>
      </c>
      <c r="AY140" s="182" t="s">
        <v>156</v>
      </c>
      <c r="BK140" s="184">
        <f>BK141</f>
        <v>0</v>
      </c>
    </row>
    <row r="141" spans="1:65" s="2" customFormat="1" ht="24.2" customHeight="1">
      <c r="A141" s="34"/>
      <c r="B141" s="35"/>
      <c r="C141" s="187" t="s">
        <v>207</v>
      </c>
      <c r="D141" s="187" t="s">
        <v>158</v>
      </c>
      <c r="E141" s="188" t="s">
        <v>342</v>
      </c>
      <c r="F141" s="189" t="s">
        <v>343</v>
      </c>
      <c r="G141" s="190" t="s">
        <v>271</v>
      </c>
      <c r="H141" s="191">
        <v>559.798</v>
      </c>
      <c r="I141" s="192"/>
      <c r="J141" s="193">
        <f>ROUND(I141*H141,2)</f>
        <v>0</v>
      </c>
      <c r="K141" s="194"/>
      <c r="L141" s="39"/>
      <c r="M141" s="234" t="s">
        <v>1</v>
      </c>
      <c r="N141" s="235" t="s">
        <v>37</v>
      </c>
      <c r="O141" s="23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162</v>
      </c>
      <c r="AT141" s="199" t="s">
        <v>158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210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pMCoSEzBeDOgpf9HXcHg7RfJdSEkDr2Pn04ociFlEoPcTq1/SM9OiDd+9xlpz9Lg9tV9EiV78fkFcDW6BfyvlQ==" saltValue="e9E4PvSzd4j81kuPjeRJXse/5nUfA5SCZoZgHSapPr0sqJVu/hQOYgWSTZ91XArpJgxxuoxBmdJ1EQ4a/aZjcQ==" spinCount="100000" sheet="1" objects="1" scenarios="1" formatColumns="0" formatRows="0" autoFilter="0"/>
  <autoFilter ref="C120:K141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430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ROUND((SUM(BE121:BE141)),  2)</f>
        <v>0</v>
      </c>
      <c r="G33" s="34"/>
      <c r="H33" s="34"/>
      <c r="I33" s="124">
        <v>0.21</v>
      </c>
      <c r="J33" s="123">
        <f>ROUND(((SUM(BE121:BE141))*I33),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ROUND((SUM(BF121:BF141)),  2)</f>
        <v>0</v>
      </c>
      <c r="G34" s="34"/>
      <c r="H34" s="34"/>
      <c r="I34" s="124">
        <v>0.15</v>
      </c>
      <c r="J34" s="123">
        <f>ROUND(((SUM(BF121:BF141))*I34),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107 - Pěší komunikace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361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136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138</v>
      </c>
      <c r="E101" s="156"/>
      <c r="F101" s="156"/>
      <c r="G101" s="156"/>
      <c r="H101" s="156"/>
      <c r="I101" s="156"/>
      <c r="J101" s="157">
        <f>J140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107 - Pěší komunikace 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P123+P125+P132+P140</f>
        <v>0</v>
      </c>
      <c r="Q122" s="179"/>
      <c r="R122" s="180">
        <f>R123+R125+R132+R140</f>
        <v>0</v>
      </c>
      <c r="S122" s="179"/>
      <c r="T122" s="181">
        <f>T123+T125+T132+T140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BK123+BK125+BK132+BK140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79</v>
      </c>
      <c r="F123" s="185" t="s">
        <v>157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BK124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362</v>
      </c>
      <c r="F124" s="189" t="s">
        <v>363</v>
      </c>
      <c r="G124" s="190" t="s">
        <v>161</v>
      </c>
      <c r="H124" s="191">
        <v>487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81</v>
      </c>
    </row>
    <row r="125" spans="1:65" s="12" customFormat="1" ht="22.9" customHeight="1">
      <c r="B125" s="171"/>
      <c r="C125" s="172"/>
      <c r="D125" s="173" t="s">
        <v>71</v>
      </c>
      <c r="E125" s="185" t="s">
        <v>187</v>
      </c>
      <c r="F125" s="185" t="s">
        <v>364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SUM(P126:P131)</f>
        <v>0</v>
      </c>
      <c r="Q125" s="179"/>
      <c r="R125" s="180">
        <f>SUM(R126:R131)</f>
        <v>0</v>
      </c>
      <c r="S125" s="179"/>
      <c r="T125" s="181">
        <f>SUM(T126:T131)</f>
        <v>0</v>
      </c>
      <c r="AR125" s="182" t="s">
        <v>79</v>
      </c>
      <c r="AT125" s="183" t="s">
        <v>71</v>
      </c>
      <c r="AU125" s="183" t="s">
        <v>79</v>
      </c>
      <c r="AY125" s="182" t="s">
        <v>156</v>
      </c>
      <c r="BK125" s="184">
        <f>SUM(BK126:BK131)</f>
        <v>0</v>
      </c>
    </row>
    <row r="126" spans="1:65" s="2" customFormat="1" ht="16.5" customHeight="1">
      <c r="A126" s="34"/>
      <c r="B126" s="35"/>
      <c r="C126" s="187" t="s">
        <v>81</v>
      </c>
      <c r="D126" s="187" t="s">
        <v>158</v>
      </c>
      <c r="E126" s="188" t="s">
        <v>365</v>
      </c>
      <c r="F126" s="189" t="s">
        <v>366</v>
      </c>
      <c r="G126" s="190" t="s">
        <v>161</v>
      </c>
      <c r="H126" s="191">
        <v>487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37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79</v>
      </c>
      <c r="BK126" s="200">
        <f>ROUND(I126*H126,2)</f>
        <v>0</v>
      </c>
      <c r="BL126" s="17" t="s">
        <v>162</v>
      </c>
      <c r="BM126" s="199" t="s">
        <v>162</v>
      </c>
    </row>
    <row r="127" spans="1:65" s="2" customFormat="1" ht="24.2" customHeight="1">
      <c r="A127" s="34"/>
      <c r="B127" s="35"/>
      <c r="C127" s="187" t="s">
        <v>175</v>
      </c>
      <c r="D127" s="187" t="s">
        <v>158</v>
      </c>
      <c r="E127" s="188" t="s">
        <v>367</v>
      </c>
      <c r="F127" s="189" t="s">
        <v>368</v>
      </c>
      <c r="G127" s="190" t="s">
        <v>161</v>
      </c>
      <c r="H127" s="191">
        <v>487</v>
      </c>
      <c r="I127" s="192"/>
      <c r="J127" s="193">
        <f>ROUND(I127*H127,2)</f>
        <v>0</v>
      </c>
      <c r="K127" s="194"/>
      <c r="L127" s="39"/>
      <c r="M127" s="195" t="s">
        <v>1</v>
      </c>
      <c r="N127" s="196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178</v>
      </c>
    </row>
    <row r="128" spans="1:65" s="2" customFormat="1" ht="24.2" customHeight="1">
      <c r="A128" s="34"/>
      <c r="B128" s="35"/>
      <c r="C128" s="187" t="s">
        <v>162</v>
      </c>
      <c r="D128" s="187" t="s">
        <v>158</v>
      </c>
      <c r="E128" s="188" t="s">
        <v>369</v>
      </c>
      <c r="F128" s="189" t="s">
        <v>370</v>
      </c>
      <c r="G128" s="190" t="s">
        <v>161</v>
      </c>
      <c r="H128" s="191">
        <v>487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79</v>
      </c>
      <c r="BK128" s="200">
        <f>ROUND(I128*H128,2)</f>
        <v>0</v>
      </c>
      <c r="BL128" s="17" t="s">
        <v>162</v>
      </c>
      <c r="BM128" s="199" t="s">
        <v>182</v>
      </c>
    </row>
    <row r="129" spans="1:65" s="2" customFormat="1" ht="16.5" customHeight="1">
      <c r="A129" s="34"/>
      <c r="B129" s="35"/>
      <c r="C129" s="239" t="s">
        <v>187</v>
      </c>
      <c r="D129" s="239" t="s">
        <v>371</v>
      </c>
      <c r="E129" s="240" t="s">
        <v>372</v>
      </c>
      <c r="F129" s="241" t="s">
        <v>373</v>
      </c>
      <c r="G129" s="242" t="s">
        <v>161</v>
      </c>
      <c r="H129" s="243">
        <v>496.74</v>
      </c>
      <c r="I129" s="244"/>
      <c r="J129" s="245">
        <f>ROUND(I129*H129,2)</f>
        <v>0</v>
      </c>
      <c r="K129" s="246"/>
      <c r="L129" s="247"/>
      <c r="M129" s="248" t="s">
        <v>1</v>
      </c>
      <c r="N129" s="249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182</v>
      </c>
      <c r="AT129" s="199" t="s">
        <v>371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190</v>
      </c>
    </row>
    <row r="130" spans="1:65" s="14" customFormat="1">
      <c r="B130" s="212"/>
      <c r="C130" s="213"/>
      <c r="D130" s="203" t="s">
        <v>163</v>
      </c>
      <c r="E130" s="214" t="s">
        <v>1</v>
      </c>
      <c r="F130" s="215" t="s">
        <v>431</v>
      </c>
      <c r="G130" s="213"/>
      <c r="H130" s="216">
        <v>496.74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163</v>
      </c>
      <c r="AU130" s="222" t="s">
        <v>81</v>
      </c>
      <c r="AV130" s="14" t="s">
        <v>81</v>
      </c>
      <c r="AW130" s="14" t="s">
        <v>29</v>
      </c>
      <c r="AX130" s="14" t="s">
        <v>72</v>
      </c>
      <c r="AY130" s="222" t="s">
        <v>156</v>
      </c>
    </row>
    <row r="131" spans="1:65" s="15" customFormat="1">
      <c r="B131" s="223"/>
      <c r="C131" s="224"/>
      <c r="D131" s="203" t="s">
        <v>163</v>
      </c>
      <c r="E131" s="225" t="s">
        <v>1</v>
      </c>
      <c r="F131" s="226" t="s">
        <v>168</v>
      </c>
      <c r="G131" s="224"/>
      <c r="H131" s="227">
        <v>496.74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163</v>
      </c>
      <c r="AU131" s="233" t="s">
        <v>81</v>
      </c>
      <c r="AV131" s="15" t="s">
        <v>162</v>
      </c>
      <c r="AW131" s="15" t="s">
        <v>29</v>
      </c>
      <c r="AX131" s="15" t="s">
        <v>79</v>
      </c>
      <c r="AY131" s="233" t="s">
        <v>156</v>
      </c>
    </row>
    <row r="132" spans="1:65" s="12" customFormat="1" ht="22.9" customHeight="1">
      <c r="B132" s="171"/>
      <c r="C132" s="172"/>
      <c r="D132" s="173" t="s">
        <v>71</v>
      </c>
      <c r="E132" s="185" t="s">
        <v>207</v>
      </c>
      <c r="F132" s="185" t="s">
        <v>277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SUM(P133:P139)</f>
        <v>0</v>
      </c>
      <c r="Q132" s="179"/>
      <c r="R132" s="180">
        <f>SUM(R133:R139)</f>
        <v>0</v>
      </c>
      <c r="S132" s="179"/>
      <c r="T132" s="181">
        <f>SUM(T133:T139)</f>
        <v>0</v>
      </c>
      <c r="AR132" s="182" t="s">
        <v>79</v>
      </c>
      <c r="AT132" s="183" t="s">
        <v>71</v>
      </c>
      <c r="AU132" s="183" t="s">
        <v>79</v>
      </c>
      <c r="AY132" s="182" t="s">
        <v>156</v>
      </c>
      <c r="BK132" s="184">
        <f>SUM(BK133:BK139)</f>
        <v>0</v>
      </c>
    </row>
    <row r="133" spans="1:65" s="2" customFormat="1" ht="24.2" customHeight="1">
      <c r="A133" s="34"/>
      <c r="B133" s="35"/>
      <c r="C133" s="187" t="s">
        <v>178</v>
      </c>
      <c r="D133" s="187" t="s">
        <v>158</v>
      </c>
      <c r="E133" s="188" t="s">
        <v>375</v>
      </c>
      <c r="F133" s="189" t="s">
        <v>376</v>
      </c>
      <c r="G133" s="190" t="s">
        <v>227</v>
      </c>
      <c r="H133" s="191">
        <v>650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194</v>
      </c>
    </row>
    <row r="134" spans="1:65" s="2" customFormat="1" ht="21.75" customHeight="1">
      <c r="A134" s="34"/>
      <c r="B134" s="35"/>
      <c r="C134" s="239" t="s">
        <v>197</v>
      </c>
      <c r="D134" s="239" t="s">
        <v>371</v>
      </c>
      <c r="E134" s="240" t="s">
        <v>377</v>
      </c>
      <c r="F134" s="241" t="s">
        <v>378</v>
      </c>
      <c r="G134" s="242" t="s">
        <v>227</v>
      </c>
      <c r="H134" s="243">
        <v>663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182</v>
      </c>
      <c r="AT134" s="199" t="s">
        <v>371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200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432</v>
      </c>
      <c r="G135" s="213"/>
      <c r="H135" s="216">
        <v>663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663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182</v>
      </c>
      <c r="D137" s="187" t="s">
        <v>158</v>
      </c>
      <c r="E137" s="188" t="s">
        <v>380</v>
      </c>
      <c r="F137" s="189" t="s">
        <v>381</v>
      </c>
      <c r="G137" s="190" t="s">
        <v>243</v>
      </c>
      <c r="H137" s="191">
        <v>39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205</v>
      </c>
    </row>
    <row r="138" spans="1:65" s="14" customFormat="1">
      <c r="B138" s="212"/>
      <c r="C138" s="213"/>
      <c r="D138" s="203" t="s">
        <v>163</v>
      </c>
      <c r="E138" s="214" t="s">
        <v>1</v>
      </c>
      <c r="F138" s="215" t="s">
        <v>433</v>
      </c>
      <c r="G138" s="213"/>
      <c r="H138" s="216">
        <v>39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163</v>
      </c>
      <c r="AU138" s="222" t="s">
        <v>81</v>
      </c>
      <c r="AV138" s="14" t="s">
        <v>81</v>
      </c>
      <c r="AW138" s="14" t="s">
        <v>29</v>
      </c>
      <c r="AX138" s="14" t="s">
        <v>72</v>
      </c>
      <c r="AY138" s="222" t="s">
        <v>156</v>
      </c>
    </row>
    <row r="139" spans="1:65" s="15" customFormat="1">
      <c r="B139" s="223"/>
      <c r="C139" s="224"/>
      <c r="D139" s="203" t="s">
        <v>163</v>
      </c>
      <c r="E139" s="225" t="s">
        <v>1</v>
      </c>
      <c r="F139" s="226" t="s">
        <v>168</v>
      </c>
      <c r="G139" s="224"/>
      <c r="H139" s="227">
        <v>39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163</v>
      </c>
      <c r="AU139" s="233" t="s">
        <v>81</v>
      </c>
      <c r="AV139" s="15" t="s">
        <v>162</v>
      </c>
      <c r="AW139" s="15" t="s">
        <v>29</v>
      </c>
      <c r="AX139" s="15" t="s">
        <v>79</v>
      </c>
      <c r="AY139" s="233" t="s">
        <v>156</v>
      </c>
    </row>
    <row r="140" spans="1:65" s="12" customFormat="1" ht="22.9" customHeight="1">
      <c r="B140" s="171"/>
      <c r="C140" s="172"/>
      <c r="D140" s="173" t="s">
        <v>71</v>
      </c>
      <c r="E140" s="185" t="s">
        <v>336</v>
      </c>
      <c r="F140" s="185" t="s">
        <v>337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P141</f>
        <v>0</v>
      </c>
      <c r="Q140" s="179"/>
      <c r="R140" s="180">
        <f>R141</f>
        <v>0</v>
      </c>
      <c r="S140" s="179"/>
      <c r="T140" s="181">
        <f>T141</f>
        <v>0</v>
      </c>
      <c r="AR140" s="182" t="s">
        <v>79</v>
      </c>
      <c r="AT140" s="183" t="s">
        <v>71</v>
      </c>
      <c r="AU140" s="183" t="s">
        <v>79</v>
      </c>
      <c r="AY140" s="182" t="s">
        <v>156</v>
      </c>
      <c r="BK140" s="184">
        <f>BK141</f>
        <v>0</v>
      </c>
    </row>
    <row r="141" spans="1:65" s="2" customFormat="1" ht="24.2" customHeight="1">
      <c r="A141" s="34"/>
      <c r="B141" s="35"/>
      <c r="C141" s="187" t="s">
        <v>207</v>
      </c>
      <c r="D141" s="187" t="s">
        <v>158</v>
      </c>
      <c r="E141" s="188" t="s">
        <v>342</v>
      </c>
      <c r="F141" s="189" t="s">
        <v>343</v>
      </c>
      <c r="G141" s="190" t="s">
        <v>271</v>
      </c>
      <c r="H141" s="191">
        <v>794.95299999999997</v>
      </c>
      <c r="I141" s="192"/>
      <c r="J141" s="193">
        <f>ROUND(I141*H141,2)</f>
        <v>0</v>
      </c>
      <c r="K141" s="194"/>
      <c r="L141" s="39"/>
      <c r="M141" s="234" t="s">
        <v>1</v>
      </c>
      <c r="N141" s="235" t="s">
        <v>37</v>
      </c>
      <c r="O141" s="23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162</v>
      </c>
      <c r="AT141" s="199" t="s">
        <v>158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210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ysW1FRF8D1lVHxRyMClWTGeKJ6mjkJUylGeN1q3hajWCgiwZgV6xRBUTwpwhLOaPe5+sCUMDaQ68ZjjJ0Hsqqg==" saltValue="te8K9W8prGyzPUmykw5OttX40fKqH9mJPCDDzNmrVqZtPTutFaTNrbjhWgcxqE+SW+KaF5aDIWC5AyVN2zwnpQ==" spinCount="100000" sheet="1" objects="1" scenarios="1" formatColumns="0" formatRows="0" autoFilter="0"/>
  <autoFilter ref="C120:K141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434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ROUND((SUM(BE122:BE168)),  2)</f>
        <v>0</v>
      </c>
      <c r="G33" s="34"/>
      <c r="H33" s="34"/>
      <c r="I33" s="124">
        <v>0.21</v>
      </c>
      <c r="J33" s="123">
        <f>ROUND(((SUM(BE122:BE168))*I33),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ROUND((SUM(BF122:BF168)),  2)</f>
        <v>0</v>
      </c>
      <c r="G34" s="34"/>
      <c r="H34" s="34"/>
      <c r="I34" s="124">
        <v>0.15</v>
      </c>
      <c r="J34" s="123">
        <f>ROUND(((SUM(BF122:BF168))*I34),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ROUND((SUM(BG122:BG168)),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ROUND((SUM(BH122:BH168)),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ROUND((SUM(BI122:BI168)),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108 - Nová pěší propojka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435</v>
      </c>
      <c r="E99" s="156"/>
      <c r="F99" s="156"/>
      <c r="G99" s="156"/>
      <c r="H99" s="156"/>
      <c r="I99" s="156"/>
      <c r="J99" s="157">
        <f>J139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361</v>
      </c>
      <c r="E100" s="156"/>
      <c r="F100" s="156"/>
      <c r="G100" s="156"/>
      <c r="H100" s="156"/>
      <c r="I100" s="156"/>
      <c r="J100" s="157">
        <f>J144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136</v>
      </c>
      <c r="E101" s="156"/>
      <c r="F101" s="156"/>
      <c r="G101" s="156"/>
      <c r="H101" s="156"/>
      <c r="I101" s="156"/>
      <c r="J101" s="157">
        <f>J154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138</v>
      </c>
      <c r="E102" s="156"/>
      <c r="F102" s="156"/>
      <c r="G102" s="156"/>
      <c r="H102" s="156"/>
      <c r="I102" s="156"/>
      <c r="J102" s="157">
        <f>J167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141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34" t="str">
        <f>E7</f>
        <v>Příloha č. 9 ZD - Soupis stavebních prací, dodávek a služeb s výkazem výměr</v>
      </c>
      <c r="F112" s="335"/>
      <c r="G112" s="335"/>
      <c r="H112" s="33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7" t="str">
        <f>E9</f>
        <v>SO 108 - Nová pěší propojka</v>
      </c>
      <c r="F114" s="333"/>
      <c r="G114" s="333"/>
      <c r="H114" s="33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>
        <f>IF(J12="","",J12)</f>
        <v>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 xml:space="preserve"> </v>
      </c>
      <c r="G118" s="36"/>
      <c r="H118" s="36"/>
      <c r="I118" s="29" t="s">
        <v>28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26</v>
      </c>
      <c r="D119" s="36"/>
      <c r="E119" s="36"/>
      <c r="F119" s="27" t="str">
        <f>IF(E18="","",E18)</f>
        <v>Vyplň údaj</v>
      </c>
      <c r="G119" s="36"/>
      <c r="H119" s="36"/>
      <c r="I119" s="29" t="s">
        <v>30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142</v>
      </c>
      <c r="D121" s="162" t="s">
        <v>57</v>
      </c>
      <c r="E121" s="162" t="s">
        <v>53</v>
      </c>
      <c r="F121" s="162" t="s">
        <v>54</v>
      </c>
      <c r="G121" s="162" t="s">
        <v>143</v>
      </c>
      <c r="H121" s="162" t="s">
        <v>144</v>
      </c>
      <c r="I121" s="162" t="s">
        <v>145</v>
      </c>
      <c r="J121" s="163" t="s">
        <v>131</v>
      </c>
      <c r="K121" s="164" t="s">
        <v>146</v>
      </c>
      <c r="L121" s="165"/>
      <c r="M121" s="75" t="s">
        <v>1</v>
      </c>
      <c r="N121" s="76" t="s">
        <v>36</v>
      </c>
      <c r="O121" s="76" t="s">
        <v>147</v>
      </c>
      <c r="P121" s="76" t="s">
        <v>148</v>
      </c>
      <c r="Q121" s="76" t="s">
        <v>149</v>
      </c>
      <c r="R121" s="76" t="s">
        <v>150</v>
      </c>
      <c r="S121" s="76" t="s">
        <v>151</v>
      </c>
      <c r="T121" s="77" t="s">
        <v>152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153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0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71</v>
      </c>
      <c r="AU122" s="17" t="s">
        <v>133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71</v>
      </c>
      <c r="E123" s="174" t="s">
        <v>154</v>
      </c>
      <c r="F123" s="174" t="s">
        <v>155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P124+P139+P144+P154+P167</f>
        <v>0</v>
      </c>
      <c r="Q123" s="179"/>
      <c r="R123" s="180">
        <f>R124+R139+R144+R154+R167</f>
        <v>0</v>
      </c>
      <c r="S123" s="179"/>
      <c r="T123" s="181">
        <f>T124+T139+T144+T154+T167</f>
        <v>0</v>
      </c>
      <c r="AR123" s="182" t="s">
        <v>79</v>
      </c>
      <c r="AT123" s="183" t="s">
        <v>71</v>
      </c>
      <c r="AU123" s="183" t="s">
        <v>72</v>
      </c>
      <c r="AY123" s="182" t="s">
        <v>156</v>
      </c>
      <c r="BK123" s="184">
        <f>BK124+BK139+BK144+BK154+BK167</f>
        <v>0</v>
      </c>
    </row>
    <row r="124" spans="1:65" s="12" customFormat="1" ht="22.9" customHeight="1">
      <c r="B124" s="171"/>
      <c r="C124" s="172"/>
      <c r="D124" s="173" t="s">
        <v>71</v>
      </c>
      <c r="E124" s="185" t="s">
        <v>79</v>
      </c>
      <c r="F124" s="185" t="s">
        <v>157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SUM(P125:P138)</f>
        <v>0</v>
      </c>
      <c r="Q124" s="179"/>
      <c r="R124" s="180">
        <f>SUM(R125:R138)</f>
        <v>0</v>
      </c>
      <c r="S124" s="179"/>
      <c r="T124" s="181">
        <f>SUM(T125:T138)</f>
        <v>0</v>
      </c>
      <c r="AR124" s="182" t="s">
        <v>79</v>
      </c>
      <c r="AT124" s="183" t="s">
        <v>71</v>
      </c>
      <c r="AU124" s="183" t="s">
        <v>79</v>
      </c>
      <c r="AY124" s="182" t="s">
        <v>156</v>
      </c>
      <c r="BK124" s="184">
        <f>SUM(BK125:BK138)</f>
        <v>0</v>
      </c>
    </row>
    <row r="125" spans="1:65" s="2" customFormat="1" ht="24.2" customHeight="1">
      <c r="A125" s="34"/>
      <c r="B125" s="35"/>
      <c r="C125" s="187" t="s">
        <v>79</v>
      </c>
      <c r="D125" s="187" t="s">
        <v>158</v>
      </c>
      <c r="E125" s="188" t="s">
        <v>404</v>
      </c>
      <c r="F125" s="189" t="s">
        <v>405</v>
      </c>
      <c r="G125" s="190" t="s">
        <v>243</v>
      </c>
      <c r="H125" s="191">
        <v>1.988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37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162</v>
      </c>
      <c r="AT125" s="199" t="s">
        <v>158</v>
      </c>
      <c r="AU125" s="199" t="s">
        <v>81</v>
      </c>
      <c r="AY125" s="17" t="s">
        <v>156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79</v>
      </c>
      <c r="BK125" s="200">
        <f>ROUND(I125*H125,2)</f>
        <v>0</v>
      </c>
      <c r="BL125" s="17" t="s">
        <v>162</v>
      </c>
      <c r="BM125" s="199" t="s">
        <v>81</v>
      </c>
    </row>
    <row r="126" spans="1:65" s="13" customFormat="1">
      <c r="B126" s="201"/>
      <c r="C126" s="202"/>
      <c r="D126" s="203" t="s">
        <v>163</v>
      </c>
      <c r="E126" s="204" t="s">
        <v>1</v>
      </c>
      <c r="F126" s="205" t="s">
        <v>436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163</v>
      </c>
      <c r="AU126" s="211" t="s">
        <v>81</v>
      </c>
      <c r="AV126" s="13" t="s">
        <v>79</v>
      </c>
      <c r="AW126" s="13" t="s">
        <v>29</v>
      </c>
      <c r="AX126" s="13" t="s">
        <v>72</v>
      </c>
      <c r="AY126" s="211" t="s">
        <v>156</v>
      </c>
    </row>
    <row r="127" spans="1:65" s="14" customFormat="1">
      <c r="B127" s="212"/>
      <c r="C127" s="213"/>
      <c r="D127" s="203" t="s">
        <v>163</v>
      </c>
      <c r="E127" s="214" t="s">
        <v>1</v>
      </c>
      <c r="F127" s="215" t="s">
        <v>437</v>
      </c>
      <c r="G127" s="213"/>
      <c r="H127" s="216">
        <v>0.8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163</v>
      </c>
      <c r="AU127" s="222" t="s">
        <v>81</v>
      </c>
      <c r="AV127" s="14" t="s">
        <v>81</v>
      </c>
      <c r="AW127" s="14" t="s">
        <v>29</v>
      </c>
      <c r="AX127" s="14" t="s">
        <v>72</v>
      </c>
      <c r="AY127" s="222" t="s">
        <v>156</v>
      </c>
    </row>
    <row r="128" spans="1:65" s="13" customFormat="1">
      <c r="B128" s="201"/>
      <c r="C128" s="202"/>
      <c r="D128" s="203" t="s">
        <v>163</v>
      </c>
      <c r="E128" s="204" t="s">
        <v>1</v>
      </c>
      <c r="F128" s="205" t="s">
        <v>438</v>
      </c>
      <c r="G128" s="202"/>
      <c r="H128" s="204" t="s">
        <v>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163</v>
      </c>
      <c r="AU128" s="211" t="s">
        <v>81</v>
      </c>
      <c r="AV128" s="13" t="s">
        <v>79</v>
      </c>
      <c r="AW128" s="13" t="s">
        <v>29</v>
      </c>
      <c r="AX128" s="13" t="s">
        <v>72</v>
      </c>
      <c r="AY128" s="211" t="s">
        <v>156</v>
      </c>
    </row>
    <row r="129" spans="1:65" s="14" customFormat="1">
      <c r="B129" s="212"/>
      <c r="C129" s="213"/>
      <c r="D129" s="203" t="s">
        <v>163</v>
      </c>
      <c r="E129" s="214" t="s">
        <v>1</v>
      </c>
      <c r="F129" s="215" t="s">
        <v>439</v>
      </c>
      <c r="G129" s="213"/>
      <c r="H129" s="216">
        <v>1.1879999999999999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163</v>
      </c>
      <c r="AU129" s="222" t="s">
        <v>81</v>
      </c>
      <c r="AV129" s="14" t="s">
        <v>81</v>
      </c>
      <c r="AW129" s="14" t="s">
        <v>29</v>
      </c>
      <c r="AX129" s="14" t="s">
        <v>72</v>
      </c>
      <c r="AY129" s="222" t="s">
        <v>156</v>
      </c>
    </row>
    <row r="130" spans="1:65" s="15" customFormat="1">
      <c r="B130" s="223"/>
      <c r="C130" s="224"/>
      <c r="D130" s="203" t="s">
        <v>163</v>
      </c>
      <c r="E130" s="225" t="s">
        <v>1</v>
      </c>
      <c r="F130" s="226" t="s">
        <v>168</v>
      </c>
      <c r="G130" s="224"/>
      <c r="H130" s="227">
        <v>1.988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163</v>
      </c>
      <c r="AU130" s="233" t="s">
        <v>81</v>
      </c>
      <c r="AV130" s="15" t="s">
        <v>162</v>
      </c>
      <c r="AW130" s="15" t="s">
        <v>29</v>
      </c>
      <c r="AX130" s="15" t="s">
        <v>79</v>
      </c>
      <c r="AY130" s="233" t="s">
        <v>156</v>
      </c>
    </row>
    <row r="131" spans="1:65" s="2" customFormat="1" ht="37.9" customHeight="1">
      <c r="A131" s="34"/>
      <c r="B131" s="35"/>
      <c r="C131" s="187" t="s">
        <v>81</v>
      </c>
      <c r="D131" s="187" t="s">
        <v>158</v>
      </c>
      <c r="E131" s="188" t="s">
        <v>253</v>
      </c>
      <c r="F131" s="189" t="s">
        <v>254</v>
      </c>
      <c r="G131" s="190" t="s">
        <v>243</v>
      </c>
      <c r="H131" s="191">
        <v>1.988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37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162</v>
      </c>
      <c r="AT131" s="199" t="s">
        <v>158</v>
      </c>
      <c r="AU131" s="199" t="s">
        <v>81</v>
      </c>
      <c r="AY131" s="17" t="s">
        <v>156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162</v>
      </c>
      <c r="BM131" s="199" t="s">
        <v>162</v>
      </c>
    </row>
    <row r="132" spans="1:65" s="2" customFormat="1" ht="37.9" customHeight="1">
      <c r="A132" s="34"/>
      <c r="B132" s="35"/>
      <c r="C132" s="187" t="s">
        <v>175</v>
      </c>
      <c r="D132" s="187" t="s">
        <v>158</v>
      </c>
      <c r="E132" s="188" t="s">
        <v>257</v>
      </c>
      <c r="F132" s="189" t="s">
        <v>258</v>
      </c>
      <c r="G132" s="190" t="s">
        <v>243</v>
      </c>
      <c r="H132" s="191">
        <v>19.88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37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162</v>
      </c>
      <c r="AT132" s="199" t="s">
        <v>158</v>
      </c>
      <c r="AU132" s="199" t="s">
        <v>81</v>
      </c>
      <c r="AY132" s="17" t="s">
        <v>156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79</v>
      </c>
      <c r="BK132" s="200">
        <f>ROUND(I132*H132,2)</f>
        <v>0</v>
      </c>
      <c r="BL132" s="17" t="s">
        <v>162</v>
      </c>
      <c r="BM132" s="199" t="s">
        <v>178</v>
      </c>
    </row>
    <row r="133" spans="1:65" s="2" customFormat="1" ht="24.2" customHeight="1">
      <c r="A133" s="34"/>
      <c r="B133" s="35"/>
      <c r="C133" s="187" t="s">
        <v>162</v>
      </c>
      <c r="D133" s="187" t="s">
        <v>158</v>
      </c>
      <c r="E133" s="188" t="s">
        <v>409</v>
      </c>
      <c r="F133" s="189" t="s">
        <v>410</v>
      </c>
      <c r="G133" s="190" t="s">
        <v>243</v>
      </c>
      <c r="H133" s="191">
        <v>1.988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182</v>
      </c>
    </row>
    <row r="134" spans="1:65" s="2" customFormat="1" ht="16.5" customHeight="1">
      <c r="A134" s="34"/>
      <c r="B134" s="35"/>
      <c r="C134" s="187" t="s">
        <v>187</v>
      </c>
      <c r="D134" s="187" t="s">
        <v>158</v>
      </c>
      <c r="E134" s="188" t="s">
        <v>266</v>
      </c>
      <c r="F134" s="189" t="s">
        <v>267</v>
      </c>
      <c r="G134" s="190" t="s">
        <v>243</v>
      </c>
      <c r="H134" s="191">
        <v>1.988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162</v>
      </c>
      <c r="AT134" s="199" t="s">
        <v>158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190</v>
      </c>
    </row>
    <row r="135" spans="1:65" s="2" customFormat="1" ht="33" customHeight="1">
      <c r="A135" s="34"/>
      <c r="B135" s="35"/>
      <c r="C135" s="187" t="s">
        <v>178</v>
      </c>
      <c r="D135" s="187" t="s">
        <v>158</v>
      </c>
      <c r="E135" s="188" t="s">
        <v>269</v>
      </c>
      <c r="F135" s="189" t="s">
        <v>270</v>
      </c>
      <c r="G135" s="190" t="s">
        <v>271</v>
      </c>
      <c r="H135" s="191">
        <v>3.5779999999999998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37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162</v>
      </c>
      <c r="AT135" s="199" t="s">
        <v>158</v>
      </c>
      <c r="AU135" s="199" t="s">
        <v>81</v>
      </c>
      <c r="AY135" s="17" t="s">
        <v>156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79</v>
      </c>
      <c r="BK135" s="200">
        <f>ROUND(I135*H135,2)</f>
        <v>0</v>
      </c>
      <c r="BL135" s="17" t="s">
        <v>162</v>
      </c>
      <c r="BM135" s="199" t="s">
        <v>194</v>
      </c>
    </row>
    <row r="136" spans="1:65" s="14" customFormat="1">
      <c r="B136" s="212"/>
      <c r="C136" s="213"/>
      <c r="D136" s="203" t="s">
        <v>163</v>
      </c>
      <c r="E136" s="214" t="s">
        <v>1</v>
      </c>
      <c r="F136" s="215" t="s">
        <v>440</v>
      </c>
      <c r="G136" s="213"/>
      <c r="H136" s="216">
        <v>3.5779999999999998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163</v>
      </c>
      <c r="AU136" s="222" t="s">
        <v>81</v>
      </c>
      <c r="AV136" s="14" t="s">
        <v>81</v>
      </c>
      <c r="AW136" s="14" t="s">
        <v>29</v>
      </c>
      <c r="AX136" s="14" t="s">
        <v>72</v>
      </c>
      <c r="AY136" s="222" t="s">
        <v>156</v>
      </c>
    </row>
    <row r="137" spans="1:65" s="15" customFormat="1">
      <c r="B137" s="223"/>
      <c r="C137" s="224"/>
      <c r="D137" s="203" t="s">
        <v>163</v>
      </c>
      <c r="E137" s="225" t="s">
        <v>1</v>
      </c>
      <c r="F137" s="226" t="s">
        <v>168</v>
      </c>
      <c r="G137" s="224"/>
      <c r="H137" s="227">
        <v>3.5779999999999998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163</v>
      </c>
      <c r="AU137" s="233" t="s">
        <v>81</v>
      </c>
      <c r="AV137" s="15" t="s">
        <v>162</v>
      </c>
      <c r="AW137" s="15" t="s">
        <v>29</v>
      </c>
      <c r="AX137" s="15" t="s">
        <v>79</v>
      </c>
      <c r="AY137" s="233" t="s">
        <v>156</v>
      </c>
    </row>
    <row r="138" spans="1:65" s="2" customFormat="1" ht="24.2" customHeight="1">
      <c r="A138" s="34"/>
      <c r="B138" s="35"/>
      <c r="C138" s="187" t="s">
        <v>197</v>
      </c>
      <c r="D138" s="187" t="s">
        <v>158</v>
      </c>
      <c r="E138" s="188" t="s">
        <v>362</v>
      </c>
      <c r="F138" s="189" t="s">
        <v>363</v>
      </c>
      <c r="G138" s="190" t="s">
        <v>161</v>
      </c>
      <c r="H138" s="191">
        <v>27.1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37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162</v>
      </c>
      <c r="AT138" s="199" t="s">
        <v>158</v>
      </c>
      <c r="AU138" s="199" t="s">
        <v>81</v>
      </c>
      <c r="AY138" s="17" t="s">
        <v>156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79</v>
      </c>
      <c r="BK138" s="200">
        <f>ROUND(I138*H138,2)</f>
        <v>0</v>
      </c>
      <c r="BL138" s="17" t="s">
        <v>162</v>
      </c>
      <c r="BM138" s="199" t="s">
        <v>200</v>
      </c>
    </row>
    <row r="139" spans="1:65" s="12" customFormat="1" ht="22.9" customHeight="1">
      <c r="B139" s="171"/>
      <c r="C139" s="172"/>
      <c r="D139" s="173" t="s">
        <v>71</v>
      </c>
      <c r="E139" s="185" t="s">
        <v>81</v>
      </c>
      <c r="F139" s="185" t="s">
        <v>441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SUM(P140:P143)</f>
        <v>0</v>
      </c>
      <c r="Q139" s="179"/>
      <c r="R139" s="180">
        <f>SUM(R140:R143)</f>
        <v>0</v>
      </c>
      <c r="S139" s="179"/>
      <c r="T139" s="181">
        <f>SUM(T140:T143)</f>
        <v>0</v>
      </c>
      <c r="AR139" s="182" t="s">
        <v>79</v>
      </c>
      <c r="AT139" s="183" t="s">
        <v>71</v>
      </c>
      <c r="AU139" s="183" t="s">
        <v>79</v>
      </c>
      <c r="AY139" s="182" t="s">
        <v>156</v>
      </c>
      <c r="BK139" s="184">
        <f>SUM(BK140:BK143)</f>
        <v>0</v>
      </c>
    </row>
    <row r="140" spans="1:65" s="2" customFormat="1" ht="24.2" customHeight="1">
      <c r="A140" s="34"/>
      <c r="B140" s="35"/>
      <c r="C140" s="187" t="s">
        <v>182</v>
      </c>
      <c r="D140" s="187" t="s">
        <v>158</v>
      </c>
      <c r="E140" s="188" t="s">
        <v>442</v>
      </c>
      <c r="F140" s="189" t="s">
        <v>443</v>
      </c>
      <c r="G140" s="190" t="s">
        <v>243</v>
      </c>
      <c r="H140" s="191">
        <v>0.48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37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162</v>
      </c>
      <c r="AT140" s="199" t="s">
        <v>158</v>
      </c>
      <c r="AU140" s="199" t="s">
        <v>81</v>
      </c>
      <c r="AY140" s="17" t="s">
        <v>156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79</v>
      </c>
      <c r="BK140" s="200">
        <f>ROUND(I140*H140,2)</f>
        <v>0</v>
      </c>
      <c r="BL140" s="17" t="s">
        <v>162</v>
      </c>
      <c r="BM140" s="199" t="s">
        <v>205</v>
      </c>
    </row>
    <row r="141" spans="1:65" s="13" customFormat="1">
      <c r="B141" s="201"/>
      <c r="C141" s="202"/>
      <c r="D141" s="203" t="s">
        <v>163</v>
      </c>
      <c r="E141" s="204" t="s">
        <v>1</v>
      </c>
      <c r="F141" s="205" t="s">
        <v>444</v>
      </c>
      <c r="G141" s="202"/>
      <c r="H141" s="204" t="s">
        <v>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163</v>
      </c>
      <c r="AU141" s="211" t="s">
        <v>81</v>
      </c>
      <c r="AV141" s="13" t="s">
        <v>79</v>
      </c>
      <c r="AW141" s="13" t="s">
        <v>29</v>
      </c>
      <c r="AX141" s="13" t="s">
        <v>72</v>
      </c>
      <c r="AY141" s="211" t="s">
        <v>156</v>
      </c>
    </row>
    <row r="142" spans="1:65" s="14" customFormat="1">
      <c r="B142" s="212"/>
      <c r="C142" s="213"/>
      <c r="D142" s="203" t="s">
        <v>163</v>
      </c>
      <c r="E142" s="214" t="s">
        <v>1</v>
      </c>
      <c r="F142" s="215" t="s">
        <v>445</v>
      </c>
      <c r="G142" s="213"/>
      <c r="H142" s="216">
        <v>0.48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163</v>
      </c>
      <c r="AU142" s="222" t="s">
        <v>81</v>
      </c>
      <c r="AV142" s="14" t="s">
        <v>81</v>
      </c>
      <c r="AW142" s="14" t="s">
        <v>29</v>
      </c>
      <c r="AX142" s="14" t="s">
        <v>72</v>
      </c>
      <c r="AY142" s="222" t="s">
        <v>156</v>
      </c>
    </row>
    <row r="143" spans="1:65" s="15" customFormat="1">
      <c r="B143" s="223"/>
      <c r="C143" s="224"/>
      <c r="D143" s="203" t="s">
        <v>163</v>
      </c>
      <c r="E143" s="225" t="s">
        <v>1</v>
      </c>
      <c r="F143" s="226" t="s">
        <v>168</v>
      </c>
      <c r="G143" s="224"/>
      <c r="H143" s="227">
        <v>0.48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163</v>
      </c>
      <c r="AU143" s="233" t="s">
        <v>81</v>
      </c>
      <c r="AV143" s="15" t="s">
        <v>162</v>
      </c>
      <c r="AW143" s="15" t="s">
        <v>29</v>
      </c>
      <c r="AX143" s="15" t="s">
        <v>79</v>
      </c>
      <c r="AY143" s="233" t="s">
        <v>156</v>
      </c>
    </row>
    <row r="144" spans="1:65" s="12" customFormat="1" ht="22.9" customHeight="1">
      <c r="B144" s="171"/>
      <c r="C144" s="172"/>
      <c r="D144" s="173" t="s">
        <v>71</v>
      </c>
      <c r="E144" s="185" t="s">
        <v>187</v>
      </c>
      <c r="F144" s="185" t="s">
        <v>364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SUM(P145:P153)</f>
        <v>0</v>
      </c>
      <c r="Q144" s="179"/>
      <c r="R144" s="180">
        <f>SUM(R145:R153)</f>
        <v>0</v>
      </c>
      <c r="S144" s="179"/>
      <c r="T144" s="181">
        <f>SUM(T145:T153)</f>
        <v>0</v>
      </c>
      <c r="AR144" s="182" t="s">
        <v>79</v>
      </c>
      <c r="AT144" s="183" t="s">
        <v>71</v>
      </c>
      <c r="AU144" s="183" t="s">
        <v>79</v>
      </c>
      <c r="AY144" s="182" t="s">
        <v>156</v>
      </c>
      <c r="BK144" s="184">
        <f>SUM(BK145:BK153)</f>
        <v>0</v>
      </c>
    </row>
    <row r="145" spans="1:65" s="2" customFormat="1" ht="16.5" customHeight="1">
      <c r="A145" s="34"/>
      <c r="B145" s="35"/>
      <c r="C145" s="187" t="s">
        <v>207</v>
      </c>
      <c r="D145" s="187" t="s">
        <v>158</v>
      </c>
      <c r="E145" s="188" t="s">
        <v>390</v>
      </c>
      <c r="F145" s="189" t="s">
        <v>391</v>
      </c>
      <c r="G145" s="190" t="s">
        <v>161</v>
      </c>
      <c r="H145" s="191">
        <v>27.1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37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162</v>
      </c>
      <c r="AT145" s="199" t="s">
        <v>158</v>
      </c>
      <c r="AU145" s="199" t="s">
        <v>81</v>
      </c>
      <c r="AY145" s="17" t="s">
        <v>156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79</v>
      </c>
      <c r="BK145" s="200">
        <f>ROUND(I145*H145,2)</f>
        <v>0</v>
      </c>
      <c r="BL145" s="17" t="s">
        <v>162</v>
      </c>
      <c r="BM145" s="199" t="s">
        <v>210</v>
      </c>
    </row>
    <row r="146" spans="1:65" s="2" customFormat="1" ht="24.2" customHeight="1">
      <c r="A146" s="34"/>
      <c r="B146" s="35"/>
      <c r="C146" s="187" t="s">
        <v>190</v>
      </c>
      <c r="D146" s="187" t="s">
        <v>158</v>
      </c>
      <c r="E146" s="188" t="s">
        <v>369</v>
      </c>
      <c r="F146" s="189" t="s">
        <v>370</v>
      </c>
      <c r="G146" s="190" t="s">
        <v>161</v>
      </c>
      <c r="H146" s="191">
        <v>27.1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37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162</v>
      </c>
      <c r="AT146" s="199" t="s">
        <v>158</v>
      </c>
      <c r="AU146" s="199" t="s">
        <v>81</v>
      </c>
      <c r="AY146" s="17" t="s">
        <v>156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79</v>
      </c>
      <c r="BK146" s="200">
        <f>ROUND(I146*H146,2)</f>
        <v>0</v>
      </c>
      <c r="BL146" s="17" t="s">
        <v>162</v>
      </c>
      <c r="BM146" s="199" t="s">
        <v>215</v>
      </c>
    </row>
    <row r="147" spans="1:65" s="2" customFormat="1" ht="16.5" customHeight="1">
      <c r="A147" s="34"/>
      <c r="B147" s="35"/>
      <c r="C147" s="239" t="s">
        <v>216</v>
      </c>
      <c r="D147" s="239" t="s">
        <v>371</v>
      </c>
      <c r="E147" s="240" t="s">
        <v>372</v>
      </c>
      <c r="F147" s="241" t="s">
        <v>373</v>
      </c>
      <c r="G147" s="242" t="s">
        <v>161</v>
      </c>
      <c r="H147" s="243">
        <v>27.641999999999999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37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182</v>
      </c>
      <c r="AT147" s="199" t="s">
        <v>371</v>
      </c>
      <c r="AU147" s="199" t="s">
        <v>81</v>
      </c>
      <c r="AY147" s="17" t="s">
        <v>156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79</v>
      </c>
      <c r="BK147" s="200">
        <f>ROUND(I147*H147,2)</f>
        <v>0</v>
      </c>
      <c r="BL147" s="17" t="s">
        <v>162</v>
      </c>
      <c r="BM147" s="199" t="s">
        <v>219</v>
      </c>
    </row>
    <row r="148" spans="1:65" s="14" customFormat="1">
      <c r="B148" s="212"/>
      <c r="C148" s="213"/>
      <c r="D148" s="203" t="s">
        <v>163</v>
      </c>
      <c r="E148" s="214" t="s">
        <v>1</v>
      </c>
      <c r="F148" s="215" t="s">
        <v>446</v>
      </c>
      <c r="G148" s="213"/>
      <c r="H148" s="216">
        <v>27.641999999999999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163</v>
      </c>
      <c r="AU148" s="222" t="s">
        <v>81</v>
      </c>
      <c r="AV148" s="14" t="s">
        <v>81</v>
      </c>
      <c r="AW148" s="14" t="s">
        <v>29</v>
      </c>
      <c r="AX148" s="14" t="s">
        <v>72</v>
      </c>
      <c r="AY148" s="222" t="s">
        <v>156</v>
      </c>
    </row>
    <row r="149" spans="1:65" s="15" customFormat="1">
      <c r="B149" s="223"/>
      <c r="C149" s="224"/>
      <c r="D149" s="203" t="s">
        <v>163</v>
      </c>
      <c r="E149" s="225" t="s">
        <v>1</v>
      </c>
      <c r="F149" s="226" t="s">
        <v>168</v>
      </c>
      <c r="G149" s="224"/>
      <c r="H149" s="227">
        <v>27.641999999999999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163</v>
      </c>
      <c r="AU149" s="233" t="s">
        <v>81</v>
      </c>
      <c r="AV149" s="15" t="s">
        <v>162</v>
      </c>
      <c r="AW149" s="15" t="s">
        <v>29</v>
      </c>
      <c r="AX149" s="15" t="s">
        <v>79</v>
      </c>
      <c r="AY149" s="233" t="s">
        <v>156</v>
      </c>
    </row>
    <row r="150" spans="1:65" s="2" customFormat="1" ht="24.2" customHeight="1">
      <c r="A150" s="34"/>
      <c r="B150" s="35"/>
      <c r="C150" s="187" t="s">
        <v>194</v>
      </c>
      <c r="D150" s="187" t="s">
        <v>158</v>
      </c>
      <c r="E150" s="188" t="s">
        <v>447</v>
      </c>
      <c r="F150" s="189" t="s">
        <v>448</v>
      </c>
      <c r="G150" s="190" t="s">
        <v>161</v>
      </c>
      <c r="H150" s="191">
        <v>3.6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162</v>
      </c>
      <c r="AT150" s="199" t="s">
        <v>158</v>
      </c>
      <c r="AU150" s="199" t="s">
        <v>81</v>
      </c>
      <c r="AY150" s="17" t="s">
        <v>156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162</v>
      </c>
      <c r="BM150" s="199" t="s">
        <v>228</v>
      </c>
    </row>
    <row r="151" spans="1:65" s="2" customFormat="1" ht="16.5" customHeight="1">
      <c r="A151" s="34"/>
      <c r="B151" s="35"/>
      <c r="C151" s="239" t="s">
        <v>232</v>
      </c>
      <c r="D151" s="239" t="s">
        <v>371</v>
      </c>
      <c r="E151" s="240" t="s">
        <v>449</v>
      </c>
      <c r="F151" s="241" t="s">
        <v>450</v>
      </c>
      <c r="G151" s="242" t="s">
        <v>161</v>
      </c>
      <c r="H151" s="243">
        <v>3.6720000000000002</v>
      </c>
      <c r="I151" s="244"/>
      <c r="J151" s="245">
        <f>ROUND(I151*H151,2)</f>
        <v>0</v>
      </c>
      <c r="K151" s="246"/>
      <c r="L151" s="247"/>
      <c r="M151" s="248" t="s">
        <v>1</v>
      </c>
      <c r="N151" s="249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182</v>
      </c>
      <c r="AT151" s="199" t="s">
        <v>371</v>
      </c>
      <c r="AU151" s="199" t="s">
        <v>81</v>
      </c>
      <c r="AY151" s="17" t="s">
        <v>156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162</v>
      </c>
      <c r="BM151" s="199" t="s">
        <v>235</v>
      </c>
    </row>
    <row r="152" spans="1:65" s="14" customFormat="1">
      <c r="B152" s="212"/>
      <c r="C152" s="213"/>
      <c r="D152" s="203" t="s">
        <v>163</v>
      </c>
      <c r="E152" s="214" t="s">
        <v>1</v>
      </c>
      <c r="F152" s="215" t="s">
        <v>451</v>
      </c>
      <c r="G152" s="213"/>
      <c r="H152" s="216">
        <v>3.6720000000000002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163</v>
      </c>
      <c r="AU152" s="222" t="s">
        <v>81</v>
      </c>
      <c r="AV152" s="14" t="s">
        <v>81</v>
      </c>
      <c r="AW152" s="14" t="s">
        <v>29</v>
      </c>
      <c r="AX152" s="14" t="s">
        <v>72</v>
      </c>
      <c r="AY152" s="222" t="s">
        <v>156</v>
      </c>
    </row>
    <row r="153" spans="1:65" s="15" customFormat="1">
      <c r="B153" s="223"/>
      <c r="C153" s="224"/>
      <c r="D153" s="203" t="s">
        <v>163</v>
      </c>
      <c r="E153" s="225" t="s">
        <v>1</v>
      </c>
      <c r="F153" s="226" t="s">
        <v>168</v>
      </c>
      <c r="G153" s="224"/>
      <c r="H153" s="227">
        <v>3.6720000000000002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163</v>
      </c>
      <c r="AU153" s="233" t="s">
        <v>81</v>
      </c>
      <c r="AV153" s="15" t="s">
        <v>162</v>
      </c>
      <c r="AW153" s="15" t="s">
        <v>29</v>
      </c>
      <c r="AX153" s="15" t="s">
        <v>79</v>
      </c>
      <c r="AY153" s="233" t="s">
        <v>156</v>
      </c>
    </row>
    <row r="154" spans="1:65" s="12" customFormat="1" ht="22.9" customHeight="1">
      <c r="B154" s="171"/>
      <c r="C154" s="172"/>
      <c r="D154" s="173" t="s">
        <v>71</v>
      </c>
      <c r="E154" s="185" t="s">
        <v>207</v>
      </c>
      <c r="F154" s="185" t="s">
        <v>277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SUM(P155:P166)</f>
        <v>0</v>
      </c>
      <c r="Q154" s="179"/>
      <c r="R154" s="180">
        <f>SUM(R155:R166)</f>
        <v>0</v>
      </c>
      <c r="S154" s="179"/>
      <c r="T154" s="181">
        <f>SUM(T155:T166)</f>
        <v>0</v>
      </c>
      <c r="AR154" s="182" t="s">
        <v>79</v>
      </c>
      <c r="AT154" s="183" t="s">
        <v>71</v>
      </c>
      <c r="AU154" s="183" t="s">
        <v>79</v>
      </c>
      <c r="AY154" s="182" t="s">
        <v>156</v>
      </c>
      <c r="BK154" s="184">
        <f>SUM(BK155:BK166)</f>
        <v>0</v>
      </c>
    </row>
    <row r="155" spans="1:65" s="2" customFormat="1" ht="24.2" customHeight="1">
      <c r="A155" s="34"/>
      <c r="B155" s="35"/>
      <c r="C155" s="187" t="s">
        <v>200</v>
      </c>
      <c r="D155" s="187" t="s">
        <v>158</v>
      </c>
      <c r="E155" s="188" t="s">
        <v>375</v>
      </c>
      <c r="F155" s="189" t="s">
        <v>376</v>
      </c>
      <c r="G155" s="190" t="s">
        <v>227</v>
      </c>
      <c r="H155" s="191">
        <v>54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162</v>
      </c>
      <c r="AT155" s="199" t="s">
        <v>158</v>
      </c>
      <c r="AU155" s="199" t="s">
        <v>81</v>
      </c>
      <c r="AY155" s="17" t="s">
        <v>156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162</v>
      </c>
      <c r="BM155" s="199" t="s">
        <v>239</v>
      </c>
    </row>
    <row r="156" spans="1:65" s="2" customFormat="1" ht="21.75" customHeight="1">
      <c r="A156" s="34"/>
      <c r="B156" s="35"/>
      <c r="C156" s="239" t="s">
        <v>8</v>
      </c>
      <c r="D156" s="239" t="s">
        <v>371</v>
      </c>
      <c r="E156" s="240" t="s">
        <v>377</v>
      </c>
      <c r="F156" s="241" t="s">
        <v>378</v>
      </c>
      <c r="G156" s="242" t="s">
        <v>227</v>
      </c>
      <c r="H156" s="243">
        <v>55.08</v>
      </c>
      <c r="I156" s="244"/>
      <c r="J156" s="245">
        <f>ROUND(I156*H156,2)</f>
        <v>0</v>
      </c>
      <c r="K156" s="246"/>
      <c r="L156" s="247"/>
      <c r="M156" s="248" t="s">
        <v>1</v>
      </c>
      <c r="N156" s="249" t="s">
        <v>37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182</v>
      </c>
      <c r="AT156" s="199" t="s">
        <v>371</v>
      </c>
      <c r="AU156" s="199" t="s">
        <v>81</v>
      </c>
      <c r="AY156" s="17" t="s">
        <v>156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79</v>
      </c>
      <c r="BK156" s="200">
        <f>ROUND(I156*H156,2)</f>
        <v>0</v>
      </c>
      <c r="BL156" s="17" t="s">
        <v>162</v>
      </c>
      <c r="BM156" s="199" t="s">
        <v>244</v>
      </c>
    </row>
    <row r="157" spans="1:65" s="14" customFormat="1">
      <c r="B157" s="212"/>
      <c r="C157" s="213"/>
      <c r="D157" s="203" t="s">
        <v>163</v>
      </c>
      <c r="E157" s="214" t="s">
        <v>1</v>
      </c>
      <c r="F157" s="215" t="s">
        <v>452</v>
      </c>
      <c r="G157" s="213"/>
      <c r="H157" s="216">
        <v>55.08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163</v>
      </c>
      <c r="AU157" s="222" t="s">
        <v>81</v>
      </c>
      <c r="AV157" s="14" t="s">
        <v>81</v>
      </c>
      <c r="AW157" s="14" t="s">
        <v>29</v>
      </c>
      <c r="AX157" s="14" t="s">
        <v>72</v>
      </c>
      <c r="AY157" s="222" t="s">
        <v>156</v>
      </c>
    </row>
    <row r="158" spans="1:65" s="15" customFormat="1">
      <c r="B158" s="223"/>
      <c r="C158" s="224"/>
      <c r="D158" s="203" t="s">
        <v>163</v>
      </c>
      <c r="E158" s="225" t="s">
        <v>1</v>
      </c>
      <c r="F158" s="226" t="s">
        <v>168</v>
      </c>
      <c r="G158" s="224"/>
      <c r="H158" s="227">
        <v>55.08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163</v>
      </c>
      <c r="AU158" s="233" t="s">
        <v>81</v>
      </c>
      <c r="AV158" s="15" t="s">
        <v>162</v>
      </c>
      <c r="AW158" s="15" t="s">
        <v>29</v>
      </c>
      <c r="AX158" s="15" t="s">
        <v>79</v>
      </c>
      <c r="AY158" s="233" t="s">
        <v>156</v>
      </c>
    </row>
    <row r="159" spans="1:65" s="2" customFormat="1" ht="24.2" customHeight="1">
      <c r="A159" s="34"/>
      <c r="B159" s="35"/>
      <c r="C159" s="187" t="s">
        <v>205</v>
      </c>
      <c r="D159" s="187" t="s">
        <v>158</v>
      </c>
      <c r="E159" s="188" t="s">
        <v>453</v>
      </c>
      <c r="F159" s="189" t="s">
        <v>454</v>
      </c>
      <c r="G159" s="190" t="s">
        <v>227</v>
      </c>
      <c r="H159" s="191">
        <v>19.8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162</v>
      </c>
      <c r="AT159" s="199" t="s">
        <v>158</v>
      </c>
      <c r="AU159" s="199" t="s">
        <v>81</v>
      </c>
      <c r="AY159" s="17" t="s">
        <v>156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162</v>
      </c>
      <c r="BM159" s="199" t="s">
        <v>249</v>
      </c>
    </row>
    <row r="160" spans="1:65" s="2" customFormat="1" ht="16.5" customHeight="1">
      <c r="A160" s="34"/>
      <c r="B160" s="35"/>
      <c r="C160" s="239" t="s">
        <v>252</v>
      </c>
      <c r="D160" s="239" t="s">
        <v>371</v>
      </c>
      <c r="E160" s="240" t="s">
        <v>455</v>
      </c>
      <c r="F160" s="241" t="s">
        <v>456</v>
      </c>
      <c r="G160" s="242" t="s">
        <v>227</v>
      </c>
      <c r="H160" s="243">
        <v>22</v>
      </c>
      <c r="I160" s="244"/>
      <c r="J160" s="245">
        <f>ROUND(I160*H160,2)</f>
        <v>0</v>
      </c>
      <c r="K160" s="246"/>
      <c r="L160" s="247"/>
      <c r="M160" s="248" t="s">
        <v>1</v>
      </c>
      <c r="N160" s="249" t="s">
        <v>37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182</v>
      </c>
      <c r="AT160" s="199" t="s">
        <v>371</v>
      </c>
      <c r="AU160" s="199" t="s">
        <v>81</v>
      </c>
      <c r="AY160" s="17" t="s">
        <v>156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79</v>
      </c>
      <c r="BK160" s="200">
        <f>ROUND(I160*H160,2)</f>
        <v>0</v>
      </c>
      <c r="BL160" s="17" t="s">
        <v>162</v>
      </c>
      <c r="BM160" s="199" t="s">
        <v>255</v>
      </c>
    </row>
    <row r="161" spans="1:65" s="14" customFormat="1" ht="22.5">
      <c r="B161" s="212"/>
      <c r="C161" s="213"/>
      <c r="D161" s="203" t="s">
        <v>163</v>
      </c>
      <c r="E161" s="214" t="s">
        <v>1</v>
      </c>
      <c r="F161" s="215" t="s">
        <v>457</v>
      </c>
      <c r="G161" s="213"/>
      <c r="H161" s="216">
        <v>22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163</v>
      </c>
      <c r="AU161" s="222" t="s">
        <v>81</v>
      </c>
      <c r="AV161" s="14" t="s">
        <v>81</v>
      </c>
      <c r="AW161" s="14" t="s">
        <v>29</v>
      </c>
      <c r="AX161" s="14" t="s">
        <v>72</v>
      </c>
      <c r="AY161" s="222" t="s">
        <v>156</v>
      </c>
    </row>
    <row r="162" spans="1:65" s="15" customFormat="1">
      <c r="B162" s="223"/>
      <c r="C162" s="224"/>
      <c r="D162" s="203" t="s">
        <v>163</v>
      </c>
      <c r="E162" s="225" t="s">
        <v>1</v>
      </c>
      <c r="F162" s="226" t="s">
        <v>168</v>
      </c>
      <c r="G162" s="224"/>
      <c r="H162" s="227">
        <v>22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163</v>
      </c>
      <c r="AU162" s="233" t="s">
        <v>81</v>
      </c>
      <c r="AV162" s="15" t="s">
        <v>162</v>
      </c>
      <c r="AW162" s="15" t="s">
        <v>29</v>
      </c>
      <c r="AX162" s="15" t="s">
        <v>79</v>
      </c>
      <c r="AY162" s="233" t="s">
        <v>156</v>
      </c>
    </row>
    <row r="163" spans="1:65" s="2" customFormat="1" ht="24.2" customHeight="1">
      <c r="A163" s="34"/>
      <c r="B163" s="35"/>
      <c r="C163" s="187" t="s">
        <v>210</v>
      </c>
      <c r="D163" s="187" t="s">
        <v>158</v>
      </c>
      <c r="E163" s="188" t="s">
        <v>380</v>
      </c>
      <c r="F163" s="189" t="s">
        <v>381</v>
      </c>
      <c r="G163" s="190" t="s">
        <v>243</v>
      </c>
      <c r="H163" s="191">
        <v>4.4279999999999999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37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162</v>
      </c>
      <c r="AT163" s="199" t="s">
        <v>158</v>
      </c>
      <c r="AU163" s="199" t="s">
        <v>81</v>
      </c>
      <c r="AY163" s="17" t="s">
        <v>156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79</v>
      </c>
      <c r="BK163" s="200">
        <f>ROUND(I163*H163,2)</f>
        <v>0</v>
      </c>
      <c r="BL163" s="17" t="s">
        <v>162</v>
      </c>
      <c r="BM163" s="199" t="s">
        <v>259</v>
      </c>
    </row>
    <row r="164" spans="1:65" s="14" customFormat="1">
      <c r="B164" s="212"/>
      <c r="C164" s="213"/>
      <c r="D164" s="203" t="s">
        <v>163</v>
      </c>
      <c r="E164" s="214" t="s">
        <v>1</v>
      </c>
      <c r="F164" s="215" t="s">
        <v>458</v>
      </c>
      <c r="G164" s="213"/>
      <c r="H164" s="216">
        <v>4.4279999999999999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163</v>
      </c>
      <c r="AU164" s="222" t="s">
        <v>81</v>
      </c>
      <c r="AV164" s="14" t="s">
        <v>81</v>
      </c>
      <c r="AW164" s="14" t="s">
        <v>29</v>
      </c>
      <c r="AX164" s="14" t="s">
        <v>72</v>
      </c>
      <c r="AY164" s="222" t="s">
        <v>156</v>
      </c>
    </row>
    <row r="165" spans="1:65" s="15" customFormat="1">
      <c r="B165" s="223"/>
      <c r="C165" s="224"/>
      <c r="D165" s="203" t="s">
        <v>163</v>
      </c>
      <c r="E165" s="225" t="s">
        <v>1</v>
      </c>
      <c r="F165" s="226" t="s">
        <v>168</v>
      </c>
      <c r="G165" s="224"/>
      <c r="H165" s="227">
        <v>4.4279999999999999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163</v>
      </c>
      <c r="AU165" s="233" t="s">
        <v>81</v>
      </c>
      <c r="AV165" s="15" t="s">
        <v>162</v>
      </c>
      <c r="AW165" s="15" t="s">
        <v>29</v>
      </c>
      <c r="AX165" s="15" t="s">
        <v>79</v>
      </c>
      <c r="AY165" s="233" t="s">
        <v>156</v>
      </c>
    </row>
    <row r="166" spans="1:65" s="2" customFormat="1" ht="16.5" customHeight="1">
      <c r="A166" s="34"/>
      <c r="B166" s="35"/>
      <c r="C166" s="187" t="s">
        <v>261</v>
      </c>
      <c r="D166" s="187" t="s">
        <v>158</v>
      </c>
      <c r="E166" s="188" t="s">
        <v>459</v>
      </c>
      <c r="F166" s="189" t="s">
        <v>460</v>
      </c>
      <c r="G166" s="190" t="s">
        <v>243</v>
      </c>
      <c r="H166" s="191">
        <v>1.68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37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162</v>
      </c>
      <c r="AT166" s="199" t="s">
        <v>158</v>
      </c>
      <c r="AU166" s="199" t="s">
        <v>81</v>
      </c>
      <c r="AY166" s="17" t="s">
        <v>156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79</v>
      </c>
      <c r="BK166" s="200">
        <f>ROUND(I166*H166,2)</f>
        <v>0</v>
      </c>
      <c r="BL166" s="17" t="s">
        <v>162</v>
      </c>
      <c r="BM166" s="199" t="s">
        <v>264</v>
      </c>
    </row>
    <row r="167" spans="1:65" s="12" customFormat="1" ht="22.9" customHeight="1">
      <c r="B167" s="171"/>
      <c r="C167" s="172"/>
      <c r="D167" s="173" t="s">
        <v>71</v>
      </c>
      <c r="E167" s="185" t="s">
        <v>336</v>
      </c>
      <c r="F167" s="185" t="s">
        <v>337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P168</f>
        <v>0</v>
      </c>
      <c r="Q167" s="179"/>
      <c r="R167" s="180">
        <f>R168</f>
        <v>0</v>
      </c>
      <c r="S167" s="179"/>
      <c r="T167" s="181">
        <f>T168</f>
        <v>0</v>
      </c>
      <c r="AR167" s="182" t="s">
        <v>79</v>
      </c>
      <c r="AT167" s="183" t="s">
        <v>71</v>
      </c>
      <c r="AU167" s="183" t="s">
        <v>79</v>
      </c>
      <c r="AY167" s="182" t="s">
        <v>156</v>
      </c>
      <c r="BK167" s="184">
        <f>BK168</f>
        <v>0</v>
      </c>
    </row>
    <row r="168" spans="1:65" s="2" customFormat="1" ht="24.2" customHeight="1">
      <c r="A168" s="34"/>
      <c r="B168" s="35"/>
      <c r="C168" s="187" t="s">
        <v>215</v>
      </c>
      <c r="D168" s="187" t="s">
        <v>158</v>
      </c>
      <c r="E168" s="188" t="s">
        <v>342</v>
      </c>
      <c r="F168" s="189" t="s">
        <v>343</v>
      </c>
      <c r="G168" s="190" t="s">
        <v>271</v>
      </c>
      <c r="H168" s="191">
        <v>54.255000000000003</v>
      </c>
      <c r="I168" s="192"/>
      <c r="J168" s="193">
        <f>ROUND(I168*H168,2)</f>
        <v>0</v>
      </c>
      <c r="K168" s="194"/>
      <c r="L168" s="39"/>
      <c r="M168" s="234" t="s">
        <v>1</v>
      </c>
      <c r="N168" s="235" t="s">
        <v>37</v>
      </c>
      <c r="O168" s="236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162</v>
      </c>
      <c r="AT168" s="199" t="s">
        <v>158</v>
      </c>
      <c r="AU168" s="199" t="s">
        <v>81</v>
      </c>
      <c r="AY168" s="17" t="s">
        <v>156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79</v>
      </c>
      <c r="BK168" s="200">
        <f>ROUND(I168*H168,2)</f>
        <v>0</v>
      </c>
      <c r="BL168" s="17" t="s">
        <v>162</v>
      </c>
      <c r="BM168" s="199" t="s">
        <v>268</v>
      </c>
    </row>
    <row r="169" spans="1:65" s="2" customFormat="1" ht="6.95" customHeight="1">
      <c r="A169" s="3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39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sheetProtection algorithmName="SHA-512" hashValue="rWpG8gBBrSrXVMPL0zAcNMVQpsbOJcs87j3SG8EcETA1gpWhdpv9b7g7+3NJDueI7zvRy/CnWj9JTGLMGwOPjQ==" saltValue="vfePeZ1JaDALXt6+d5e5g87CATEnL/NjzJ7JLMaBDfqsie5Dd9DnGcaO/rTJ40a4s57pAufTCMLT6SBTNxuBAg==" spinCount="100000" sheet="1" objects="1" scenarios="1" formatColumns="0" formatRows="0" autoFilter="0"/>
  <autoFilter ref="C121:K168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461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ROUND((SUM(BE120:BE237)),  2)</f>
        <v>0</v>
      </c>
      <c r="G33" s="34"/>
      <c r="H33" s="34"/>
      <c r="I33" s="124">
        <v>0.21</v>
      </c>
      <c r="J33" s="123">
        <f>ROUND(((SUM(BE120:BE237))*I33),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ROUND((SUM(BF120:BF237)),  2)</f>
        <v>0</v>
      </c>
      <c r="G34" s="34"/>
      <c r="H34" s="34"/>
      <c r="I34" s="124">
        <v>0.15</v>
      </c>
      <c r="J34" s="123">
        <f>ROUND(((SUM(BF120:BF237))*I34),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ROUND((SUM(BG120:BG237)),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ROUND((SUM(BH120:BH237)),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ROUND((SUM(BI120:BI237)),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109 - Sadové úpravy u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137</v>
      </c>
      <c r="E99" s="156"/>
      <c r="F99" s="156"/>
      <c r="G99" s="156"/>
      <c r="H99" s="156"/>
      <c r="I99" s="156"/>
      <c r="J99" s="157">
        <f>J233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138</v>
      </c>
      <c r="E100" s="156"/>
      <c r="F100" s="156"/>
      <c r="G100" s="156"/>
      <c r="H100" s="156"/>
      <c r="I100" s="156"/>
      <c r="J100" s="157">
        <f>J236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34" t="str">
        <f>E7</f>
        <v>Příloha č. 9 ZD - Soupis stavebních prací, dodávek a služeb s výkazem výměr</v>
      </c>
      <c r="F110" s="335"/>
      <c r="G110" s="335"/>
      <c r="H110" s="33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127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7" t="str">
        <f>E9</f>
        <v>SO 109 - Sadové úpravy u ...</v>
      </c>
      <c r="F112" s="333"/>
      <c r="G112" s="333"/>
      <c r="H112" s="33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>
        <f>IF(J12="","",J12)</f>
        <v>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142</v>
      </c>
      <c r="D119" s="162" t="s">
        <v>57</v>
      </c>
      <c r="E119" s="162" t="s">
        <v>53</v>
      </c>
      <c r="F119" s="162" t="s">
        <v>54</v>
      </c>
      <c r="G119" s="162" t="s">
        <v>143</v>
      </c>
      <c r="H119" s="162" t="s">
        <v>144</v>
      </c>
      <c r="I119" s="162" t="s">
        <v>145</v>
      </c>
      <c r="J119" s="163" t="s">
        <v>131</v>
      </c>
      <c r="K119" s="164" t="s">
        <v>146</v>
      </c>
      <c r="L119" s="165"/>
      <c r="M119" s="75" t="s">
        <v>1</v>
      </c>
      <c r="N119" s="76" t="s">
        <v>36</v>
      </c>
      <c r="O119" s="76" t="s">
        <v>147</v>
      </c>
      <c r="P119" s="76" t="s">
        <v>148</v>
      </c>
      <c r="Q119" s="76" t="s">
        <v>149</v>
      </c>
      <c r="R119" s="76" t="s">
        <v>150</v>
      </c>
      <c r="S119" s="76" t="s">
        <v>151</v>
      </c>
      <c r="T119" s="77" t="s">
        <v>152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153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71</v>
      </c>
      <c r="AU120" s="17" t="s">
        <v>133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71</v>
      </c>
      <c r="E121" s="174" t="s">
        <v>154</v>
      </c>
      <c r="F121" s="174" t="s">
        <v>155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P122+P233+P236</f>
        <v>0</v>
      </c>
      <c r="Q121" s="179"/>
      <c r="R121" s="180">
        <f>R122+R233+R236</f>
        <v>0</v>
      </c>
      <c r="S121" s="179"/>
      <c r="T121" s="181">
        <f>T122+T233+T236</f>
        <v>0</v>
      </c>
      <c r="AR121" s="182" t="s">
        <v>79</v>
      </c>
      <c r="AT121" s="183" t="s">
        <v>71</v>
      </c>
      <c r="AU121" s="183" t="s">
        <v>72</v>
      </c>
      <c r="AY121" s="182" t="s">
        <v>156</v>
      </c>
      <c r="BK121" s="184">
        <f>BK122+BK233+BK236</f>
        <v>0</v>
      </c>
    </row>
    <row r="122" spans="1:65" s="12" customFormat="1" ht="22.9" customHeight="1">
      <c r="B122" s="171"/>
      <c r="C122" s="172"/>
      <c r="D122" s="173" t="s">
        <v>71</v>
      </c>
      <c r="E122" s="185" t="s">
        <v>79</v>
      </c>
      <c r="F122" s="185" t="s">
        <v>157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SUM(P123:P232)</f>
        <v>0</v>
      </c>
      <c r="Q122" s="179"/>
      <c r="R122" s="180">
        <f>SUM(R123:R232)</f>
        <v>0</v>
      </c>
      <c r="S122" s="179"/>
      <c r="T122" s="181">
        <f>SUM(T123:T232)</f>
        <v>0</v>
      </c>
      <c r="AR122" s="182" t="s">
        <v>79</v>
      </c>
      <c r="AT122" s="183" t="s">
        <v>71</v>
      </c>
      <c r="AU122" s="183" t="s">
        <v>79</v>
      </c>
      <c r="AY122" s="182" t="s">
        <v>156</v>
      </c>
      <c r="BK122" s="184">
        <f>SUM(BK123:BK232)</f>
        <v>0</v>
      </c>
    </row>
    <row r="123" spans="1:65" s="2" customFormat="1" ht="24.2" customHeight="1">
      <c r="A123" s="34"/>
      <c r="B123" s="35"/>
      <c r="C123" s="187" t="s">
        <v>79</v>
      </c>
      <c r="D123" s="187" t="s">
        <v>158</v>
      </c>
      <c r="E123" s="188" t="s">
        <v>462</v>
      </c>
      <c r="F123" s="189" t="s">
        <v>463</v>
      </c>
      <c r="G123" s="190" t="s">
        <v>243</v>
      </c>
      <c r="H123" s="191">
        <v>257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37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162</v>
      </c>
      <c r="AT123" s="199" t="s">
        <v>158</v>
      </c>
      <c r="AU123" s="199" t="s">
        <v>81</v>
      </c>
      <c r="AY123" s="17" t="s">
        <v>156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79</v>
      </c>
      <c r="BK123" s="200">
        <f>ROUND(I123*H123,2)</f>
        <v>0</v>
      </c>
      <c r="BL123" s="17" t="s">
        <v>162</v>
      </c>
      <c r="BM123" s="199" t="s">
        <v>81</v>
      </c>
    </row>
    <row r="124" spans="1:65" s="2" customFormat="1" ht="37.9" customHeight="1">
      <c r="A124" s="34"/>
      <c r="B124" s="35"/>
      <c r="C124" s="187" t="s">
        <v>81</v>
      </c>
      <c r="D124" s="187" t="s">
        <v>158</v>
      </c>
      <c r="E124" s="188" t="s">
        <v>253</v>
      </c>
      <c r="F124" s="189" t="s">
        <v>254</v>
      </c>
      <c r="G124" s="190" t="s">
        <v>243</v>
      </c>
      <c r="H124" s="191">
        <v>257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79</v>
      </c>
      <c r="BK124" s="200">
        <f>ROUND(I124*H124,2)</f>
        <v>0</v>
      </c>
      <c r="BL124" s="17" t="s">
        <v>162</v>
      </c>
      <c r="BM124" s="199" t="s">
        <v>162</v>
      </c>
    </row>
    <row r="125" spans="1:65" s="13" customFormat="1">
      <c r="B125" s="201"/>
      <c r="C125" s="202"/>
      <c r="D125" s="203" t="s">
        <v>163</v>
      </c>
      <c r="E125" s="204" t="s">
        <v>1</v>
      </c>
      <c r="F125" s="205" t="s">
        <v>464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163</v>
      </c>
      <c r="AU125" s="211" t="s">
        <v>81</v>
      </c>
      <c r="AV125" s="13" t="s">
        <v>79</v>
      </c>
      <c r="AW125" s="13" t="s">
        <v>29</v>
      </c>
      <c r="AX125" s="13" t="s">
        <v>72</v>
      </c>
      <c r="AY125" s="211" t="s">
        <v>156</v>
      </c>
    </row>
    <row r="126" spans="1:65" s="14" customFormat="1">
      <c r="B126" s="212"/>
      <c r="C126" s="213"/>
      <c r="D126" s="203" t="s">
        <v>163</v>
      </c>
      <c r="E126" s="214" t="s">
        <v>1</v>
      </c>
      <c r="F126" s="215" t="s">
        <v>465</v>
      </c>
      <c r="G126" s="213"/>
      <c r="H126" s="216">
        <v>257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163</v>
      </c>
      <c r="AU126" s="222" t="s">
        <v>81</v>
      </c>
      <c r="AV126" s="14" t="s">
        <v>81</v>
      </c>
      <c r="AW126" s="14" t="s">
        <v>29</v>
      </c>
      <c r="AX126" s="14" t="s">
        <v>72</v>
      </c>
      <c r="AY126" s="222" t="s">
        <v>156</v>
      </c>
    </row>
    <row r="127" spans="1:65" s="15" customFormat="1">
      <c r="B127" s="223"/>
      <c r="C127" s="224"/>
      <c r="D127" s="203" t="s">
        <v>163</v>
      </c>
      <c r="E127" s="225" t="s">
        <v>1</v>
      </c>
      <c r="F127" s="226" t="s">
        <v>168</v>
      </c>
      <c r="G127" s="224"/>
      <c r="H127" s="227">
        <v>257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163</v>
      </c>
      <c r="AU127" s="233" t="s">
        <v>81</v>
      </c>
      <c r="AV127" s="15" t="s">
        <v>162</v>
      </c>
      <c r="AW127" s="15" t="s">
        <v>29</v>
      </c>
      <c r="AX127" s="15" t="s">
        <v>79</v>
      </c>
      <c r="AY127" s="233" t="s">
        <v>156</v>
      </c>
    </row>
    <row r="128" spans="1:65" s="2" customFormat="1" ht="24.2" customHeight="1">
      <c r="A128" s="34"/>
      <c r="B128" s="35"/>
      <c r="C128" s="187" t="s">
        <v>175</v>
      </c>
      <c r="D128" s="187" t="s">
        <v>158</v>
      </c>
      <c r="E128" s="188" t="s">
        <v>466</v>
      </c>
      <c r="F128" s="189" t="s">
        <v>467</v>
      </c>
      <c r="G128" s="190" t="s">
        <v>281</v>
      </c>
      <c r="H128" s="191">
        <v>273</v>
      </c>
      <c r="I128" s="192"/>
      <c r="J128" s="193">
        <f t="shared" ref="J128:J136" si="0">ROUND(I128*H128,2)</f>
        <v>0</v>
      </c>
      <c r="K128" s="194"/>
      <c r="L128" s="39"/>
      <c r="M128" s="195" t="s">
        <v>1</v>
      </c>
      <c r="N128" s="196" t="s">
        <v>37</v>
      </c>
      <c r="O128" s="71"/>
      <c r="P128" s="197">
        <f t="shared" ref="P128:P136" si="1">O128*H128</f>
        <v>0</v>
      </c>
      <c r="Q128" s="197">
        <v>0</v>
      </c>
      <c r="R128" s="197">
        <f t="shared" ref="R128:R136" si="2">Q128*H128</f>
        <v>0</v>
      </c>
      <c r="S128" s="197">
        <v>0</v>
      </c>
      <c r="T128" s="198">
        <f t="shared" ref="T128:T136" si="3"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 t="shared" ref="BE128:BE136" si="4">IF(N128="základní",J128,0)</f>
        <v>0</v>
      </c>
      <c r="BF128" s="200">
        <f t="shared" ref="BF128:BF136" si="5">IF(N128="snížená",J128,0)</f>
        <v>0</v>
      </c>
      <c r="BG128" s="200">
        <f t="shared" ref="BG128:BG136" si="6">IF(N128="zákl. přenesená",J128,0)</f>
        <v>0</v>
      </c>
      <c r="BH128" s="200">
        <f t="shared" ref="BH128:BH136" si="7">IF(N128="sníž. přenesená",J128,0)</f>
        <v>0</v>
      </c>
      <c r="BI128" s="200">
        <f t="shared" ref="BI128:BI136" si="8">IF(N128="nulová",J128,0)</f>
        <v>0</v>
      </c>
      <c r="BJ128" s="17" t="s">
        <v>79</v>
      </c>
      <c r="BK128" s="200">
        <f t="shared" ref="BK128:BK136" si="9">ROUND(I128*H128,2)</f>
        <v>0</v>
      </c>
      <c r="BL128" s="17" t="s">
        <v>162</v>
      </c>
      <c r="BM128" s="199" t="s">
        <v>178</v>
      </c>
    </row>
    <row r="129" spans="1:65" s="2" customFormat="1" ht="24.2" customHeight="1">
      <c r="A129" s="34"/>
      <c r="B129" s="35"/>
      <c r="C129" s="187" t="s">
        <v>162</v>
      </c>
      <c r="D129" s="187" t="s">
        <v>158</v>
      </c>
      <c r="E129" s="188" t="s">
        <v>468</v>
      </c>
      <c r="F129" s="189" t="s">
        <v>469</v>
      </c>
      <c r="G129" s="190" t="s">
        <v>281</v>
      </c>
      <c r="H129" s="191">
        <v>65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37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162</v>
      </c>
      <c r="AT129" s="199" t="s">
        <v>158</v>
      </c>
      <c r="AU129" s="199" t="s">
        <v>81</v>
      </c>
      <c r="AY129" s="17" t="s">
        <v>156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79</v>
      </c>
      <c r="BK129" s="200">
        <f t="shared" si="9"/>
        <v>0</v>
      </c>
      <c r="BL129" s="17" t="s">
        <v>162</v>
      </c>
      <c r="BM129" s="199" t="s">
        <v>182</v>
      </c>
    </row>
    <row r="130" spans="1:65" s="2" customFormat="1" ht="24.2" customHeight="1">
      <c r="A130" s="34"/>
      <c r="B130" s="35"/>
      <c r="C130" s="187" t="s">
        <v>187</v>
      </c>
      <c r="D130" s="187" t="s">
        <v>158</v>
      </c>
      <c r="E130" s="188" t="s">
        <v>470</v>
      </c>
      <c r="F130" s="189" t="s">
        <v>471</v>
      </c>
      <c r="G130" s="190" t="s">
        <v>281</v>
      </c>
      <c r="H130" s="191">
        <v>22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37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162</v>
      </c>
      <c r="AT130" s="199" t="s">
        <v>158</v>
      </c>
      <c r="AU130" s="199" t="s">
        <v>81</v>
      </c>
      <c r="AY130" s="17" t="s">
        <v>156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79</v>
      </c>
      <c r="BK130" s="200">
        <f t="shared" si="9"/>
        <v>0</v>
      </c>
      <c r="BL130" s="17" t="s">
        <v>162</v>
      </c>
      <c r="BM130" s="199" t="s">
        <v>190</v>
      </c>
    </row>
    <row r="131" spans="1:65" s="2" customFormat="1" ht="24.2" customHeight="1">
      <c r="A131" s="34"/>
      <c r="B131" s="35"/>
      <c r="C131" s="187" t="s">
        <v>178</v>
      </c>
      <c r="D131" s="187" t="s">
        <v>158</v>
      </c>
      <c r="E131" s="188" t="s">
        <v>472</v>
      </c>
      <c r="F131" s="189" t="s">
        <v>473</v>
      </c>
      <c r="G131" s="190" t="s">
        <v>281</v>
      </c>
      <c r="H131" s="191">
        <v>5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37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162</v>
      </c>
      <c r="AT131" s="199" t="s">
        <v>158</v>
      </c>
      <c r="AU131" s="199" t="s">
        <v>81</v>
      </c>
      <c r="AY131" s="17" t="s">
        <v>156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79</v>
      </c>
      <c r="BK131" s="200">
        <f t="shared" si="9"/>
        <v>0</v>
      </c>
      <c r="BL131" s="17" t="s">
        <v>162</v>
      </c>
      <c r="BM131" s="199" t="s">
        <v>194</v>
      </c>
    </row>
    <row r="132" spans="1:65" s="2" customFormat="1" ht="24.2" customHeight="1">
      <c r="A132" s="34"/>
      <c r="B132" s="35"/>
      <c r="C132" s="187" t="s">
        <v>197</v>
      </c>
      <c r="D132" s="187" t="s">
        <v>158</v>
      </c>
      <c r="E132" s="188" t="s">
        <v>474</v>
      </c>
      <c r="F132" s="189" t="s">
        <v>475</v>
      </c>
      <c r="G132" s="190" t="s">
        <v>281</v>
      </c>
      <c r="H132" s="191">
        <v>338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37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162</v>
      </c>
      <c r="AT132" s="199" t="s">
        <v>158</v>
      </c>
      <c r="AU132" s="199" t="s">
        <v>81</v>
      </c>
      <c r="AY132" s="17" t="s">
        <v>156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79</v>
      </c>
      <c r="BK132" s="200">
        <f t="shared" si="9"/>
        <v>0</v>
      </c>
      <c r="BL132" s="17" t="s">
        <v>162</v>
      </c>
      <c r="BM132" s="199" t="s">
        <v>200</v>
      </c>
    </row>
    <row r="133" spans="1:65" s="2" customFormat="1" ht="24.2" customHeight="1">
      <c r="A133" s="34"/>
      <c r="B133" s="35"/>
      <c r="C133" s="187" t="s">
        <v>182</v>
      </c>
      <c r="D133" s="187" t="s">
        <v>158</v>
      </c>
      <c r="E133" s="188" t="s">
        <v>476</v>
      </c>
      <c r="F133" s="189" t="s">
        <v>477</v>
      </c>
      <c r="G133" s="190" t="s">
        <v>281</v>
      </c>
      <c r="H133" s="191">
        <v>27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37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79</v>
      </c>
      <c r="BK133" s="200">
        <f t="shared" si="9"/>
        <v>0</v>
      </c>
      <c r="BL133" s="17" t="s">
        <v>162</v>
      </c>
      <c r="BM133" s="199" t="s">
        <v>205</v>
      </c>
    </row>
    <row r="134" spans="1:65" s="2" customFormat="1" ht="33" customHeight="1">
      <c r="A134" s="34"/>
      <c r="B134" s="35"/>
      <c r="C134" s="187" t="s">
        <v>207</v>
      </c>
      <c r="D134" s="187" t="s">
        <v>158</v>
      </c>
      <c r="E134" s="188" t="s">
        <v>478</v>
      </c>
      <c r="F134" s="189" t="s">
        <v>479</v>
      </c>
      <c r="G134" s="190" t="s">
        <v>281</v>
      </c>
      <c r="H134" s="191">
        <v>3380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37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162</v>
      </c>
      <c r="AT134" s="199" t="s">
        <v>158</v>
      </c>
      <c r="AU134" s="199" t="s">
        <v>81</v>
      </c>
      <c r="AY134" s="17" t="s">
        <v>156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79</v>
      </c>
      <c r="BK134" s="200">
        <f t="shared" si="9"/>
        <v>0</v>
      </c>
      <c r="BL134" s="17" t="s">
        <v>162</v>
      </c>
      <c r="BM134" s="199" t="s">
        <v>210</v>
      </c>
    </row>
    <row r="135" spans="1:65" s="2" customFormat="1" ht="33" customHeight="1">
      <c r="A135" s="34"/>
      <c r="B135" s="35"/>
      <c r="C135" s="187" t="s">
        <v>190</v>
      </c>
      <c r="D135" s="187" t="s">
        <v>158</v>
      </c>
      <c r="E135" s="188" t="s">
        <v>480</v>
      </c>
      <c r="F135" s="189" t="s">
        <v>481</v>
      </c>
      <c r="G135" s="190" t="s">
        <v>281</v>
      </c>
      <c r="H135" s="191">
        <v>270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37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162</v>
      </c>
      <c r="AT135" s="199" t="s">
        <v>158</v>
      </c>
      <c r="AU135" s="199" t="s">
        <v>81</v>
      </c>
      <c r="AY135" s="17" t="s">
        <v>156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79</v>
      </c>
      <c r="BK135" s="200">
        <f t="shared" si="9"/>
        <v>0</v>
      </c>
      <c r="BL135" s="17" t="s">
        <v>162</v>
      </c>
      <c r="BM135" s="199" t="s">
        <v>215</v>
      </c>
    </row>
    <row r="136" spans="1:65" s="2" customFormat="1" ht="33" customHeight="1">
      <c r="A136" s="34"/>
      <c r="B136" s="35"/>
      <c r="C136" s="187" t="s">
        <v>216</v>
      </c>
      <c r="D136" s="187" t="s">
        <v>158</v>
      </c>
      <c r="E136" s="188" t="s">
        <v>482</v>
      </c>
      <c r="F136" s="189" t="s">
        <v>483</v>
      </c>
      <c r="G136" s="190" t="s">
        <v>161</v>
      </c>
      <c r="H136" s="191">
        <v>198.8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37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162</v>
      </c>
      <c r="AT136" s="199" t="s">
        <v>158</v>
      </c>
      <c r="AU136" s="199" t="s">
        <v>81</v>
      </c>
      <c r="AY136" s="17" t="s">
        <v>156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79</v>
      </c>
      <c r="BK136" s="200">
        <f t="shared" si="9"/>
        <v>0</v>
      </c>
      <c r="BL136" s="17" t="s">
        <v>162</v>
      </c>
      <c r="BM136" s="199" t="s">
        <v>219</v>
      </c>
    </row>
    <row r="137" spans="1:65" s="14" customFormat="1">
      <c r="B137" s="212"/>
      <c r="C137" s="213"/>
      <c r="D137" s="203" t="s">
        <v>163</v>
      </c>
      <c r="E137" s="214" t="s">
        <v>1</v>
      </c>
      <c r="F137" s="215" t="s">
        <v>484</v>
      </c>
      <c r="G137" s="213"/>
      <c r="H137" s="216">
        <v>198.8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163</v>
      </c>
      <c r="AU137" s="222" t="s">
        <v>81</v>
      </c>
      <c r="AV137" s="14" t="s">
        <v>81</v>
      </c>
      <c r="AW137" s="14" t="s">
        <v>29</v>
      </c>
      <c r="AX137" s="14" t="s">
        <v>72</v>
      </c>
      <c r="AY137" s="222" t="s">
        <v>156</v>
      </c>
    </row>
    <row r="138" spans="1:65" s="15" customFormat="1">
      <c r="B138" s="223"/>
      <c r="C138" s="224"/>
      <c r="D138" s="203" t="s">
        <v>163</v>
      </c>
      <c r="E138" s="225" t="s">
        <v>1</v>
      </c>
      <c r="F138" s="226" t="s">
        <v>168</v>
      </c>
      <c r="G138" s="224"/>
      <c r="H138" s="227">
        <v>198.8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163</v>
      </c>
      <c r="AU138" s="233" t="s">
        <v>81</v>
      </c>
      <c r="AV138" s="15" t="s">
        <v>162</v>
      </c>
      <c r="AW138" s="15" t="s">
        <v>29</v>
      </c>
      <c r="AX138" s="15" t="s">
        <v>79</v>
      </c>
      <c r="AY138" s="233" t="s">
        <v>156</v>
      </c>
    </row>
    <row r="139" spans="1:65" s="2" customFormat="1" ht="24.2" customHeight="1">
      <c r="A139" s="34"/>
      <c r="B139" s="35"/>
      <c r="C139" s="187" t="s">
        <v>194</v>
      </c>
      <c r="D139" s="187" t="s">
        <v>158</v>
      </c>
      <c r="E139" s="188" t="s">
        <v>485</v>
      </c>
      <c r="F139" s="189" t="s">
        <v>486</v>
      </c>
      <c r="G139" s="190" t="s">
        <v>161</v>
      </c>
      <c r="H139" s="191">
        <v>198.8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37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162</v>
      </c>
      <c r="AT139" s="199" t="s">
        <v>158</v>
      </c>
      <c r="AU139" s="199" t="s">
        <v>81</v>
      </c>
      <c r="AY139" s="17" t="s">
        <v>156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79</v>
      </c>
      <c r="BK139" s="200">
        <f>ROUND(I139*H139,2)</f>
        <v>0</v>
      </c>
      <c r="BL139" s="17" t="s">
        <v>162</v>
      </c>
      <c r="BM139" s="199" t="s">
        <v>228</v>
      </c>
    </row>
    <row r="140" spans="1:65" s="2" customFormat="1" ht="16.5" customHeight="1">
      <c r="A140" s="34"/>
      <c r="B140" s="35"/>
      <c r="C140" s="239" t="s">
        <v>232</v>
      </c>
      <c r="D140" s="239" t="s">
        <v>371</v>
      </c>
      <c r="E140" s="240" t="s">
        <v>487</v>
      </c>
      <c r="F140" s="241" t="s">
        <v>488</v>
      </c>
      <c r="G140" s="242" t="s">
        <v>243</v>
      </c>
      <c r="H140" s="243">
        <v>59.64</v>
      </c>
      <c r="I140" s="244"/>
      <c r="J140" s="245">
        <f>ROUND(I140*H140,2)</f>
        <v>0</v>
      </c>
      <c r="K140" s="246"/>
      <c r="L140" s="247"/>
      <c r="M140" s="248" t="s">
        <v>1</v>
      </c>
      <c r="N140" s="249" t="s">
        <v>37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182</v>
      </c>
      <c r="AT140" s="199" t="s">
        <v>371</v>
      </c>
      <c r="AU140" s="199" t="s">
        <v>81</v>
      </c>
      <c r="AY140" s="17" t="s">
        <v>156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79</v>
      </c>
      <c r="BK140" s="200">
        <f>ROUND(I140*H140,2)</f>
        <v>0</v>
      </c>
      <c r="BL140" s="17" t="s">
        <v>162</v>
      </c>
      <c r="BM140" s="199" t="s">
        <v>235</v>
      </c>
    </row>
    <row r="141" spans="1:65" s="14" customFormat="1">
      <c r="B141" s="212"/>
      <c r="C141" s="213"/>
      <c r="D141" s="203" t="s">
        <v>163</v>
      </c>
      <c r="E141" s="214" t="s">
        <v>1</v>
      </c>
      <c r="F141" s="215" t="s">
        <v>489</v>
      </c>
      <c r="G141" s="213"/>
      <c r="H141" s="216">
        <v>59.64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163</v>
      </c>
      <c r="AU141" s="222" t="s">
        <v>81</v>
      </c>
      <c r="AV141" s="14" t="s">
        <v>81</v>
      </c>
      <c r="AW141" s="14" t="s">
        <v>29</v>
      </c>
      <c r="AX141" s="14" t="s">
        <v>72</v>
      </c>
      <c r="AY141" s="222" t="s">
        <v>156</v>
      </c>
    </row>
    <row r="142" spans="1:65" s="15" customFormat="1">
      <c r="B142" s="223"/>
      <c r="C142" s="224"/>
      <c r="D142" s="203" t="s">
        <v>163</v>
      </c>
      <c r="E142" s="225" t="s">
        <v>1</v>
      </c>
      <c r="F142" s="226" t="s">
        <v>168</v>
      </c>
      <c r="G142" s="224"/>
      <c r="H142" s="227">
        <v>59.64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163</v>
      </c>
      <c r="AU142" s="233" t="s">
        <v>81</v>
      </c>
      <c r="AV142" s="15" t="s">
        <v>162</v>
      </c>
      <c r="AW142" s="15" t="s">
        <v>29</v>
      </c>
      <c r="AX142" s="15" t="s">
        <v>79</v>
      </c>
      <c r="AY142" s="233" t="s">
        <v>156</v>
      </c>
    </row>
    <row r="143" spans="1:65" s="2" customFormat="1" ht="24.2" customHeight="1">
      <c r="A143" s="34"/>
      <c r="B143" s="35"/>
      <c r="C143" s="187" t="s">
        <v>200</v>
      </c>
      <c r="D143" s="187" t="s">
        <v>158</v>
      </c>
      <c r="E143" s="188" t="s">
        <v>490</v>
      </c>
      <c r="F143" s="189" t="s">
        <v>491</v>
      </c>
      <c r="G143" s="190" t="s">
        <v>161</v>
      </c>
      <c r="H143" s="191">
        <v>80.8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37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162</v>
      </c>
      <c r="AT143" s="199" t="s">
        <v>158</v>
      </c>
      <c r="AU143" s="199" t="s">
        <v>81</v>
      </c>
      <c r="AY143" s="17" t="s">
        <v>156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79</v>
      </c>
      <c r="BK143" s="200">
        <f>ROUND(I143*H143,2)</f>
        <v>0</v>
      </c>
      <c r="BL143" s="17" t="s">
        <v>162</v>
      </c>
      <c r="BM143" s="199" t="s">
        <v>239</v>
      </c>
    </row>
    <row r="144" spans="1:65" s="13" customFormat="1">
      <c r="B144" s="201"/>
      <c r="C144" s="202"/>
      <c r="D144" s="203" t="s">
        <v>163</v>
      </c>
      <c r="E144" s="204" t="s">
        <v>1</v>
      </c>
      <c r="F144" s="205" t="s">
        <v>94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163</v>
      </c>
      <c r="AU144" s="211" t="s">
        <v>81</v>
      </c>
      <c r="AV144" s="13" t="s">
        <v>79</v>
      </c>
      <c r="AW144" s="13" t="s">
        <v>29</v>
      </c>
      <c r="AX144" s="13" t="s">
        <v>72</v>
      </c>
      <c r="AY144" s="211" t="s">
        <v>156</v>
      </c>
    </row>
    <row r="145" spans="1:65" s="14" customFormat="1">
      <c r="B145" s="212"/>
      <c r="C145" s="213"/>
      <c r="D145" s="203" t="s">
        <v>163</v>
      </c>
      <c r="E145" s="214" t="s">
        <v>1</v>
      </c>
      <c r="F145" s="215" t="s">
        <v>492</v>
      </c>
      <c r="G145" s="213"/>
      <c r="H145" s="216">
        <v>80.8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163</v>
      </c>
      <c r="AU145" s="222" t="s">
        <v>81</v>
      </c>
      <c r="AV145" s="14" t="s">
        <v>81</v>
      </c>
      <c r="AW145" s="14" t="s">
        <v>29</v>
      </c>
      <c r="AX145" s="14" t="s">
        <v>72</v>
      </c>
      <c r="AY145" s="222" t="s">
        <v>156</v>
      </c>
    </row>
    <row r="146" spans="1:65" s="15" customFormat="1">
      <c r="B146" s="223"/>
      <c r="C146" s="224"/>
      <c r="D146" s="203" t="s">
        <v>163</v>
      </c>
      <c r="E146" s="225" t="s">
        <v>1</v>
      </c>
      <c r="F146" s="226" t="s">
        <v>168</v>
      </c>
      <c r="G146" s="224"/>
      <c r="H146" s="227">
        <v>80.8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163</v>
      </c>
      <c r="AU146" s="233" t="s">
        <v>81</v>
      </c>
      <c r="AV146" s="15" t="s">
        <v>162</v>
      </c>
      <c r="AW146" s="15" t="s">
        <v>29</v>
      </c>
      <c r="AX146" s="15" t="s">
        <v>79</v>
      </c>
      <c r="AY146" s="233" t="s">
        <v>156</v>
      </c>
    </row>
    <row r="147" spans="1:65" s="2" customFormat="1" ht="16.5" customHeight="1">
      <c r="A147" s="34"/>
      <c r="B147" s="35"/>
      <c r="C147" s="239" t="s">
        <v>8</v>
      </c>
      <c r="D147" s="239" t="s">
        <v>371</v>
      </c>
      <c r="E147" s="240" t="s">
        <v>493</v>
      </c>
      <c r="F147" s="241" t="s">
        <v>494</v>
      </c>
      <c r="G147" s="242" t="s">
        <v>495</v>
      </c>
      <c r="H147" s="243">
        <v>1.6160000000000001</v>
      </c>
      <c r="I147" s="244"/>
      <c r="J147" s="245">
        <f>ROUND(I147*H147,2)</f>
        <v>0</v>
      </c>
      <c r="K147" s="246"/>
      <c r="L147" s="247"/>
      <c r="M147" s="248" t="s">
        <v>1</v>
      </c>
      <c r="N147" s="249" t="s">
        <v>37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182</v>
      </c>
      <c r="AT147" s="199" t="s">
        <v>371</v>
      </c>
      <c r="AU147" s="199" t="s">
        <v>81</v>
      </c>
      <c r="AY147" s="17" t="s">
        <v>156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79</v>
      </c>
      <c r="BK147" s="200">
        <f>ROUND(I147*H147,2)</f>
        <v>0</v>
      </c>
      <c r="BL147" s="17" t="s">
        <v>162</v>
      </c>
      <c r="BM147" s="199" t="s">
        <v>244</v>
      </c>
    </row>
    <row r="148" spans="1:65" s="14" customFormat="1">
      <c r="B148" s="212"/>
      <c r="C148" s="213"/>
      <c r="D148" s="203" t="s">
        <v>163</v>
      </c>
      <c r="E148" s="214" t="s">
        <v>1</v>
      </c>
      <c r="F148" s="215" t="s">
        <v>496</v>
      </c>
      <c r="G148" s="213"/>
      <c r="H148" s="216">
        <v>1.6160000000000001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163</v>
      </c>
      <c r="AU148" s="222" t="s">
        <v>81</v>
      </c>
      <c r="AV148" s="14" t="s">
        <v>81</v>
      </c>
      <c r="AW148" s="14" t="s">
        <v>29</v>
      </c>
      <c r="AX148" s="14" t="s">
        <v>72</v>
      </c>
      <c r="AY148" s="222" t="s">
        <v>156</v>
      </c>
    </row>
    <row r="149" spans="1:65" s="15" customFormat="1">
      <c r="B149" s="223"/>
      <c r="C149" s="224"/>
      <c r="D149" s="203" t="s">
        <v>163</v>
      </c>
      <c r="E149" s="225" t="s">
        <v>1</v>
      </c>
      <c r="F149" s="226" t="s">
        <v>168</v>
      </c>
      <c r="G149" s="224"/>
      <c r="H149" s="227">
        <v>1.6160000000000001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163</v>
      </c>
      <c r="AU149" s="233" t="s">
        <v>81</v>
      </c>
      <c r="AV149" s="15" t="s">
        <v>162</v>
      </c>
      <c r="AW149" s="15" t="s">
        <v>29</v>
      </c>
      <c r="AX149" s="15" t="s">
        <v>79</v>
      </c>
      <c r="AY149" s="233" t="s">
        <v>156</v>
      </c>
    </row>
    <row r="150" spans="1:65" s="2" customFormat="1" ht="21.75" customHeight="1">
      <c r="A150" s="34"/>
      <c r="B150" s="35"/>
      <c r="C150" s="187" t="s">
        <v>205</v>
      </c>
      <c r="D150" s="187" t="s">
        <v>158</v>
      </c>
      <c r="E150" s="188" t="s">
        <v>497</v>
      </c>
      <c r="F150" s="189" t="s">
        <v>498</v>
      </c>
      <c r="G150" s="190" t="s">
        <v>161</v>
      </c>
      <c r="H150" s="191">
        <v>118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162</v>
      </c>
      <c r="AT150" s="199" t="s">
        <v>158</v>
      </c>
      <c r="AU150" s="199" t="s">
        <v>81</v>
      </c>
      <c r="AY150" s="17" t="s">
        <v>156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79</v>
      </c>
      <c r="BK150" s="200">
        <f>ROUND(I150*H150,2)</f>
        <v>0</v>
      </c>
      <c r="BL150" s="17" t="s">
        <v>162</v>
      </c>
      <c r="BM150" s="199" t="s">
        <v>249</v>
      </c>
    </row>
    <row r="151" spans="1:65" s="2" customFormat="1" ht="21.75" customHeight="1">
      <c r="A151" s="34"/>
      <c r="B151" s="35"/>
      <c r="C151" s="187" t="s">
        <v>252</v>
      </c>
      <c r="D151" s="187" t="s">
        <v>158</v>
      </c>
      <c r="E151" s="188" t="s">
        <v>499</v>
      </c>
      <c r="F151" s="189" t="s">
        <v>500</v>
      </c>
      <c r="G151" s="190" t="s">
        <v>161</v>
      </c>
      <c r="H151" s="191">
        <v>80.8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162</v>
      </c>
      <c r="AT151" s="199" t="s">
        <v>158</v>
      </c>
      <c r="AU151" s="199" t="s">
        <v>81</v>
      </c>
      <c r="AY151" s="17" t="s">
        <v>156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162</v>
      </c>
      <c r="BM151" s="199" t="s">
        <v>255</v>
      </c>
    </row>
    <row r="152" spans="1:65" s="13" customFormat="1">
      <c r="B152" s="201"/>
      <c r="C152" s="202"/>
      <c r="D152" s="203" t="s">
        <v>163</v>
      </c>
      <c r="E152" s="204" t="s">
        <v>1</v>
      </c>
      <c r="F152" s="205" t="s">
        <v>94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163</v>
      </c>
      <c r="AU152" s="211" t="s">
        <v>81</v>
      </c>
      <c r="AV152" s="13" t="s">
        <v>79</v>
      </c>
      <c r="AW152" s="13" t="s">
        <v>29</v>
      </c>
      <c r="AX152" s="13" t="s">
        <v>72</v>
      </c>
      <c r="AY152" s="211" t="s">
        <v>156</v>
      </c>
    </row>
    <row r="153" spans="1:65" s="14" customFormat="1">
      <c r="B153" s="212"/>
      <c r="C153" s="213"/>
      <c r="D153" s="203" t="s">
        <v>163</v>
      </c>
      <c r="E153" s="214" t="s">
        <v>1</v>
      </c>
      <c r="F153" s="215" t="s">
        <v>492</v>
      </c>
      <c r="G153" s="213"/>
      <c r="H153" s="216">
        <v>80.8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163</v>
      </c>
      <c r="AU153" s="222" t="s">
        <v>81</v>
      </c>
      <c r="AV153" s="14" t="s">
        <v>81</v>
      </c>
      <c r="AW153" s="14" t="s">
        <v>29</v>
      </c>
      <c r="AX153" s="14" t="s">
        <v>72</v>
      </c>
      <c r="AY153" s="222" t="s">
        <v>156</v>
      </c>
    </row>
    <row r="154" spans="1:65" s="15" customFormat="1">
      <c r="B154" s="223"/>
      <c r="C154" s="224"/>
      <c r="D154" s="203" t="s">
        <v>163</v>
      </c>
      <c r="E154" s="225" t="s">
        <v>1</v>
      </c>
      <c r="F154" s="226" t="s">
        <v>168</v>
      </c>
      <c r="G154" s="224"/>
      <c r="H154" s="227">
        <v>80.8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163</v>
      </c>
      <c r="AU154" s="233" t="s">
        <v>81</v>
      </c>
      <c r="AV154" s="15" t="s">
        <v>162</v>
      </c>
      <c r="AW154" s="15" t="s">
        <v>29</v>
      </c>
      <c r="AX154" s="15" t="s">
        <v>79</v>
      </c>
      <c r="AY154" s="233" t="s">
        <v>156</v>
      </c>
    </row>
    <row r="155" spans="1:65" s="2" customFormat="1" ht="16.5" customHeight="1">
      <c r="A155" s="34"/>
      <c r="B155" s="35"/>
      <c r="C155" s="187" t="s">
        <v>210</v>
      </c>
      <c r="D155" s="187" t="s">
        <v>158</v>
      </c>
      <c r="E155" s="188" t="s">
        <v>501</v>
      </c>
      <c r="F155" s="189" t="s">
        <v>502</v>
      </c>
      <c r="G155" s="190" t="s">
        <v>161</v>
      </c>
      <c r="H155" s="191">
        <v>80.8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162</v>
      </c>
      <c r="AT155" s="199" t="s">
        <v>158</v>
      </c>
      <c r="AU155" s="199" t="s">
        <v>81</v>
      </c>
      <c r="AY155" s="17" t="s">
        <v>156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162</v>
      </c>
      <c r="BM155" s="199" t="s">
        <v>259</v>
      </c>
    </row>
    <row r="156" spans="1:65" s="13" customFormat="1">
      <c r="B156" s="201"/>
      <c r="C156" s="202"/>
      <c r="D156" s="203" t="s">
        <v>163</v>
      </c>
      <c r="E156" s="204" t="s">
        <v>1</v>
      </c>
      <c r="F156" s="205" t="s">
        <v>94</v>
      </c>
      <c r="G156" s="202"/>
      <c r="H156" s="204" t="s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163</v>
      </c>
      <c r="AU156" s="211" t="s">
        <v>81</v>
      </c>
      <c r="AV156" s="13" t="s">
        <v>79</v>
      </c>
      <c r="AW156" s="13" t="s">
        <v>29</v>
      </c>
      <c r="AX156" s="13" t="s">
        <v>72</v>
      </c>
      <c r="AY156" s="211" t="s">
        <v>156</v>
      </c>
    </row>
    <row r="157" spans="1:65" s="14" customFormat="1">
      <c r="B157" s="212"/>
      <c r="C157" s="213"/>
      <c r="D157" s="203" t="s">
        <v>163</v>
      </c>
      <c r="E157" s="214" t="s">
        <v>1</v>
      </c>
      <c r="F157" s="215" t="s">
        <v>492</v>
      </c>
      <c r="G157" s="213"/>
      <c r="H157" s="216">
        <v>80.8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163</v>
      </c>
      <c r="AU157" s="222" t="s">
        <v>81</v>
      </c>
      <c r="AV157" s="14" t="s">
        <v>81</v>
      </c>
      <c r="AW157" s="14" t="s">
        <v>29</v>
      </c>
      <c r="AX157" s="14" t="s">
        <v>72</v>
      </c>
      <c r="AY157" s="222" t="s">
        <v>156</v>
      </c>
    </row>
    <row r="158" spans="1:65" s="15" customFormat="1">
      <c r="B158" s="223"/>
      <c r="C158" s="224"/>
      <c r="D158" s="203" t="s">
        <v>163</v>
      </c>
      <c r="E158" s="225" t="s">
        <v>1</v>
      </c>
      <c r="F158" s="226" t="s">
        <v>168</v>
      </c>
      <c r="G158" s="224"/>
      <c r="H158" s="227">
        <v>80.8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163</v>
      </c>
      <c r="AU158" s="233" t="s">
        <v>81</v>
      </c>
      <c r="AV158" s="15" t="s">
        <v>162</v>
      </c>
      <c r="AW158" s="15" t="s">
        <v>29</v>
      </c>
      <c r="AX158" s="15" t="s">
        <v>79</v>
      </c>
      <c r="AY158" s="233" t="s">
        <v>156</v>
      </c>
    </row>
    <row r="159" spans="1:65" s="2" customFormat="1" ht="33" customHeight="1">
      <c r="A159" s="34"/>
      <c r="B159" s="35"/>
      <c r="C159" s="187" t="s">
        <v>261</v>
      </c>
      <c r="D159" s="187" t="s">
        <v>158</v>
      </c>
      <c r="E159" s="188" t="s">
        <v>503</v>
      </c>
      <c r="F159" s="189" t="s">
        <v>504</v>
      </c>
      <c r="G159" s="190" t="s">
        <v>281</v>
      </c>
      <c r="H159" s="191">
        <v>1180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162</v>
      </c>
      <c r="AT159" s="199" t="s">
        <v>158</v>
      </c>
      <c r="AU159" s="199" t="s">
        <v>81</v>
      </c>
      <c r="AY159" s="17" t="s">
        <v>156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162</v>
      </c>
      <c r="BM159" s="199" t="s">
        <v>264</v>
      </c>
    </row>
    <row r="160" spans="1:65" s="13" customFormat="1">
      <c r="B160" s="201"/>
      <c r="C160" s="202"/>
      <c r="D160" s="203" t="s">
        <v>163</v>
      </c>
      <c r="E160" s="204" t="s">
        <v>1</v>
      </c>
      <c r="F160" s="205" t="s">
        <v>505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163</v>
      </c>
      <c r="AU160" s="211" t="s">
        <v>81</v>
      </c>
      <c r="AV160" s="13" t="s">
        <v>79</v>
      </c>
      <c r="AW160" s="13" t="s">
        <v>29</v>
      </c>
      <c r="AX160" s="13" t="s">
        <v>72</v>
      </c>
      <c r="AY160" s="211" t="s">
        <v>156</v>
      </c>
    </row>
    <row r="161" spans="1:65" s="14" customFormat="1">
      <c r="B161" s="212"/>
      <c r="C161" s="213"/>
      <c r="D161" s="203" t="s">
        <v>163</v>
      </c>
      <c r="E161" s="214" t="s">
        <v>1</v>
      </c>
      <c r="F161" s="215" t="s">
        <v>506</v>
      </c>
      <c r="G161" s="213"/>
      <c r="H161" s="216">
        <v>1180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163</v>
      </c>
      <c r="AU161" s="222" t="s">
        <v>81</v>
      </c>
      <c r="AV161" s="14" t="s">
        <v>81</v>
      </c>
      <c r="AW161" s="14" t="s">
        <v>29</v>
      </c>
      <c r="AX161" s="14" t="s">
        <v>72</v>
      </c>
      <c r="AY161" s="222" t="s">
        <v>156</v>
      </c>
    </row>
    <row r="162" spans="1:65" s="15" customFormat="1">
      <c r="B162" s="223"/>
      <c r="C162" s="224"/>
      <c r="D162" s="203" t="s">
        <v>163</v>
      </c>
      <c r="E162" s="225" t="s">
        <v>1</v>
      </c>
      <c r="F162" s="226" t="s">
        <v>168</v>
      </c>
      <c r="G162" s="224"/>
      <c r="H162" s="227">
        <v>1180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163</v>
      </c>
      <c r="AU162" s="233" t="s">
        <v>81</v>
      </c>
      <c r="AV162" s="15" t="s">
        <v>162</v>
      </c>
      <c r="AW162" s="15" t="s">
        <v>29</v>
      </c>
      <c r="AX162" s="15" t="s">
        <v>79</v>
      </c>
      <c r="AY162" s="233" t="s">
        <v>156</v>
      </c>
    </row>
    <row r="163" spans="1:65" s="2" customFormat="1" ht="24.2" customHeight="1">
      <c r="A163" s="34"/>
      <c r="B163" s="35"/>
      <c r="C163" s="187" t="s">
        <v>215</v>
      </c>
      <c r="D163" s="187" t="s">
        <v>158</v>
      </c>
      <c r="E163" s="188" t="s">
        <v>507</v>
      </c>
      <c r="F163" s="189" t="s">
        <v>508</v>
      </c>
      <c r="G163" s="190" t="s">
        <v>281</v>
      </c>
      <c r="H163" s="191">
        <v>1180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37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162</v>
      </c>
      <c r="AT163" s="199" t="s">
        <v>158</v>
      </c>
      <c r="AU163" s="199" t="s">
        <v>81</v>
      </c>
      <c r="AY163" s="17" t="s">
        <v>156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79</v>
      </c>
      <c r="BK163" s="200">
        <f>ROUND(I163*H163,2)</f>
        <v>0</v>
      </c>
      <c r="BL163" s="17" t="s">
        <v>162</v>
      </c>
      <c r="BM163" s="199" t="s">
        <v>268</v>
      </c>
    </row>
    <row r="164" spans="1:65" s="2" customFormat="1" ht="16.5" customHeight="1">
      <c r="A164" s="34"/>
      <c r="B164" s="35"/>
      <c r="C164" s="239" t="s">
        <v>7</v>
      </c>
      <c r="D164" s="239" t="s">
        <v>371</v>
      </c>
      <c r="E164" s="240" t="s">
        <v>509</v>
      </c>
      <c r="F164" s="241" t="s">
        <v>510</v>
      </c>
      <c r="G164" s="242" t="s">
        <v>281</v>
      </c>
      <c r="H164" s="243">
        <v>1180</v>
      </c>
      <c r="I164" s="244"/>
      <c r="J164" s="245">
        <f>ROUND(I164*H164,2)</f>
        <v>0</v>
      </c>
      <c r="K164" s="246"/>
      <c r="L164" s="247"/>
      <c r="M164" s="248" t="s">
        <v>1</v>
      </c>
      <c r="N164" s="249" t="s">
        <v>37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182</v>
      </c>
      <c r="AT164" s="199" t="s">
        <v>371</v>
      </c>
      <c r="AU164" s="199" t="s">
        <v>81</v>
      </c>
      <c r="AY164" s="17" t="s">
        <v>156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79</v>
      </c>
      <c r="BK164" s="200">
        <f>ROUND(I164*H164,2)</f>
        <v>0</v>
      </c>
      <c r="BL164" s="17" t="s">
        <v>162</v>
      </c>
      <c r="BM164" s="199" t="s">
        <v>272</v>
      </c>
    </row>
    <row r="165" spans="1:65" s="14" customFormat="1" ht="22.5">
      <c r="B165" s="212"/>
      <c r="C165" s="213"/>
      <c r="D165" s="203" t="s">
        <v>163</v>
      </c>
      <c r="E165" s="214" t="s">
        <v>1</v>
      </c>
      <c r="F165" s="215" t="s">
        <v>511</v>
      </c>
      <c r="G165" s="213"/>
      <c r="H165" s="216">
        <v>1180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163</v>
      </c>
      <c r="AU165" s="222" t="s">
        <v>81</v>
      </c>
      <c r="AV165" s="14" t="s">
        <v>81</v>
      </c>
      <c r="AW165" s="14" t="s">
        <v>29</v>
      </c>
      <c r="AX165" s="14" t="s">
        <v>72</v>
      </c>
      <c r="AY165" s="222" t="s">
        <v>156</v>
      </c>
    </row>
    <row r="166" spans="1:65" s="15" customFormat="1">
      <c r="B166" s="223"/>
      <c r="C166" s="224"/>
      <c r="D166" s="203" t="s">
        <v>163</v>
      </c>
      <c r="E166" s="225" t="s">
        <v>1</v>
      </c>
      <c r="F166" s="226" t="s">
        <v>168</v>
      </c>
      <c r="G166" s="224"/>
      <c r="H166" s="227">
        <v>1180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163</v>
      </c>
      <c r="AU166" s="233" t="s">
        <v>81</v>
      </c>
      <c r="AV166" s="15" t="s">
        <v>162</v>
      </c>
      <c r="AW166" s="15" t="s">
        <v>29</v>
      </c>
      <c r="AX166" s="15" t="s">
        <v>79</v>
      </c>
      <c r="AY166" s="233" t="s">
        <v>156</v>
      </c>
    </row>
    <row r="167" spans="1:65" s="2" customFormat="1" ht="33" customHeight="1">
      <c r="A167" s="34"/>
      <c r="B167" s="35"/>
      <c r="C167" s="187" t="s">
        <v>219</v>
      </c>
      <c r="D167" s="187" t="s">
        <v>158</v>
      </c>
      <c r="E167" s="188" t="s">
        <v>512</v>
      </c>
      <c r="F167" s="189" t="s">
        <v>513</v>
      </c>
      <c r="G167" s="190" t="s">
        <v>281</v>
      </c>
      <c r="H167" s="191">
        <v>2</v>
      </c>
      <c r="I167" s="192"/>
      <c r="J167" s="193">
        <f t="shared" ref="J167:J198" si="10">ROUND(I167*H167,2)</f>
        <v>0</v>
      </c>
      <c r="K167" s="194"/>
      <c r="L167" s="39"/>
      <c r="M167" s="195" t="s">
        <v>1</v>
      </c>
      <c r="N167" s="196" t="s">
        <v>37</v>
      </c>
      <c r="O167" s="71"/>
      <c r="P167" s="197">
        <f t="shared" ref="P167:P198" si="11">O167*H167</f>
        <v>0</v>
      </c>
      <c r="Q167" s="197">
        <v>0</v>
      </c>
      <c r="R167" s="197">
        <f t="shared" ref="R167:R198" si="12">Q167*H167</f>
        <v>0</v>
      </c>
      <c r="S167" s="197">
        <v>0</v>
      </c>
      <c r="T167" s="198">
        <f t="shared" ref="T167:T198" si="13"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162</v>
      </c>
      <c r="AT167" s="199" t="s">
        <v>158</v>
      </c>
      <c r="AU167" s="199" t="s">
        <v>81</v>
      </c>
      <c r="AY167" s="17" t="s">
        <v>156</v>
      </c>
      <c r="BE167" s="200">
        <f t="shared" ref="BE167:BE198" si="14">IF(N167="základní",J167,0)</f>
        <v>0</v>
      </c>
      <c r="BF167" s="200">
        <f t="shared" ref="BF167:BF198" si="15">IF(N167="snížená",J167,0)</f>
        <v>0</v>
      </c>
      <c r="BG167" s="200">
        <f t="shared" ref="BG167:BG198" si="16">IF(N167="zákl. přenesená",J167,0)</f>
        <v>0</v>
      </c>
      <c r="BH167" s="200">
        <f t="shared" ref="BH167:BH198" si="17">IF(N167="sníž. přenesená",J167,0)</f>
        <v>0</v>
      </c>
      <c r="BI167" s="200">
        <f t="shared" ref="BI167:BI198" si="18">IF(N167="nulová",J167,0)</f>
        <v>0</v>
      </c>
      <c r="BJ167" s="17" t="s">
        <v>79</v>
      </c>
      <c r="BK167" s="200">
        <f t="shared" ref="BK167:BK198" si="19">ROUND(I167*H167,2)</f>
        <v>0</v>
      </c>
      <c r="BL167" s="17" t="s">
        <v>162</v>
      </c>
      <c r="BM167" s="199" t="s">
        <v>276</v>
      </c>
    </row>
    <row r="168" spans="1:65" s="2" customFormat="1" ht="16.5" customHeight="1">
      <c r="A168" s="34"/>
      <c r="B168" s="35"/>
      <c r="C168" s="187" t="s">
        <v>278</v>
      </c>
      <c r="D168" s="187" t="s">
        <v>158</v>
      </c>
      <c r="E168" s="188" t="s">
        <v>514</v>
      </c>
      <c r="F168" s="189" t="s">
        <v>515</v>
      </c>
      <c r="G168" s="190" t="s">
        <v>281</v>
      </c>
      <c r="H168" s="191">
        <v>1</v>
      </c>
      <c r="I168" s="192"/>
      <c r="J168" s="193">
        <f t="shared" si="10"/>
        <v>0</v>
      </c>
      <c r="K168" s="194"/>
      <c r="L168" s="39"/>
      <c r="M168" s="195" t="s">
        <v>1</v>
      </c>
      <c r="N168" s="196" t="s">
        <v>37</v>
      </c>
      <c r="O168" s="71"/>
      <c r="P168" s="197">
        <f t="shared" si="11"/>
        <v>0</v>
      </c>
      <c r="Q168" s="197">
        <v>0</v>
      </c>
      <c r="R168" s="197">
        <f t="shared" si="12"/>
        <v>0</v>
      </c>
      <c r="S168" s="197">
        <v>0</v>
      </c>
      <c r="T168" s="198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162</v>
      </c>
      <c r="AT168" s="199" t="s">
        <v>158</v>
      </c>
      <c r="AU168" s="199" t="s">
        <v>81</v>
      </c>
      <c r="AY168" s="17" t="s">
        <v>156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7" t="s">
        <v>79</v>
      </c>
      <c r="BK168" s="200">
        <f t="shared" si="19"/>
        <v>0</v>
      </c>
      <c r="BL168" s="17" t="s">
        <v>162</v>
      </c>
      <c r="BM168" s="199" t="s">
        <v>282</v>
      </c>
    </row>
    <row r="169" spans="1:65" s="2" customFormat="1" ht="24.2" customHeight="1">
      <c r="A169" s="34"/>
      <c r="B169" s="35"/>
      <c r="C169" s="187" t="s">
        <v>228</v>
      </c>
      <c r="D169" s="187" t="s">
        <v>158</v>
      </c>
      <c r="E169" s="188" t="s">
        <v>516</v>
      </c>
      <c r="F169" s="189" t="s">
        <v>517</v>
      </c>
      <c r="G169" s="190" t="s">
        <v>281</v>
      </c>
      <c r="H169" s="191">
        <v>4</v>
      </c>
      <c r="I169" s="192"/>
      <c r="J169" s="193">
        <f t="shared" si="10"/>
        <v>0</v>
      </c>
      <c r="K169" s="194"/>
      <c r="L169" s="39"/>
      <c r="M169" s="195" t="s">
        <v>1</v>
      </c>
      <c r="N169" s="196" t="s">
        <v>37</v>
      </c>
      <c r="O169" s="71"/>
      <c r="P169" s="197">
        <f t="shared" si="11"/>
        <v>0</v>
      </c>
      <c r="Q169" s="197">
        <v>0</v>
      </c>
      <c r="R169" s="197">
        <f t="shared" si="12"/>
        <v>0</v>
      </c>
      <c r="S169" s="197">
        <v>0</v>
      </c>
      <c r="T169" s="198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162</v>
      </c>
      <c r="AT169" s="199" t="s">
        <v>158</v>
      </c>
      <c r="AU169" s="199" t="s">
        <v>81</v>
      </c>
      <c r="AY169" s="17" t="s">
        <v>156</v>
      </c>
      <c r="BE169" s="200">
        <f t="shared" si="14"/>
        <v>0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7" t="s">
        <v>79</v>
      </c>
      <c r="BK169" s="200">
        <f t="shared" si="19"/>
        <v>0</v>
      </c>
      <c r="BL169" s="17" t="s">
        <v>162</v>
      </c>
      <c r="BM169" s="199" t="s">
        <v>285</v>
      </c>
    </row>
    <row r="170" spans="1:65" s="2" customFormat="1" ht="24.2" customHeight="1">
      <c r="A170" s="34"/>
      <c r="B170" s="35"/>
      <c r="C170" s="187" t="s">
        <v>286</v>
      </c>
      <c r="D170" s="187" t="s">
        <v>158</v>
      </c>
      <c r="E170" s="188" t="s">
        <v>518</v>
      </c>
      <c r="F170" s="189" t="s">
        <v>519</v>
      </c>
      <c r="G170" s="190" t="s">
        <v>281</v>
      </c>
      <c r="H170" s="191">
        <v>12</v>
      </c>
      <c r="I170" s="192"/>
      <c r="J170" s="193">
        <f t="shared" si="10"/>
        <v>0</v>
      </c>
      <c r="K170" s="194"/>
      <c r="L170" s="39"/>
      <c r="M170" s="195" t="s">
        <v>1</v>
      </c>
      <c r="N170" s="196" t="s">
        <v>37</v>
      </c>
      <c r="O170" s="71"/>
      <c r="P170" s="197">
        <f t="shared" si="11"/>
        <v>0</v>
      </c>
      <c r="Q170" s="197">
        <v>0</v>
      </c>
      <c r="R170" s="197">
        <f t="shared" si="12"/>
        <v>0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162</v>
      </c>
      <c r="AT170" s="199" t="s">
        <v>158</v>
      </c>
      <c r="AU170" s="199" t="s">
        <v>81</v>
      </c>
      <c r="AY170" s="17" t="s">
        <v>156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79</v>
      </c>
      <c r="BK170" s="200">
        <f t="shared" si="19"/>
        <v>0</v>
      </c>
      <c r="BL170" s="17" t="s">
        <v>162</v>
      </c>
      <c r="BM170" s="199" t="s">
        <v>289</v>
      </c>
    </row>
    <row r="171" spans="1:65" s="2" customFormat="1" ht="24.2" customHeight="1">
      <c r="A171" s="34"/>
      <c r="B171" s="35"/>
      <c r="C171" s="187" t="s">
        <v>235</v>
      </c>
      <c r="D171" s="187" t="s">
        <v>158</v>
      </c>
      <c r="E171" s="188" t="s">
        <v>520</v>
      </c>
      <c r="F171" s="189" t="s">
        <v>521</v>
      </c>
      <c r="G171" s="190" t="s">
        <v>281</v>
      </c>
      <c r="H171" s="191">
        <v>11</v>
      </c>
      <c r="I171" s="192"/>
      <c r="J171" s="193">
        <f t="shared" si="10"/>
        <v>0</v>
      </c>
      <c r="K171" s="194"/>
      <c r="L171" s="39"/>
      <c r="M171" s="195" t="s">
        <v>1</v>
      </c>
      <c r="N171" s="196" t="s">
        <v>37</v>
      </c>
      <c r="O171" s="71"/>
      <c r="P171" s="197">
        <f t="shared" si="11"/>
        <v>0</v>
      </c>
      <c r="Q171" s="197">
        <v>0</v>
      </c>
      <c r="R171" s="197">
        <f t="shared" si="12"/>
        <v>0</v>
      </c>
      <c r="S171" s="197">
        <v>0</v>
      </c>
      <c r="T171" s="198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162</v>
      </c>
      <c r="AT171" s="199" t="s">
        <v>158</v>
      </c>
      <c r="AU171" s="199" t="s">
        <v>81</v>
      </c>
      <c r="AY171" s="17" t="s">
        <v>156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7" t="s">
        <v>79</v>
      </c>
      <c r="BK171" s="200">
        <f t="shared" si="19"/>
        <v>0</v>
      </c>
      <c r="BL171" s="17" t="s">
        <v>162</v>
      </c>
      <c r="BM171" s="199" t="s">
        <v>292</v>
      </c>
    </row>
    <row r="172" spans="1:65" s="2" customFormat="1" ht="24.2" customHeight="1">
      <c r="A172" s="34"/>
      <c r="B172" s="35"/>
      <c r="C172" s="187" t="s">
        <v>294</v>
      </c>
      <c r="D172" s="187" t="s">
        <v>158</v>
      </c>
      <c r="E172" s="188" t="s">
        <v>522</v>
      </c>
      <c r="F172" s="189" t="s">
        <v>523</v>
      </c>
      <c r="G172" s="190" t="s">
        <v>281</v>
      </c>
      <c r="H172" s="191">
        <v>9</v>
      </c>
      <c r="I172" s="192"/>
      <c r="J172" s="193">
        <f t="shared" si="10"/>
        <v>0</v>
      </c>
      <c r="K172" s="194"/>
      <c r="L172" s="39"/>
      <c r="M172" s="195" t="s">
        <v>1</v>
      </c>
      <c r="N172" s="196" t="s">
        <v>37</v>
      </c>
      <c r="O172" s="71"/>
      <c r="P172" s="197">
        <f t="shared" si="11"/>
        <v>0</v>
      </c>
      <c r="Q172" s="197">
        <v>0</v>
      </c>
      <c r="R172" s="197">
        <f t="shared" si="12"/>
        <v>0</v>
      </c>
      <c r="S172" s="197">
        <v>0</v>
      </c>
      <c r="T172" s="198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162</v>
      </c>
      <c r="AT172" s="199" t="s">
        <v>158</v>
      </c>
      <c r="AU172" s="199" t="s">
        <v>81</v>
      </c>
      <c r="AY172" s="17" t="s">
        <v>156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7" t="s">
        <v>79</v>
      </c>
      <c r="BK172" s="200">
        <f t="shared" si="19"/>
        <v>0</v>
      </c>
      <c r="BL172" s="17" t="s">
        <v>162</v>
      </c>
      <c r="BM172" s="199" t="s">
        <v>298</v>
      </c>
    </row>
    <row r="173" spans="1:65" s="2" customFormat="1" ht="24.2" customHeight="1">
      <c r="A173" s="34"/>
      <c r="B173" s="35"/>
      <c r="C173" s="187" t="s">
        <v>239</v>
      </c>
      <c r="D173" s="187" t="s">
        <v>158</v>
      </c>
      <c r="E173" s="188" t="s">
        <v>524</v>
      </c>
      <c r="F173" s="189" t="s">
        <v>525</v>
      </c>
      <c r="G173" s="190" t="s">
        <v>281</v>
      </c>
      <c r="H173" s="191">
        <v>9</v>
      </c>
      <c r="I173" s="192"/>
      <c r="J173" s="193">
        <f t="shared" si="10"/>
        <v>0</v>
      </c>
      <c r="K173" s="194"/>
      <c r="L173" s="39"/>
      <c r="M173" s="195" t="s">
        <v>1</v>
      </c>
      <c r="N173" s="196" t="s">
        <v>37</v>
      </c>
      <c r="O173" s="71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162</v>
      </c>
      <c r="AT173" s="199" t="s">
        <v>158</v>
      </c>
      <c r="AU173" s="199" t="s">
        <v>81</v>
      </c>
      <c r="AY173" s="17" t="s">
        <v>156</v>
      </c>
      <c r="BE173" s="200">
        <f t="shared" si="14"/>
        <v>0</v>
      </c>
      <c r="BF173" s="200">
        <f t="shared" si="15"/>
        <v>0</v>
      </c>
      <c r="BG173" s="200">
        <f t="shared" si="16"/>
        <v>0</v>
      </c>
      <c r="BH173" s="200">
        <f t="shared" si="17"/>
        <v>0</v>
      </c>
      <c r="BI173" s="200">
        <f t="shared" si="18"/>
        <v>0</v>
      </c>
      <c r="BJ173" s="17" t="s">
        <v>79</v>
      </c>
      <c r="BK173" s="200">
        <f t="shared" si="19"/>
        <v>0</v>
      </c>
      <c r="BL173" s="17" t="s">
        <v>162</v>
      </c>
      <c r="BM173" s="199" t="s">
        <v>303</v>
      </c>
    </row>
    <row r="174" spans="1:65" s="2" customFormat="1" ht="24.2" customHeight="1">
      <c r="A174" s="34"/>
      <c r="B174" s="35"/>
      <c r="C174" s="187" t="s">
        <v>304</v>
      </c>
      <c r="D174" s="187" t="s">
        <v>158</v>
      </c>
      <c r="E174" s="188" t="s">
        <v>526</v>
      </c>
      <c r="F174" s="189" t="s">
        <v>527</v>
      </c>
      <c r="G174" s="190" t="s">
        <v>281</v>
      </c>
      <c r="H174" s="191">
        <v>6</v>
      </c>
      <c r="I174" s="192"/>
      <c r="J174" s="193">
        <f t="shared" si="10"/>
        <v>0</v>
      </c>
      <c r="K174" s="194"/>
      <c r="L174" s="39"/>
      <c r="M174" s="195" t="s">
        <v>1</v>
      </c>
      <c r="N174" s="196" t="s">
        <v>37</v>
      </c>
      <c r="O174" s="71"/>
      <c r="P174" s="197">
        <f t="shared" si="11"/>
        <v>0</v>
      </c>
      <c r="Q174" s="197">
        <v>0</v>
      </c>
      <c r="R174" s="197">
        <f t="shared" si="12"/>
        <v>0</v>
      </c>
      <c r="S174" s="197">
        <v>0</v>
      </c>
      <c r="T174" s="198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162</v>
      </c>
      <c r="AT174" s="199" t="s">
        <v>158</v>
      </c>
      <c r="AU174" s="199" t="s">
        <v>81</v>
      </c>
      <c r="AY174" s="17" t="s">
        <v>156</v>
      </c>
      <c r="BE174" s="200">
        <f t="shared" si="14"/>
        <v>0</v>
      </c>
      <c r="BF174" s="200">
        <f t="shared" si="15"/>
        <v>0</v>
      </c>
      <c r="BG174" s="200">
        <f t="shared" si="16"/>
        <v>0</v>
      </c>
      <c r="BH174" s="200">
        <f t="shared" si="17"/>
        <v>0</v>
      </c>
      <c r="BI174" s="200">
        <f t="shared" si="18"/>
        <v>0</v>
      </c>
      <c r="BJ174" s="17" t="s">
        <v>79</v>
      </c>
      <c r="BK174" s="200">
        <f t="shared" si="19"/>
        <v>0</v>
      </c>
      <c r="BL174" s="17" t="s">
        <v>162</v>
      </c>
      <c r="BM174" s="199" t="s">
        <v>307</v>
      </c>
    </row>
    <row r="175" spans="1:65" s="2" customFormat="1" ht="24.2" customHeight="1">
      <c r="A175" s="34"/>
      <c r="B175" s="35"/>
      <c r="C175" s="187" t="s">
        <v>244</v>
      </c>
      <c r="D175" s="187" t="s">
        <v>158</v>
      </c>
      <c r="E175" s="188" t="s">
        <v>528</v>
      </c>
      <c r="F175" s="189" t="s">
        <v>529</v>
      </c>
      <c r="G175" s="190" t="s">
        <v>281</v>
      </c>
      <c r="H175" s="191">
        <v>1</v>
      </c>
      <c r="I175" s="192"/>
      <c r="J175" s="193">
        <f t="shared" si="10"/>
        <v>0</v>
      </c>
      <c r="K175" s="194"/>
      <c r="L175" s="39"/>
      <c r="M175" s="195" t="s">
        <v>1</v>
      </c>
      <c r="N175" s="196" t="s">
        <v>37</v>
      </c>
      <c r="O175" s="71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162</v>
      </c>
      <c r="AT175" s="199" t="s">
        <v>158</v>
      </c>
      <c r="AU175" s="199" t="s">
        <v>81</v>
      </c>
      <c r="AY175" s="17" t="s">
        <v>156</v>
      </c>
      <c r="BE175" s="200">
        <f t="shared" si="14"/>
        <v>0</v>
      </c>
      <c r="BF175" s="200">
        <f t="shared" si="15"/>
        <v>0</v>
      </c>
      <c r="BG175" s="200">
        <f t="shared" si="16"/>
        <v>0</v>
      </c>
      <c r="BH175" s="200">
        <f t="shared" si="17"/>
        <v>0</v>
      </c>
      <c r="BI175" s="200">
        <f t="shared" si="18"/>
        <v>0</v>
      </c>
      <c r="BJ175" s="17" t="s">
        <v>79</v>
      </c>
      <c r="BK175" s="200">
        <f t="shared" si="19"/>
        <v>0</v>
      </c>
      <c r="BL175" s="17" t="s">
        <v>162</v>
      </c>
      <c r="BM175" s="199" t="s">
        <v>311</v>
      </c>
    </row>
    <row r="176" spans="1:65" s="2" customFormat="1" ht="24.2" customHeight="1">
      <c r="A176" s="34"/>
      <c r="B176" s="35"/>
      <c r="C176" s="187" t="s">
        <v>312</v>
      </c>
      <c r="D176" s="187" t="s">
        <v>158</v>
      </c>
      <c r="E176" s="188" t="s">
        <v>530</v>
      </c>
      <c r="F176" s="189" t="s">
        <v>531</v>
      </c>
      <c r="G176" s="190" t="s">
        <v>281</v>
      </c>
      <c r="H176" s="191">
        <v>1</v>
      </c>
      <c r="I176" s="192"/>
      <c r="J176" s="193">
        <f t="shared" si="10"/>
        <v>0</v>
      </c>
      <c r="K176" s="194"/>
      <c r="L176" s="39"/>
      <c r="M176" s="195" t="s">
        <v>1</v>
      </c>
      <c r="N176" s="196" t="s">
        <v>37</v>
      </c>
      <c r="O176" s="71"/>
      <c r="P176" s="197">
        <f t="shared" si="11"/>
        <v>0</v>
      </c>
      <c r="Q176" s="197">
        <v>0</v>
      </c>
      <c r="R176" s="197">
        <f t="shared" si="12"/>
        <v>0</v>
      </c>
      <c r="S176" s="197">
        <v>0</v>
      </c>
      <c r="T176" s="198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162</v>
      </c>
      <c r="AT176" s="199" t="s">
        <v>158</v>
      </c>
      <c r="AU176" s="199" t="s">
        <v>81</v>
      </c>
      <c r="AY176" s="17" t="s">
        <v>156</v>
      </c>
      <c r="BE176" s="200">
        <f t="shared" si="14"/>
        <v>0</v>
      </c>
      <c r="BF176" s="200">
        <f t="shared" si="15"/>
        <v>0</v>
      </c>
      <c r="BG176" s="200">
        <f t="shared" si="16"/>
        <v>0</v>
      </c>
      <c r="BH176" s="200">
        <f t="shared" si="17"/>
        <v>0</v>
      </c>
      <c r="BI176" s="200">
        <f t="shared" si="18"/>
        <v>0</v>
      </c>
      <c r="BJ176" s="17" t="s">
        <v>79</v>
      </c>
      <c r="BK176" s="200">
        <f t="shared" si="19"/>
        <v>0</v>
      </c>
      <c r="BL176" s="17" t="s">
        <v>162</v>
      </c>
      <c r="BM176" s="199" t="s">
        <v>315</v>
      </c>
    </row>
    <row r="177" spans="1:65" s="2" customFormat="1" ht="24.2" customHeight="1">
      <c r="A177" s="34"/>
      <c r="B177" s="35"/>
      <c r="C177" s="187" t="s">
        <v>249</v>
      </c>
      <c r="D177" s="187" t="s">
        <v>158</v>
      </c>
      <c r="E177" s="188" t="s">
        <v>532</v>
      </c>
      <c r="F177" s="189" t="s">
        <v>533</v>
      </c>
      <c r="G177" s="190" t="s">
        <v>281</v>
      </c>
      <c r="H177" s="191">
        <v>14</v>
      </c>
      <c r="I177" s="192"/>
      <c r="J177" s="193">
        <f t="shared" si="10"/>
        <v>0</v>
      </c>
      <c r="K177" s="194"/>
      <c r="L177" s="39"/>
      <c r="M177" s="195" t="s">
        <v>1</v>
      </c>
      <c r="N177" s="196" t="s">
        <v>37</v>
      </c>
      <c r="O177" s="71"/>
      <c r="P177" s="197">
        <f t="shared" si="11"/>
        <v>0</v>
      </c>
      <c r="Q177" s="197">
        <v>0</v>
      </c>
      <c r="R177" s="197">
        <f t="shared" si="12"/>
        <v>0</v>
      </c>
      <c r="S177" s="197">
        <v>0</v>
      </c>
      <c r="T177" s="198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162</v>
      </c>
      <c r="AT177" s="199" t="s">
        <v>158</v>
      </c>
      <c r="AU177" s="199" t="s">
        <v>81</v>
      </c>
      <c r="AY177" s="17" t="s">
        <v>156</v>
      </c>
      <c r="BE177" s="200">
        <f t="shared" si="14"/>
        <v>0</v>
      </c>
      <c r="BF177" s="200">
        <f t="shared" si="15"/>
        <v>0</v>
      </c>
      <c r="BG177" s="200">
        <f t="shared" si="16"/>
        <v>0</v>
      </c>
      <c r="BH177" s="200">
        <f t="shared" si="17"/>
        <v>0</v>
      </c>
      <c r="BI177" s="200">
        <f t="shared" si="18"/>
        <v>0</v>
      </c>
      <c r="BJ177" s="17" t="s">
        <v>79</v>
      </c>
      <c r="BK177" s="200">
        <f t="shared" si="19"/>
        <v>0</v>
      </c>
      <c r="BL177" s="17" t="s">
        <v>162</v>
      </c>
      <c r="BM177" s="199" t="s">
        <v>319</v>
      </c>
    </row>
    <row r="178" spans="1:65" s="2" customFormat="1" ht="24.2" customHeight="1">
      <c r="A178" s="34"/>
      <c r="B178" s="35"/>
      <c r="C178" s="187" t="s">
        <v>320</v>
      </c>
      <c r="D178" s="187" t="s">
        <v>158</v>
      </c>
      <c r="E178" s="188" t="s">
        <v>534</v>
      </c>
      <c r="F178" s="189" t="s">
        <v>535</v>
      </c>
      <c r="G178" s="190" t="s">
        <v>281</v>
      </c>
      <c r="H178" s="191">
        <v>15</v>
      </c>
      <c r="I178" s="192"/>
      <c r="J178" s="193">
        <f t="shared" si="10"/>
        <v>0</v>
      </c>
      <c r="K178" s="194"/>
      <c r="L178" s="39"/>
      <c r="M178" s="195" t="s">
        <v>1</v>
      </c>
      <c r="N178" s="196" t="s">
        <v>37</v>
      </c>
      <c r="O178" s="71"/>
      <c r="P178" s="197">
        <f t="shared" si="11"/>
        <v>0</v>
      </c>
      <c r="Q178" s="197">
        <v>0</v>
      </c>
      <c r="R178" s="197">
        <f t="shared" si="12"/>
        <v>0</v>
      </c>
      <c r="S178" s="197">
        <v>0</v>
      </c>
      <c r="T178" s="198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162</v>
      </c>
      <c r="AT178" s="199" t="s">
        <v>158</v>
      </c>
      <c r="AU178" s="199" t="s">
        <v>81</v>
      </c>
      <c r="AY178" s="17" t="s">
        <v>156</v>
      </c>
      <c r="BE178" s="200">
        <f t="shared" si="14"/>
        <v>0</v>
      </c>
      <c r="BF178" s="200">
        <f t="shared" si="15"/>
        <v>0</v>
      </c>
      <c r="BG178" s="200">
        <f t="shared" si="16"/>
        <v>0</v>
      </c>
      <c r="BH178" s="200">
        <f t="shared" si="17"/>
        <v>0</v>
      </c>
      <c r="BI178" s="200">
        <f t="shared" si="18"/>
        <v>0</v>
      </c>
      <c r="BJ178" s="17" t="s">
        <v>79</v>
      </c>
      <c r="BK178" s="200">
        <f t="shared" si="19"/>
        <v>0</v>
      </c>
      <c r="BL178" s="17" t="s">
        <v>162</v>
      </c>
      <c r="BM178" s="199" t="s">
        <v>323</v>
      </c>
    </row>
    <row r="179" spans="1:65" s="2" customFormat="1" ht="24.2" customHeight="1">
      <c r="A179" s="34"/>
      <c r="B179" s="35"/>
      <c r="C179" s="187" t="s">
        <v>255</v>
      </c>
      <c r="D179" s="187" t="s">
        <v>158</v>
      </c>
      <c r="E179" s="188" t="s">
        <v>536</v>
      </c>
      <c r="F179" s="189" t="s">
        <v>537</v>
      </c>
      <c r="G179" s="190" t="s">
        <v>281</v>
      </c>
      <c r="H179" s="191">
        <v>14</v>
      </c>
      <c r="I179" s="192"/>
      <c r="J179" s="193">
        <f t="shared" si="10"/>
        <v>0</v>
      </c>
      <c r="K179" s="194"/>
      <c r="L179" s="39"/>
      <c r="M179" s="195" t="s">
        <v>1</v>
      </c>
      <c r="N179" s="196" t="s">
        <v>37</v>
      </c>
      <c r="O179" s="71"/>
      <c r="P179" s="197">
        <f t="shared" si="11"/>
        <v>0</v>
      </c>
      <c r="Q179" s="197">
        <v>0</v>
      </c>
      <c r="R179" s="197">
        <f t="shared" si="12"/>
        <v>0</v>
      </c>
      <c r="S179" s="197">
        <v>0</v>
      </c>
      <c r="T179" s="198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162</v>
      </c>
      <c r="AT179" s="199" t="s">
        <v>158</v>
      </c>
      <c r="AU179" s="199" t="s">
        <v>81</v>
      </c>
      <c r="AY179" s="17" t="s">
        <v>156</v>
      </c>
      <c r="BE179" s="200">
        <f t="shared" si="14"/>
        <v>0</v>
      </c>
      <c r="BF179" s="200">
        <f t="shared" si="15"/>
        <v>0</v>
      </c>
      <c r="BG179" s="200">
        <f t="shared" si="16"/>
        <v>0</v>
      </c>
      <c r="BH179" s="200">
        <f t="shared" si="17"/>
        <v>0</v>
      </c>
      <c r="BI179" s="200">
        <f t="shared" si="18"/>
        <v>0</v>
      </c>
      <c r="BJ179" s="17" t="s">
        <v>79</v>
      </c>
      <c r="BK179" s="200">
        <f t="shared" si="19"/>
        <v>0</v>
      </c>
      <c r="BL179" s="17" t="s">
        <v>162</v>
      </c>
      <c r="BM179" s="199" t="s">
        <v>326</v>
      </c>
    </row>
    <row r="180" spans="1:65" s="2" customFormat="1" ht="24.2" customHeight="1">
      <c r="A180" s="34"/>
      <c r="B180" s="35"/>
      <c r="C180" s="187" t="s">
        <v>329</v>
      </c>
      <c r="D180" s="187" t="s">
        <v>158</v>
      </c>
      <c r="E180" s="188" t="s">
        <v>538</v>
      </c>
      <c r="F180" s="189" t="s">
        <v>539</v>
      </c>
      <c r="G180" s="190" t="s">
        <v>281</v>
      </c>
      <c r="H180" s="191">
        <v>8</v>
      </c>
      <c r="I180" s="192"/>
      <c r="J180" s="193">
        <f t="shared" si="10"/>
        <v>0</v>
      </c>
      <c r="K180" s="194"/>
      <c r="L180" s="39"/>
      <c r="M180" s="195" t="s">
        <v>1</v>
      </c>
      <c r="N180" s="196" t="s">
        <v>37</v>
      </c>
      <c r="O180" s="71"/>
      <c r="P180" s="197">
        <f t="shared" si="11"/>
        <v>0</v>
      </c>
      <c r="Q180" s="197">
        <v>0</v>
      </c>
      <c r="R180" s="197">
        <f t="shared" si="12"/>
        <v>0</v>
      </c>
      <c r="S180" s="197">
        <v>0</v>
      </c>
      <c r="T180" s="198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162</v>
      </c>
      <c r="AT180" s="199" t="s">
        <v>158</v>
      </c>
      <c r="AU180" s="199" t="s">
        <v>81</v>
      </c>
      <c r="AY180" s="17" t="s">
        <v>156</v>
      </c>
      <c r="BE180" s="200">
        <f t="shared" si="14"/>
        <v>0</v>
      </c>
      <c r="BF180" s="200">
        <f t="shared" si="15"/>
        <v>0</v>
      </c>
      <c r="BG180" s="200">
        <f t="shared" si="16"/>
        <v>0</v>
      </c>
      <c r="BH180" s="200">
        <f t="shared" si="17"/>
        <v>0</v>
      </c>
      <c r="BI180" s="200">
        <f t="shared" si="18"/>
        <v>0</v>
      </c>
      <c r="BJ180" s="17" t="s">
        <v>79</v>
      </c>
      <c r="BK180" s="200">
        <f t="shared" si="19"/>
        <v>0</v>
      </c>
      <c r="BL180" s="17" t="s">
        <v>162</v>
      </c>
      <c r="BM180" s="199" t="s">
        <v>332</v>
      </c>
    </row>
    <row r="181" spans="1:65" s="2" customFormat="1" ht="24.2" customHeight="1">
      <c r="A181" s="34"/>
      <c r="B181" s="35"/>
      <c r="C181" s="187" t="s">
        <v>259</v>
      </c>
      <c r="D181" s="187" t="s">
        <v>158</v>
      </c>
      <c r="E181" s="188" t="s">
        <v>540</v>
      </c>
      <c r="F181" s="189" t="s">
        <v>541</v>
      </c>
      <c r="G181" s="190" t="s">
        <v>281</v>
      </c>
      <c r="H181" s="191">
        <v>7</v>
      </c>
      <c r="I181" s="192"/>
      <c r="J181" s="193">
        <f t="shared" si="10"/>
        <v>0</v>
      </c>
      <c r="K181" s="194"/>
      <c r="L181" s="39"/>
      <c r="M181" s="195" t="s">
        <v>1</v>
      </c>
      <c r="N181" s="196" t="s">
        <v>37</v>
      </c>
      <c r="O181" s="71"/>
      <c r="P181" s="197">
        <f t="shared" si="11"/>
        <v>0</v>
      </c>
      <c r="Q181" s="197">
        <v>0</v>
      </c>
      <c r="R181" s="197">
        <f t="shared" si="12"/>
        <v>0</v>
      </c>
      <c r="S181" s="197">
        <v>0</v>
      </c>
      <c r="T181" s="198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162</v>
      </c>
      <c r="AT181" s="199" t="s">
        <v>158</v>
      </c>
      <c r="AU181" s="199" t="s">
        <v>81</v>
      </c>
      <c r="AY181" s="17" t="s">
        <v>156</v>
      </c>
      <c r="BE181" s="200">
        <f t="shared" si="14"/>
        <v>0</v>
      </c>
      <c r="BF181" s="200">
        <f t="shared" si="15"/>
        <v>0</v>
      </c>
      <c r="BG181" s="200">
        <f t="shared" si="16"/>
        <v>0</v>
      </c>
      <c r="BH181" s="200">
        <f t="shared" si="17"/>
        <v>0</v>
      </c>
      <c r="BI181" s="200">
        <f t="shared" si="18"/>
        <v>0</v>
      </c>
      <c r="BJ181" s="17" t="s">
        <v>79</v>
      </c>
      <c r="BK181" s="200">
        <f t="shared" si="19"/>
        <v>0</v>
      </c>
      <c r="BL181" s="17" t="s">
        <v>162</v>
      </c>
      <c r="BM181" s="199" t="s">
        <v>335</v>
      </c>
    </row>
    <row r="182" spans="1:65" s="2" customFormat="1" ht="24.2" customHeight="1">
      <c r="A182" s="34"/>
      <c r="B182" s="35"/>
      <c r="C182" s="187" t="s">
        <v>338</v>
      </c>
      <c r="D182" s="187" t="s">
        <v>158</v>
      </c>
      <c r="E182" s="188" t="s">
        <v>542</v>
      </c>
      <c r="F182" s="189" t="s">
        <v>543</v>
      </c>
      <c r="G182" s="190" t="s">
        <v>281</v>
      </c>
      <c r="H182" s="191">
        <v>2</v>
      </c>
      <c r="I182" s="192"/>
      <c r="J182" s="193">
        <f t="shared" si="10"/>
        <v>0</v>
      </c>
      <c r="K182" s="194"/>
      <c r="L182" s="39"/>
      <c r="M182" s="195" t="s">
        <v>1</v>
      </c>
      <c r="N182" s="196" t="s">
        <v>37</v>
      </c>
      <c r="O182" s="71"/>
      <c r="P182" s="197">
        <f t="shared" si="11"/>
        <v>0</v>
      </c>
      <c r="Q182" s="197">
        <v>0</v>
      </c>
      <c r="R182" s="197">
        <f t="shared" si="12"/>
        <v>0</v>
      </c>
      <c r="S182" s="197">
        <v>0</v>
      </c>
      <c r="T182" s="198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162</v>
      </c>
      <c r="AT182" s="199" t="s">
        <v>158</v>
      </c>
      <c r="AU182" s="199" t="s">
        <v>81</v>
      </c>
      <c r="AY182" s="17" t="s">
        <v>156</v>
      </c>
      <c r="BE182" s="200">
        <f t="shared" si="14"/>
        <v>0</v>
      </c>
      <c r="BF182" s="200">
        <f t="shared" si="15"/>
        <v>0</v>
      </c>
      <c r="BG182" s="200">
        <f t="shared" si="16"/>
        <v>0</v>
      </c>
      <c r="BH182" s="200">
        <f t="shared" si="17"/>
        <v>0</v>
      </c>
      <c r="BI182" s="200">
        <f t="shared" si="18"/>
        <v>0</v>
      </c>
      <c r="BJ182" s="17" t="s">
        <v>79</v>
      </c>
      <c r="BK182" s="200">
        <f t="shared" si="19"/>
        <v>0</v>
      </c>
      <c r="BL182" s="17" t="s">
        <v>162</v>
      </c>
      <c r="BM182" s="199" t="s">
        <v>341</v>
      </c>
    </row>
    <row r="183" spans="1:65" s="2" customFormat="1" ht="24.2" customHeight="1">
      <c r="A183" s="34"/>
      <c r="B183" s="35"/>
      <c r="C183" s="187" t="s">
        <v>264</v>
      </c>
      <c r="D183" s="187" t="s">
        <v>158</v>
      </c>
      <c r="E183" s="188" t="s">
        <v>544</v>
      </c>
      <c r="F183" s="189" t="s">
        <v>545</v>
      </c>
      <c r="G183" s="190" t="s">
        <v>281</v>
      </c>
      <c r="H183" s="191">
        <v>3</v>
      </c>
      <c r="I183" s="192"/>
      <c r="J183" s="193">
        <f t="shared" si="10"/>
        <v>0</v>
      </c>
      <c r="K183" s="194"/>
      <c r="L183" s="39"/>
      <c r="M183" s="195" t="s">
        <v>1</v>
      </c>
      <c r="N183" s="196" t="s">
        <v>37</v>
      </c>
      <c r="O183" s="71"/>
      <c r="P183" s="197">
        <f t="shared" si="11"/>
        <v>0</v>
      </c>
      <c r="Q183" s="197">
        <v>0</v>
      </c>
      <c r="R183" s="197">
        <f t="shared" si="12"/>
        <v>0</v>
      </c>
      <c r="S183" s="197">
        <v>0</v>
      </c>
      <c r="T183" s="198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162</v>
      </c>
      <c r="AT183" s="199" t="s">
        <v>158</v>
      </c>
      <c r="AU183" s="199" t="s">
        <v>81</v>
      </c>
      <c r="AY183" s="17" t="s">
        <v>156</v>
      </c>
      <c r="BE183" s="200">
        <f t="shared" si="14"/>
        <v>0</v>
      </c>
      <c r="BF183" s="200">
        <f t="shared" si="15"/>
        <v>0</v>
      </c>
      <c r="BG183" s="200">
        <f t="shared" si="16"/>
        <v>0</v>
      </c>
      <c r="BH183" s="200">
        <f t="shared" si="17"/>
        <v>0</v>
      </c>
      <c r="BI183" s="200">
        <f t="shared" si="18"/>
        <v>0</v>
      </c>
      <c r="BJ183" s="17" t="s">
        <v>79</v>
      </c>
      <c r="BK183" s="200">
        <f t="shared" si="19"/>
        <v>0</v>
      </c>
      <c r="BL183" s="17" t="s">
        <v>162</v>
      </c>
      <c r="BM183" s="199" t="s">
        <v>344</v>
      </c>
    </row>
    <row r="184" spans="1:65" s="2" customFormat="1" ht="21.75" customHeight="1">
      <c r="A184" s="34"/>
      <c r="B184" s="35"/>
      <c r="C184" s="187" t="s">
        <v>349</v>
      </c>
      <c r="D184" s="187" t="s">
        <v>158</v>
      </c>
      <c r="E184" s="188" t="s">
        <v>546</v>
      </c>
      <c r="F184" s="189" t="s">
        <v>547</v>
      </c>
      <c r="G184" s="190" t="s">
        <v>281</v>
      </c>
      <c r="H184" s="191">
        <v>5</v>
      </c>
      <c r="I184" s="192"/>
      <c r="J184" s="193">
        <f t="shared" si="10"/>
        <v>0</v>
      </c>
      <c r="K184" s="194"/>
      <c r="L184" s="39"/>
      <c r="M184" s="195" t="s">
        <v>1</v>
      </c>
      <c r="N184" s="196" t="s">
        <v>37</v>
      </c>
      <c r="O184" s="71"/>
      <c r="P184" s="197">
        <f t="shared" si="11"/>
        <v>0</v>
      </c>
      <c r="Q184" s="197">
        <v>0</v>
      </c>
      <c r="R184" s="197">
        <f t="shared" si="12"/>
        <v>0</v>
      </c>
      <c r="S184" s="197">
        <v>0</v>
      </c>
      <c r="T184" s="198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162</v>
      </c>
      <c r="AT184" s="199" t="s">
        <v>158</v>
      </c>
      <c r="AU184" s="199" t="s">
        <v>81</v>
      </c>
      <c r="AY184" s="17" t="s">
        <v>156</v>
      </c>
      <c r="BE184" s="200">
        <f t="shared" si="14"/>
        <v>0</v>
      </c>
      <c r="BF184" s="200">
        <f t="shared" si="15"/>
        <v>0</v>
      </c>
      <c r="BG184" s="200">
        <f t="shared" si="16"/>
        <v>0</v>
      </c>
      <c r="BH184" s="200">
        <f t="shared" si="17"/>
        <v>0</v>
      </c>
      <c r="BI184" s="200">
        <f t="shared" si="18"/>
        <v>0</v>
      </c>
      <c r="BJ184" s="17" t="s">
        <v>79</v>
      </c>
      <c r="BK184" s="200">
        <f t="shared" si="19"/>
        <v>0</v>
      </c>
      <c r="BL184" s="17" t="s">
        <v>162</v>
      </c>
      <c r="BM184" s="199" t="s">
        <v>352</v>
      </c>
    </row>
    <row r="185" spans="1:65" s="2" customFormat="1" ht="21.75" customHeight="1">
      <c r="A185" s="34"/>
      <c r="B185" s="35"/>
      <c r="C185" s="187" t="s">
        <v>268</v>
      </c>
      <c r="D185" s="187" t="s">
        <v>158</v>
      </c>
      <c r="E185" s="188" t="s">
        <v>548</v>
      </c>
      <c r="F185" s="189" t="s">
        <v>549</v>
      </c>
      <c r="G185" s="190" t="s">
        <v>281</v>
      </c>
      <c r="H185" s="191">
        <v>5</v>
      </c>
      <c r="I185" s="192"/>
      <c r="J185" s="193">
        <f t="shared" si="10"/>
        <v>0</v>
      </c>
      <c r="K185" s="194"/>
      <c r="L185" s="39"/>
      <c r="M185" s="195" t="s">
        <v>1</v>
      </c>
      <c r="N185" s="196" t="s">
        <v>37</v>
      </c>
      <c r="O185" s="71"/>
      <c r="P185" s="197">
        <f t="shared" si="11"/>
        <v>0</v>
      </c>
      <c r="Q185" s="197">
        <v>0</v>
      </c>
      <c r="R185" s="197">
        <f t="shared" si="12"/>
        <v>0</v>
      </c>
      <c r="S185" s="197">
        <v>0</v>
      </c>
      <c r="T185" s="198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162</v>
      </c>
      <c r="AT185" s="199" t="s">
        <v>158</v>
      </c>
      <c r="AU185" s="199" t="s">
        <v>81</v>
      </c>
      <c r="AY185" s="17" t="s">
        <v>156</v>
      </c>
      <c r="BE185" s="200">
        <f t="shared" si="14"/>
        <v>0</v>
      </c>
      <c r="BF185" s="200">
        <f t="shared" si="15"/>
        <v>0</v>
      </c>
      <c r="BG185" s="200">
        <f t="shared" si="16"/>
        <v>0</v>
      </c>
      <c r="BH185" s="200">
        <f t="shared" si="17"/>
        <v>0</v>
      </c>
      <c r="BI185" s="200">
        <f t="shared" si="18"/>
        <v>0</v>
      </c>
      <c r="BJ185" s="17" t="s">
        <v>79</v>
      </c>
      <c r="BK185" s="200">
        <f t="shared" si="19"/>
        <v>0</v>
      </c>
      <c r="BL185" s="17" t="s">
        <v>162</v>
      </c>
      <c r="BM185" s="199" t="s">
        <v>355</v>
      </c>
    </row>
    <row r="186" spans="1:65" s="2" customFormat="1" ht="24.2" customHeight="1">
      <c r="A186" s="34"/>
      <c r="B186" s="35"/>
      <c r="C186" s="187" t="s">
        <v>356</v>
      </c>
      <c r="D186" s="187" t="s">
        <v>158</v>
      </c>
      <c r="E186" s="188" t="s">
        <v>550</v>
      </c>
      <c r="F186" s="189" t="s">
        <v>551</v>
      </c>
      <c r="G186" s="190" t="s">
        <v>281</v>
      </c>
      <c r="H186" s="191">
        <v>1</v>
      </c>
      <c r="I186" s="192"/>
      <c r="J186" s="193">
        <f t="shared" si="10"/>
        <v>0</v>
      </c>
      <c r="K186" s="194"/>
      <c r="L186" s="39"/>
      <c r="M186" s="195" t="s">
        <v>1</v>
      </c>
      <c r="N186" s="196" t="s">
        <v>37</v>
      </c>
      <c r="O186" s="71"/>
      <c r="P186" s="197">
        <f t="shared" si="11"/>
        <v>0</v>
      </c>
      <c r="Q186" s="197">
        <v>0</v>
      </c>
      <c r="R186" s="197">
        <f t="shared" si="12"/>
        <v>0</v>
      </c>
      <c r="S186" s="197">
        <v>0</v>
      </c>
      <c r="T186" s="198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162</v>
      </c>
      <c r="AT186" s="199" t="s">
        <v>158</v>
      </c>
      <c r="AU186" s="199" t="s">
        <v>81</v>
      </c>
      <c r="AY186" s="17" t="s">
        <v>156</v>
      </c>
      <c r="BE186" s="200">
        <f t="shared" si="14"/>
        <v>0</v>
      </c>
      <c r="BF186" s="200">
        <f t="shared" si="15"/>
        <v>0</v>
      </c>
      <c r="BG186" s="200">
        <f t="shared" si="16"/>
        <v>0</v>
      </c>
      <c r="BH186" s="200">
        <f t="shared" si="17"/>
        <v>0</v>
      </c>
      <c r="BI186" s="200">
        <f t="shared" si="18"/>
        <v>0</v>
      </c>
      <c r="BJ186" s="17" t="s">
        <v>79</v>
      </c>
      <c r="BK186" s="200">
        <f t="shared" si="19"/>
        <v>0</v>
      </c>
      <c r="BL186" s="17" t="s">
        <v>162</v>
      </c>
      <c r="BM186" s="199" t="s">
        <v>359</v>
      </c>
    </row>
    <row r="187" spans="1:65" s="2" customFormat="1" ht="24.2" customHeight="1">
      <c r="A187" s="34"/>
      <c r="B187" s="35"/>
      <c r="C187" s="187" t="s">
        <v>272</v>
      </c>
      <c r="D187" s="187" t="s">
        <v>158</v>
      </c>
      <c r="E187" s="188" t="s">
        <v>552</v>
      </c>
      <c r="F187" s="189" t="s">
        <v>553</v>
      </c>
      <c r="G187" s="190" t="s">
        <v>281</v>
      </c>
      <c r="H187" s="191">
        <v>3</v>
      </c>
      <c r="I187" s="192"/>
      <c r="J187" s="193">
        <f t="shared" si="10"/>
        <v>0</v>
      </c>
      <c r="K187" s="194"/>
      <c r="L187" s="39"/>
      <c r="M187" s="195" t="s">
        <v>1</v>
      </c>
      <c r="N187" s="196" t="s">
        <v>37</v>
      </c>
      <c r="O187" s="71"/>
      <c r="P187" s="197">
        <f t="shared" si="11"/>
        <v>0</v>
      </c>
      <c r="Q187" s="197">
        <v>0</v>
      </c>
      <c r="R187" s="197">
        <f t="shared" si="12"/>
        <v>0</v>
      </c>
      <c r="S187" s="197">
        <v>0</v>
      </c>
      <c r="T187" s="198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162</v>
      </c>
      <c r="AT187" s="199" t="s">
        <v>158</v>
      </c>
      <c r="AU187" s="199" t="s">
        <v>81</v>
      </c>
      <c r="AY187" s="17" t="s">
        <v>156</v>
      </c>
      <c r="BE187" s="200">
        <f t="shared" si="14"/>
        <v>0</v>
      </c>
      <c r="BF187" s="200">
        <f t="shared" si="15"/>
        <v>0</v>
      </c>
      <c r="BG187" s="200">
        <f t="shared" si="16"/>
        <v>0</v>
      </c>
      <c r="BH187" s="200">
        <f t="shared" si="17"/>
        <v>0</v>
      </c>
      <c r="BI187" s="200">
        <f t="shared" si="18"/>
        <v>0</v>
      </c>
      <c r="BJ187" s="17" t="s">
        <v>79</v>
      </c>
      <c r="BK187" s="200">
        <f t="shared" si="19"/>
        <v>0</v>
      </c>
      <c r="BL187" s="17" t="s">
        <v>162</v>
      </c>
      <c r="BM187" s="199" t="s">
        <v>554</v>
      </c>
    </row>
    <row r="188" spans="1:65" s="2" customFormat="1" ht="24.2" customHeight="1">
      <c r="A188" s="34"/>
      <c r="B188" s="35"/>
      <c r="C188" s="187" t="s">
        <v>555</v>
      </c>
      <c r="D188" s="187" t="s">
        <v>158</v>
      </c>
      <c r="E188" s="188" t="s">
        <v>556</v>
      </c>
      <c r="F188" s="189" t="s">
        <v>557</v>
      </c>
      <c r="G188" s="190" t="s">
        <v>281</v>
      </c>
      <c r="H188" s="191">
        <v>4</v>
      </c>
      <c r="I188" s="192"/>
      <c r="J188" s="193">
        <f t="shared" si="10"/>
        <v>0</v>
      </c>
      <c r="K188" s="194"/>
      <c r="L188" s="39"/>
      <c r="M188" s="195" t="s">
        <v>1</v>
      </c>
      <c r="N188" s="196" t="s">
        <v>37</v>
      </c>
      <c r="O188" s="71"/>
      <c r="P188" s="197">
        <f t="shared" si="11"/>
        <v>0</v>
      </c>
      <c r="Q188" s="197">
        <v>0</v>
      </c>
      <c r="R188" s="197">
        <f t="shared" si="12"/>
        <v>0</v>
      </c>
      <c r="S188" s="197">
        <v>0</v>
      </c>
      <c r="T188" s="198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162</v>
      </c>
      <c r="AT188" s="199" t="s">
        <v>158</v>
      </c>
      <c r="AU188" s="199" t="s">
        <v>81</v>
      </c>
      <c r="AY188" s="17" t="s">
        <v>156</v>
      </c>
      <c r="BE188" s="200">
        <f t="shared" si="14"/>
        <v>0</v>
      </c>
      <c r="BF188" s="200">
        <f t="shared" si="15"/>
        <v>0</v>
      </c>
      <c r="BG188" s="200">
        <f t="shared" si="16"/>
        <v>0</v>
      </c>
      <c r="BH188" s="200">
        <f t="shared" si="17"/>
        <v>0</v>
      </c>
      <c r="BI188" s="200">
        <f t="shared" si="18"/>
        <v>0</v>
      </c>
      <c r="BJ188" s="17" t="s">
        <v>79</v>
      </c>
      <c r="BK188" s="200">
        <f t="shared" si="19"/>
        <v>0</v>
      </c>
      <c r="BL188" s="17" t="s">
        <v>162</v>
      </c>
      <c r="BM188" s="199" t="s">
        <v>558</v>
      </c>
    </row>
    <row r="189" spans="1:65" s="2" customFormat="1" ht="24.2" customHeight="1">
      <c r="A189" s="34"/>
      <c r="B189" s="35"/>
      <c r="C189" s="187" t="s">
        <v>276</v>
      </c>
      <c r="D189" s="187" t="s">
        <v>158</v>
      </c>
      <c r="E189" s="188" t="s">
        <v>559</v>
      </c>
      <c r="F189" s="189" t="s">
        <v>560</v>
      </c>
      <c r="G189" s="190" t="s">
        <v>281</v>
      </c>
      <c r="H189" s="191">
        <v>1</v>
      </c>
      <c r="I189" s="192"/>
      <c r="J189" s="193">
        <f t="shared" si="10"/>
        <v>0</v>
      </c>
      <c r="K189" s="194"/>
      <c r="L189" s="39"/>
      <c r="M189" s="195" t="s">
        <v>1</v>
      </c>
      <c r="N189" s="196" t="s">
        <v>37</v>
      </c>
      <c r="O189" s="71"/>
      <c r="P189" s="197">
        <f t="shared" si="11"/>
        <v>0</v>
      </c>
      <c r="Q189" s="197">
        <v>0</v>
      </c>
      <c r="R189" s="197">
        <f t="shared" si="12"/>
        <v>0</v>
      </c>
      <c r="S189" s="197">
        <v>0</v>
      </c>
      <c r="T189" s="198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162</v>
      </c>
      <c r="AT189" s="199" t="s">
        <v>158</v>
      </c>
      <c r="AU189" s="199" t="s">
        <v>81</v>
      </c>
      <c r="AY189" s="17" t="s">
        <v>156</v>
      </c>
      <c r="BE189" s="200">
        <f t="shared" si="14"/>
        <v>0</v>
      </c>
      <c r="BF189" s="200">
        <f t="shared" si="15"/>
        <v>0</v>
      </c>
      <c r="BG189" s="200">
        <f t="shared" si="16"/>
        <v>0</v>
      </c>
      <c r="BH189" s="200">
        <f t="shared" si="17"/>
        <v>0</v>
      </c>
      <c r="BI189" s="200">
        <f t="shared" si="18"/>
        <v>0</v>
      </c>
      <c r="BJ189" s="17" t="s">
        <v>79</v>
      </c>
      <c r="BK189" s="200">
        <f t="shared" si="19"/>
        <v>0</v>
      </c>
      <c r="BL189" s="17" t="s">
        <v>162</v>
      </c>
      <c r="BM189" s="199" t="s">
        <v>561</v>
      </c>
    </row>
    <row r="190" spans="1:65" s="2" customFormat="1" ht="24.2" customHeight="1">
      <c r="A190" s="34"/>
      <c r="B190" s="35"/>
      <c r="C190" s="187" t="s">
        <v>562</v>
      </c>
      <c r="D190" s="187" t="s">
        <v>158</v>
      </c>
      <c r="E190" s="188" t="s">
        <v>563</v>
      </c>
      <c r="F190" s="189" t="s">
        <v>564</v>
      </c>
      <c r="G190" s="190" t="s">
        <v>281</v>
      </c>
      <c r="H190" s="191">
        <v>4</v>
      </c>
      <c r="I190" s="192"/>
      <c r="J190" s="193">
        <f t="shared" si="10"/>
        <v>0</v>
      </c>
      <c r="K190" s="194"/>
      <c r="L190" s="39"/>
      <c r="M190" s="195" t="s">
        <v>1</v>
      </c>
      <c r="N190" s="196" t="s">
        <v>37</v>
      </c>
      <c r="O190" s="71"/>
      <c r="P190" s="197">
        <f t="shared" si="11"/>
        <v>0</v>
      </c>
      <c r="Q190" s="197">
        <v>0</v>
      </c>
      <c r="R190" s="197">
        <f t="shared" si="12"/>
        <v>0</v>
      </c>
      <c r="S190" s="197">
        <v>0</v>
      </c>
      <c r="T190" s="198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162</v>
      </c>
      <c r="AT190" s="199" t="s">
        <v>158</v>
      </c>
      <c r="AU190" s="199" t="s">
        <v>81</v>
      </c>
      <c r="AY190" s="17" t="s">
        <v>156</v>
      </c>
      <c r="BE190" s="200">
        <f t="shared" si="14"/>
        <v>0</v>
      </c>
      <c r="BF190" s="200">
        <f t="shared" si="15"/>
        <v>0</v>
      </c>
      <c r="BG190" s="200">
        <f t="shared" si="16"/>
        <v>0</v>
      </c>
      <c r="BH190" s="200">
        <f t="shared" si="17"/>
        <v>0</v>
      </c>
      <c r="BI190" s="200">
        <f t="shared" si="18"/>
        <v>0</v>
      </c>
      <c r="BJ190" s="17" t="s">
        <v>79</v>
      </c>
      <c r="BK190" s="200">
        <f t="shared" si="19"/>
        <v>0</v>
      </c>
      <c r="BL190" s="17" t="s">
        <v>162</v>
      </c>
      <c r="BM190" s="199" t="s">
        <v>565</v>
      </c>
    </row>
    <row r="191" spans="1:65" s="2" customFormat="1" ht="24.2" customHeight="1">
      <c r="A191" s="34"/>
      <c r="B191" s="35"/>
      <c r="C191" s="187" t="s">
        <v>282</v>
      </c>
      <c r="D191" s="187" t="s">
        <v>158</v>
      </c>
      <c r="E191" s="188" t="s">
        <v>566</v>
      </c>
      <c r="F191" s="189" t="s">
        <v>567</v>
      </c>
      <c r="G191" s="190" t="s">
        <v>281</v>
      </c>
      <c r="H191" s="191">
        <v>1</v>
      </c>
      <c r="I191" s="192"/>
      <c r="J191" s="193">
        <f t="shared" si="10"/>
        <v>0</v>
      </c>
      <c r="K191" s="194"/>
      <c r="L191" s="39"/>
      <c r="M191" s="195" t="s">
        <v>1</v>
      </c>
      <c r="N191" s="196" t="s">
        <v>37</v>
      </c>
      <c r="O191" s="71"/>
      <c r="P191" s="197">
        <f t="shared" si="11"/>
        <v>0</v>
      </c>
      <c r="Q191" s="197">
        <v>0</v>
      </c>
      <c r="R191" s="197">
        <f t="shared" si="12"/>
        <v>0</v>
      </c>
      <c r="S191" s="197">
        <v>0</v>
      </c>
      <c r="T191" s="198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162</v>
      </c>
      <c r="AT191" s="199" t="s">
        <v>158</v>
      </c>
      <c r="AU191" s="199" t="s">
        <v>81</v>
      </c>
      <c r="AY191" s="17" t="s">
        <v>156</v>
      </c>
      <c r="BE191" s="200">
        <f t="shared" si="14"/>
        <v>0</v>
      </c>
      <c r="BF191" s="200">
        <f t="shared" si="15"/>
        <v>0</v>
      </c>
      <c r="BG191" s="200">
        <f t="shared" si="16"/>
        <v>0</v>
      </c>
      <c r="BH191" s="200">
        <f t="shared" si="17"/>
        <v>0</v>
      </c>
      <c r="BI191" s="200">
        <f t="shared" si="18"/>
        <v>0</v>
      </c>
      <c r="BJ191" s="17" t="s">
        <v>79</v>
      </c>
      <c r="BK191" s="200">
        <f t="shared" si="19"/>
        <v>0</v>
      </c>
      <c r="BL191" s="17" t="s">
        <v>162</v>
      </c>
      <c r="BM191" s="199" t="s">
        <v>568</v>
      </c>
    </row>
    <row r="192" spans="1:65" s="2" customFormat="1" ht="24.2" customHeight="1">
      <c r="A192" s="34"/>
      <c r="B192" s="35"/>
      <c r="C192" s="187" t="s">
        <v>569</v>
      </c>
      <c r="D192" s="187" t="s">
        <v>158</v>
      </c>
      <c r="E192" s="188" t="s">
        <v>570</v>
      </c>
      <c r="F192" s="189" t="s">
        <v>571</v>
      </c>
      <c r="G192" s="190" t="s">
        <v>281</v>
      </c>
      <c r="H192" s="191">
        <v>1</v>
      </c>
      <c r="I192" s="192"/>
      <c r="J192" s="193">
        <f t="shared" si="10"/>
        <v>0</v>
      </c>
      <c r="K192" s="194"/>
      <c r="L192" s="39"/>
      <c r="M192" s="195" t="s">
        <v>1</v>
      </c>
      <c r="N192" s="196" t="s">
        <v>37</v>
      </c>
      <c r="O192" s="71"/>
      <c r="P192" s="197">
        <f t="shared" si="11"/>
        <v>0</v>
      </c>
      <c r="Q192" s="197">
        <v>0</v>
      </c>
      <c r="R192" s="197">
        <f t="shared" si="12"/>
        <v>0</v>
      </c>
      <c r="S192" s="197">
        <v>0</v>
      </c>
      <c r="T192" s="198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162</v>
      </c>
      <c r="AT192" s="199" t="s">
        <v>158</v>
      </c>
      <c r="AU192" s="199" t="s">
        <v>81</v>
      </c>
      <c r="AY192" s="17" t="s">
        <v>156</v>
      </c>
      <c r="BE192" s="200">
        <f t="shared" si="14"/>
        <v>0</v>
      </c>
      <c r="BF192" s="200">
        <f t="shared" si="15"/>
        <v>0</v>
      </c>
      <c r="BG192" s="200">
        <f t="shared" si="16"/>
        <v>0</v>
      </c>
      <c r="BH192" s="200">
        <f t="shared" si="17"/>
        <v>0</v>
      </c>
      <c r="BI192" s="200">
        <f t="shared" si="18"/>
        <v>0</v>
      </c>
      <c r="BJ192" s="17" t="s">
        <v>79</v>
      </c>
      <c r="BK192" s="200">
        <f t="shared" si="19"/>
        <v>0</v>
      </c>
      <c r="BL192" s="17" t="s">
        <v>162</v>
      </c>
      <c r="BM192" s="199" t="s">
        <v>572</v>
      </c>
    </row>
    <row r="193" spans="1:65" s="2" customFormat="1" ht="24.2" customHeight="1">
      <c r="A193" s="34"/>
      <c r="B193" s="35"/>
      <c r="C193" s="187" t="s">
        <v>285</v>
      </c>
      <c r="D193" s="187" t="s">
        <v>158</v>
      </c>
      <c r="E193" s="188" t="s">
        <v>573</v>
      </c>
      <c r="F193" s="189" t="s">
        <v>574</v>
      </c>
      <c r="G193" s="190" t="s">
        <v>281</v>
      </c>
      <c r="H193" s="191">
        <v>2</v>
      </c>
      <c r="I193" s="192"/>
      <c r="J193" s="193">
        <f t="shared" si="10"/>
        <v>0</v>
      </c>
      <c r="K193" s="194"/>
      <c r="L193" s="39"/>
      <c r="M193" s="195" t="s">
        <v>1</v>
      </c>
      <c r="N193" s="196" t="s">
        <v>37</v>
      </c>
      <c r="O193" s="71"/>
      <c r="P193" s="197">
        <f t="shared" si="11"/>
        <v>0</v>
      </c>
      <c r="Q193" s="197">
        <v>0</v>
      </c>
      <c r="R193" s="197">
        <f t="shared" si="12"/>
        <v>0</v>
      </c>
      <c r="S193" s="197">
        <v>0</v>
      </c>
      <c r="T193" s="198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162</v>
      </c>
      <c r="AT193" s="199" t="s">
        <v>158</v>
      </c>
      <c r="AU193" s="199" t="s">
        <v>81</v>
      </c>
      <c r="AY193" s="17" t="s">
        <v>156</v>
      </c>
      <c r="BE193" s="200">
        <f t="shared" si="14"/>
        <v>0</v>
      </c>
      <c r="BF193" s="200">
        <f t="shared" si="15"/>
        <v>0</v>
      </c>
      <c r="BG193" s="200">
        <f t="shared" si="16"/>
        <v>0</v>
      </c>
      <c r="BH193" s="200">
        <f t="shared" si="17"/>
        <v>0</v>
      </c>
      <c r="BI193" s="200">
        <f t="shared" si="18"/>
        <v>0</v>
      </c>
      <c r="BJ193" s="17" t="s">
        <v>79</v>
      </c>
      <c r="BK193" s="200">
        <f t="shared" si="19"/>
        <v>0</v>
      </c>
      <c r="BL193" s="17" t="s">
        <v>162</v>
      </c>
      <c r="BM193" s="199" t="s">
        <v>575</v>
      </c>
    </row>
    <row r="194" spans="1:65" s="2" customFormat="1" ht="33" customHeight="1">
      <c r="A194" s="34"/>
      <c r="B194" s="35"/>
      <c r="C194" s="187" t="s">
        <v>576</v>
      </c>
      <c r="D194" s="187" t="s">
        <v>158</v>
      </c>
      <c r="E194" s="188" t="s">
        <v>577</v>
      </c>
      <c r="F194" s="189" t="s">
        <v>578</v>
      </c>
      <c r="G194" s="190" t="s">
        <v>281</v>
      </c>
      <c r="H194" s="191">
        <v>4</v>
      </c>
      <c r="I194" s="192"/>
      <c r="J194" s="193">
        <f t="shared" si="10"/>
        <v>0</v>
      </c>
      <c r="K194" s="194"/>
      <c r="L194" s="39"/>
      <c r="M194" s="195" t="s">
        <v>1</v>
      </c>
      <c r="N194" s="196" t="s">
        <v>37</v>
      </c>
      <c r="O194" s="71"/>
      <c r="P194" s="197">
        <f t="shared" si="11"/>
        <v>0</v>
      </c>
      <c r="Q194" s="197">
        <v>0</v>
      </c>
      <c r="R194" s="197">
        <f t="shared" si="12"/>
        <v>0</v>
      </c>
      <c r="S194" s="197">
        <v>0</v>
      </c>
      <c r="T194" s="198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162</v>
      </c>
      <c r="AT194" s="199" t="s">
        <v>158</v>
      </c>
      <c r="AU194" s="199" t="s">
        <v>81</v>
      </c>
      <c r="AY194" s="17" t="s">
        <v>156</v>
      </c>
      <c r="BE194" s="200">
        <f t="shared" si="14"/>
        <v>0</v>
      </c>
      <c r="BF194" s="200">
        <f t="shared" si="15"/>
        <v>0</v>
      </c>
      <c r="BG194" s="200">
        <f t="shared" si="16"/>
        <v>0</v>
      </c>
      <c r="BH194" s="200">
        <f t="shared" si="17"/>
        <v>0</v>
      </c>
      <c r="BI194" s="200">
        <f t="shared" si="18"/>
        <v>0</v>
      </c>
      <c r="BJ194" s="17" t="s">
        <v>79</v>
      </c>
      <c r="BK194" s="200">
        <f t="shared" si="19"/>
        <v>0</v>
      </c>
      <c r="BL194" s="17" t="s">
        <v>162</v>
      </c>
      <c r="BM194" s="199" t="s">
        <v>579</v>
      </c>
    </row>
    <row r="195" spans="1:65" s="2" customFormat="1" ht="33" customHeight="1">
      <c r="A195" s="34"/>
      <c r="B195" s="35"/>
      <c r="C195" s="187" t="s">
        <v>289</v>
      </c>
      <c r="D195" s="187" t="s">
        <v>158</v>
      </c>
      <c r="E195" s="188" t="s">
        <v>580</v>
      </c>
      <c r="F195" s="189" t="s">
        <v>581</v>
      </c>
      <c r="G195" s="190" t="s">
        <v>281</v>
      </c>
      <c r="H195" s="191">
        <v>12</v>
      </c>
      <c r="I195" s="192"/>
      <c r="J195" s="193">
        <f t="shared" si="10"/>
        <v>0</v>
      </c>
      <c r="K195" s="194"/>
      <c r="L195" s="39"/>
      <c r="M195" s="195" t="s">
        <v>1</v>
      </c>
      <c r="N195" s="196" t="s">
        <v>37</v>
      </c>
      <c r="O195" s="71"/>
      <c r="P195" s="197">
        <f t="shared" si="11"/>
        <v>0</v>
      </c>
      <c r="Q195" s="197">
        <v>0</v>
      </c>
      <c r="R195" s="197">
        <f t="shared" si="12"/>
        <v>0</v>
      </c>
      <c r="S195" s="197">
        <v>0</v>
      </c>
      <c r="T195" s="198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162</v>
      </c>
      <c r="AT195" s="199" t="s">
        <v>158</v>
      </c>
      <c r="AU195" s="199" t="s">
        <v>81</v>
      </c>
      <c r="AY195" s="17" t="s">
        <v>156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79</v>
      </c>
      <c r="BK195" s="200">
        <f t="shared" si="19"/>
        <v>0</v>
      </c>
      <c r="BL195" s="17" t="s">
        <v>162</v>
      </c>
      <c r="BM195" s="199" t="s">
        <v>582</v>
      </c>
    </row>
    <row r="196" spans="1:65" s="2" customFormat="1" ht="33" customHeight="1">
      <c r="A196" s="34"/>
      <c r="B196" s="35"/>
      <c r="C196" s="187" t="s">
        <v>583</v>
      </c>
      <c r="D196" s="187" t="s">
        <v>158</v>
      </c>
      <c r="E196" s="188" t="s">
        <v>584</v>
      </c>
      <c r="F196" s="189" t="s">
        <v>585</v>
      </c>
      <c r="G196" s="190" t="s">
        <v>281</v>
      </c>
      <c r="H196" s="191">
        <v>11</v>
      </c>
      <c r="I196" s="192"/>
      <c r="J196" s="193">
        <f t="shared" si="10"/>
        <v>0</v>
      </c>
      <c r="K196" s="194"/>
      <c r="L196" s="39"/>
      <c r="M196" s="195" t="s">
        <v>1</v>
      </c>
      <c r="N196" s="196" t="s">
        <v>37</v>
      </c>
      <c r="O196" s="71"/>
      <c r="P196" s="197">
        <f t="shared" si="11"/>
        <v>0</v>
      </c>
      <c r="Q196" s="197">
        <v>0</v>
      </c>
      <c r="R196" s="197">
        <f t="shared" si="12"/>
        <v>0</v>
      </c>
      <c r="S196" s="197">
        <v>0</v>
      </c>
      <c r="T196" s="198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162</v>
      </c>
      <c r="AT196" s="199" t="s">
        <v>158</v>
      </c>
      <c r="AU196" s="199" t="s">
        <v>81</v>
      </c>
      <c r="AY196" s="17" t="s">
        <v>156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79</v>
      </c>
      <c r="BK196" s="200">
        <f t="shared" si="19"/>
        <v>0</v>
      </c>
      <c r="BL196" s="17" t="s">
        <v>162</v>
      </c>
      <c r="BM196" s="199" t="s">
        <v>586</v>
      </c>
    </row>
    <row r="197" spans="1:65" s="2" customFormat="1" ht="37.9" customHeight="1">
      <c r="A197" s="34"/>
      <c r="B197" s="35"/>
      <c r="C197" s="187" t="s">
        <v>292</v>
      </c>
      <c r="D197" s="187" t="s">
        <v>158</v>
      </c>
      <c r="E197" s="188" t="s">
        <v>587</v>
      </c>
      <c r="F197" s="189" t="s">
        <v>588</v>
      </c>
      <c r="G197" s="190" t="s">
        <v>281</v>
      </c>
      <c r="H197" s="191">
        <v>9</v>
      </c>
      <c r="I197" s="192"/>
      <c r="J197" s="193">
        <f t="shared" si="10"/>
        <v>0</v>
      </c>
      <c r="K197" s="194"/>
      <c r="L197" s="39"/>
      <c r="M197" s="195" t="s">
        <v>1</v>
      </c>
      <c r="N197" s="196" t="s">
        <v>37</v>
      </c>
      <c r="O197" s="71"/>
      <c r="P197" s="197">
        <f t="shared" si="11"/>
        <v>0</v>
      </c>
      <c r="Q197" s="197">
        <v>0</v>
      </c>
      <c r="R197" s="197">
        <f t="shared" si="12"/>
        <v>0</v>
      </c>
      <c r="S197" s="197">
        <v>0</v>
      </c>
      <c r="T197" s="198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162</v>
      </c>
      <c r="AT197" s="199" t="s">
        <v>158</v>
      </c>
      <c r="AU197" s="199" t="s">
        <v>81</v>
      </c>
      <c r="AY197" s="17" t="s">
        <v>156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79</v>
      </c>
      <c r="BK197" s="200">
        <f t="shared" si="19"/>
        <v>0</v>
      </c>
      <c r="BL197" s="17" t="s">
        <v>162</v>
      </c>
      <c r="BM197" s="199" t="s">
        <v>589</v>
      </c>
    </row>
    <row r="198" spans="1:65" s="2" customFormat="1" ht="37.9" customHeight="1">
      <c r="A198" s="34"/>
      <c r="B198" s="35"/>
      <c r="C198" s="187" t="s">
        <v>590</v>
      </c>
      <c r="D198" s="187" t="s">
        <v>158</v>
      </c>
      <c r="E198" s="188" t="s">
        <v>591</v>
      </c>
      <c r="F198" s="189" t="s">
        <v>592</v>
      </c>
      <c r="G198" s="190" t="s">
        <v>281</v>
      </c>
      <c r="H198" s="191">
        <v>9</v>
      </c>
      <c r="I198" s="192"/>
      <c r="J198" s="193">
        <f t="shared" si="10"/>
        <v>0</v>
      </c>
      <c r="K198" s="194"/>
      <c r="L198" s="39"/>
      <c r="M198" s="195" t="s">
        <v>1</v>
      </c>
      <c r="N198" s="196" t="s">
        <v>37</v>
      </c>
      <c r="O198" s="71"/>
      <c r="P198" s="197">
        <f t="shared" si="11"/>
        <v>0</v>
      </c>
      <c r="Q198" s="197">
        <v>0</v>
      </c>
      <c r="R198" s="197">
        <f t="shared" si="12"/>
        <v>0</v>
      </c>
      <c r="S198" s="197">
        <v>0</v>
      </c>
      <c r="T198" s="198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162</v>
      </c>
      <c r="AT198" s="199" t="s">
        <v>158</v>
      </c>
      <c r="AU198" s="199" t="s">
        <v>81</v>
      </c>
      <c r="AY198" s="17" t="s">
        <v>156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79</v>
      </c>
      <c r="BK198" s="200">
        <f t="shared" si="19"/>
        <v>0</v>
      </c>
      <c r="BL198" s="17" t="s">
        <v>162</v>
      </c>
      <c r="BM198" s="199" t="s">
        <v>593</v>
      </c>
    </row>
    <row r="199" spans="1:65" s="2" customFormat="1" ht="37.9" customHeight="1">
      <c r="A199" s="34"/>
      <c r="B199" s="35"/>
      <c r="C199" s="187" t="s">
        <v>298</v>
      </c>
      <c r="D199" s="187" t="s">
        <v>158</v>
      </c>
      <c r="E199" s="188" t="s">
        <v>594</v>
      </c>
      <c r="F199" s="189" t="s">
        <v>595</v>
      </c>
      <c r="G199" s="190" t="s">
        <v>281</v>
      </c>
      <c r="H199" s="191">
        <v>6</v>
      </c>
      <c r="I199" s="192"/>
      <c r="J199" s="193">
        <f t="shared" ref="J199:J218" si="20">ROUND(I199*H199,2)</f>
        <v>0</v>
      </c>
      <c r="K199" s="194"/>
      <c r="L199" s="39"/>
      <c r="M199" s="195" t="s">
        <v>1</v>
      </c>
      <c r="N199" s="196" t="s">
        <v>37</v>
      </c>
      <c r="O199" s="71"/>
      <c r="P199" s="197">
        <f t="shared" ref="P199:P218" si="21">O199*H199</f>
        <v>0</v>
      </c>
      <c r="Q199" s="197">
        <v>0</v>
      </c>
      <c r="R199" s="197">
        <f t="shared" ref="R199:R218" si="22">Q199*H199</f>
        <v>0</v>
      </c>
      <c r="S199" s="197">
        <v>0</v>
      </c>
      <c r="T199" s="198">
        <f t="shared" ref="T199:T218" si="23"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162</v>
      </c>
      <c r="AT199" s="199" t="s">
        <v>158</v>
      </c>
      <c r="AU199" s="199" t="s">
        <v>81</v>
      </c>
      <c r="AY199" s="17" t="s">
        <v>156</v>
      </c>
      <c r="BE199" s="200">
        <f t="shared" ref="BE199:BE218" si="24">IF(N199="základní",J199,0)</f>
        <v>0</v>
      </c>
      <c r="BF199" s="200">
        <f t="shared" ref="BF199:BF218" si="25">IF(N199="snížená",J199,0)</f>
        <v>0</v>
      </c>
      <c r="BG199" s="200">
        <f t="shared" ref="BG199:BG218" si="26">IF(N199="zákl. přenesená",J199,0)</f>
        <v>0</v>
      </c>
      <c r="BH199" s="200">
        <f t="shared" ref="BH199:BH218" si="27">IF(N199="sníž. přenesená",J199,0)</f>
        <v>0</v>
      </c>
      <c r="BI199" s="200">
        <f t="shared" ref="BI199:BI218" si="28">IF(N199="nulová",J199,0)</f>
        <v>0</v>
      </c>
      <c r="BJ199" s="17" t="s">
        <v>79</v>
      </c>
      <c r="BK199" s="200">
        <f t="shared" ref="BK199:BK218" si="29">ROUND(I199*H199,2)</f>
        <v>0</v>
      </c>
      <c r="BL199" s="17" t="s">
        <v>162</v>
      </c>
      <c r="BM199" s="199" t="s">
        <v>596</v>
      </c>
    </row>
    <row r="200" spans="1:65" s="2" customFormat="1" ht="37.9" customHeight="1">
      <c r="A200" s="34"/>
      <c r="B200" s="35"/>
      <c r="C200" s="187" t="s">
        <v>597</v>
      </c>
      <c r="D200" s="187" t="s">
        <v>158</v>
      </c>
      <c r="E200" s="188" t="s">
        <v>598</v>
      </c>
      <c r="F200" s="189" t="s">
        <v>599</v>
      </c>
      <c r="G200" s="190" t="s">
        <v>281</v>
      </c>
      <c r="H200" s="191">
        <v>1</v>
      </c>
      <c r="I200" s="192"/>
      <c r="J200" s="193">
        <f t="shared" si="20"/>
        <v>0</v>
      </c>
      <c r="K200" s="194"/>
      <c r="L200" s="39"/>
      <c r="M200" s="195" t="s">
        <v>1</v>
      </c>
      <c r="N200" s="196" t="s">
        <v>37</v>
      </c>
      <c r="O200" s="71"/>
      <c r="P200" s="197">
        <f t="shared" si="21"/>
        <v>0</v>
      </c>
      <c r="Q200" s="197">
        <v>0</v>
      </c>
      <c r="R200" s="197">
        <f t="shared" si="22"/>
        <v>0</v>
      </c>
      <c r="S200" s="197">
        <v>0</v>
      </c>
      <c r="T200" s="198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162</v>
      </c>
      <c r="AT200" s="199" t="s">
        <v>158</v>
      </c>
      <c r="AU200" s="199" t="s">
        <v>81</v>
      </c>
      <c r="AY200" s="17" t="s">
        <v>156</v>
      </c>
      <c r="BE200" s="200">
        <f t="shared" si="24"/>
        <v>0</v>
      </c>
      <c r="BF200" s="200">
        <f t="shared" si="25"/>
        <v>0</v>
      </c>
      <c r="BG200" s="200">
        <f t="shared" si="26"/>
        <v>0</v>
      </c>
      <c r="BH200" s="200">
        <f t="shared" si="27"/>
        <v>0</v>
      </c>
      <c r="BI200" s="200">
        <f t="shared" si="28"/>
        <v>0</v>
      </c>
      <c r="BJ200" s="17" t="s">
        <v>79</v>
      </c>
      <c r="BK200" s="200">
        <f t="shared" si="29"/>
        <v>0</v>
      </c>
      <c r="BL200" s="17" t="s">
        <v>162</v>
      </c>
      <c r="BM200" s="199" t="s">
        <v>600</v>
      </c>
    </row>
    <row r="201" spans="1:65" s="2" customFormat="1" ht="33" customHeight="1">
      <c r="A201" s="34"/>
      <c r="B201" s="35"/>
      <c r="C201" s="187" t="s">
        <v>303</v>
      </c>
      <c r="D201" s="187" t="s">
        <v>158</v>
      </c>
      <c r="E201" s="188" t="s">
        <v>601</v>
      </c>
      <c r="F201" s="189" t="s">
        <v>602</v>
      </c>
      <c r="G201" s="190" t="s">
        <v>281</v>
      </c>
      <c r="H201" s="191">
        <v>1</v>
      </c>
      <c r="I201" s="192"/>
      <c r="J201" s="193">
        <f t="shared" si="20"/>
        <v>0</v>
      </c>
      <c r="K201" s="194"/>
      <c r="L201" s="39"/>
      <c r="M201" s="195" t="s">
        <v>1</v>
      </c>
      <c r="N201" s="196" t="s">
        <v>37</v>
      </c>
      <c r="O201" s="71"/>
      <c r="P201" s="197">
        <f t="shared" si="21"/>
        <v>0</v>
      </c>
      <c r="Q201" s="197">
        <v>0</v>
      </c>
      <c r="R201" s="197">
        <f t="shared" si="22"/>
        <v>0</v>
      </c>
      <c r="S201" s="197">
        <v>0</v>
      </c>
      <c r="T201" s="198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162</v>
      </c>
      <c r="AT201" s="199" t="s">
        <v>158</v>
      </c>
      <c r="AU201" s="199" t="s">
        <v>81</v>
      </c>
      <c r="AY201" s="17" t="s">
        <v>156</v>
      </c>
      <c r="BE201" s="200">
        <f t="shared" si="24"/>
        <v>0</v>
      </c>
      <c r="BF201" s="200">
        <f t="shared" si="25"/>
        <v>0</v>
      </c>
      <c r="BG201" s="200">
        <f t="shared" si="26"/>
        <v>0</v>
      </c>
      <c r="BH201" s="200">
        <f t="shared" si="27"/>
        <v>0</v>
      </c>
      <c r="BI201" s="200">
        <f t="shared" si="28"/>
        <v>0</v>
      </c>
      <c r="BJ201" s="17" t="s">
        <v>79</v>
      </c>
      <c r="BK201" s="200">
        <f t="shared" si="29"/>
        <v>0</v>
      </c>
      <c r="BL201" s="17" t="s">
        <v>162</v>
      </c>
      <c r="BM201" s="199" t="s">
        <v>603</v>
      </c>
    </row>
    <row r="202" spans="1:65" s="2" customFormat="1" ht="33" customHeight="1">
      <c r="A202" s="34"/>
      <c r="B202" s="35"/>
      <c r="C202" s="187" t="s">
        <v>604</v>
      </c>
      <c r="D202" s="187" t="s">
        <v>158</v>
      </c>
      <c r="E202" s="188" t="s">
        <v>605</v>
      </c>
      <c r="F202" s="189" t="s">
        <v>606</v>
      </c>
      <c r="G202" s="190" t="s">
        <v>281</v>
      </c>
      <c r="H202" s="191">
        <v>14</v>
      </c>
      <c r="I202" s="192"/>
      <c r="J202" s="193">
        <f t="shared" si="20"/>
        <v>0</v>
      </c>
      <c r="K202" s="194"/>
      <c r="L202" s="39"/>
      <c r="M202" s="195" t="s">
        <v>1</v>
      </c>
      <c r="N202" s="196" t="s">
        <v>37</v>
      </c>
      <c r="O202" s="71"/>
      <c r="P202" s="197">
        <f t="shared" si="21"/>
        <v>0</v>
      </c>
      <c r="Q202" s="197">
        <v>0</v>
      </c>
      <c r="R202" s="197">
        <f t="shared" si="22"/>
        <v>0</v>
      </c>
      <c r="S202" s="197">
        <v>0</v>
      </c>
      <c r="T202" s="198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162</v>
      </c>
      <c r="AT202" s="199" t="s">
        <v>158</v>
      </c>
      <c r="AU202" s="199" t="s">
        <v>81</v>
      </c>
      <c r="AY202" s="17" t="s">
        <v>156</v>
      </c>
      <c r="BE202" s="200">
        <f t="shared" si="24"/>
        <v>0</v>
      </c>
      <c r="BF202" s="200">
        <f t="shared" si="25"/>
        <v>0</v>
      </c>
      <c r="BG202" s="200">
        <f t="shared" si="26"/>
        <v>0</v>
      </c>
      <c r="BH202" s="200">
        <f t="shared" si="27"/>
        <v>0</v>
      </c>
      <c r="BI202" s="200">
        <f t="shared" si="28"/>
        <v>0</v>
      </c>
      <c r="BJ202" s="17" t="s">
        <v>79</v>
      </c>
      <c r="BK202" s="200">
        <f t="shared" si="29"/>
        <v>0</v>
      </c>
      <c r="BL202" s="17" t="s">
        <v>162</v>
      </c>
      <c r="BM202" s="199" t="s">
        <v>607</v>
      </c>
    </row>
    <row r="203" spans="1:65" s="2" customFormat="1" ht="33" customHeight="1">
      <c r="A203" s="34"/>
      <c r="B203" s="35"/>
      <c r="C203" s="187" t="s">
        <v>307</v>
      </c>
      <c r="D203" s="187" t="s">
        <v>158</v>
      </c>
      <c r="E203" s="188" t="s">
        <v>608</v>
      </c>
      <c r="F203" s="189" t="s">
        <v>609</v>
      </c>
      <c r="G203" s="190" t="s">
        <v>281</v>
      </c>
      <c r="H203" s="191">
        <v>15</v>
      </c>
      <c r="I203" s="192"/>
      <c r="J203" s="193">
        <f t="shared" si="20"/>
        <v>0</v>
      </c>
      <c r="K203" s="194"/>
      <c r="L203" s="39"/>
      <c r="M203" s="195" t="s">
        <v>1</v>
      </c>
      <c r="N203" s="196" t="s">
        <v>37</v>
      </c>
      <c r="O203" s="71"/>
      <c r="P203" s="197">
        <f t="shared" si="21"/>
        <v>0</v>
      </c>
      <c r="Q203" s="197">
        <v>0</v>
      </c>
      <c r="R203" s="197">
        <f t="shared" si="22"/>
        <v>0</v>
      </c>
      <c r="S203" s="197">
        <v>0</v>
      </c>
      <c r="T203" s="198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162</v>
      </c>
      <c r="AT203" s="199" t="s">
        <v>158</v>
      </c>
      <c r="AU203" s="199" t="s">
        <v>81</v>
      </c>
      <c r="AY203" s="17" t="s">
        <v>156</v>
      </c>
      <c r="BE203" s="200">
        <f t="shared" si="24"/>
        <v>0</v>
      </c>
      <c r="BF203" s="200">
        <f t="shared" si="25"/>
        <v>0</v>
      </c>
      <c r="BG203" s="200">
        <f t="shared" si="26"/>
        <v>0</v>
      </c>
      <c r="BH203" s="200">
        <f t="shared" si="27"/>
        <v>0</v>
      </c>
      <c r="BI203" s="200">
        <f t="shared" si="28"/>
        <v>0</v>
      </c>
      <c r="BJ203" s="17" t="s">
        <v>79</v>
      </c>
      <c r="BK203" s="200">
        <f t="shared" si="29"/>
        <v>0</v>
      </c>
      <c r="BL203" s="17" t="s">
        <v>162</v>
      </c>
      <c r="BM203" s="199" t="s">
        <v>610</v>
      </c>
    </row>
    <row r="204" spans="1:65" s="2" customFormat="1" ht="33" customHeight="1">
      <c r="A204" s="34"/>
      <c r="B204" s="35"/>
      <c r="C204" s="187" t="s">
        <v>611</v>
      </c>
      <c r="D204" s="187" t="s">
        <v>158</v>
      </c>
      <c r="E204" s="188" t="s">
        <v>612</v>
      </c>
      <c r="F204" s="189" t="s">
        <v>613</v>
      </c>
      <c r="G204" s="190" t="s">
        <v>281</v>
      </c>
      <c r="H204" s="191">
        <v>14</v>
      </c>
      <c r="I204" s="192"/>
      <c r="J204" s="193">
        <f t="shared" si="20"/>
        <v>0</v>
      </c>
      <c r="K204" s="194"/>
      <c r="L204" s="39"/>
      <c r="M204" s="195" t="s">
        <v>1</v>
      </c>
      <c r="N204" s="196" t="s">
        <v>37</v>
      </c>
      <c r="O204" s="71"/>
      <c r="P204" s="197">
        <f t="shared" si="21"/>
        <v>0</v>
      </c>
      <c r="Q204" s="197">
        <v>0</v>
      </c>
      <c r="R204" s="197">
        <f t="shared" si="22"/>
        <v>0</v>
      </c>
      <c r="S204" s="197">
        <v>0</v>
      </c>
      <c r="T204" s="198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162</v>
      </c>
      <c r="AT204" s="199" t="s">
        <v>158</v>
      </c>
      <c r="AU204" s="199" t="s">
        <v>81</v>
      </c>
      <c r="AY204" s="17" t="s">
        <v>156</v>
      </c>
      <c r="BE204" s="200">
        <f t="shared" si="24"/>
        <v>0</v>
      </c>
      <c r="BF204" s="200">
        <f t="shared" si="25"/>
        <v>0</v>
      </c>
      <c r="BG204" s="200">
        <f t="shared" si="26"/>
        <v>0</v>
      </c>
      <c r="BH204" s="200">
        <f t="shared" si="27"/>
        <v>0</v>
      </c>
      <c r="BI204" s="200">
        <f t="shared" si="28"/>
        <v>0</v>
      </c>
      <c r="BJ204" s="17" t="s">
        <v>79</v>
      </c>
      <c r="BK204" s="200">
        <f t="shared" si="29"/>
        <v>0</v>
      </c>
      <c r="BL204" s="17" t="s">
        <v>162</v>
      </c>
      <c r="BM204" s="199" t="s">
        <v>614</v>
      </c>
    </row>
    <row r="205" spans="1:65" s="2" customFormat="1" ht="33" customHeight="1">
      <c r="A205" s="34"/>
      <c r="B205" s="35"/>
      <c r="C205" s="187" t="s">
        <v>311</v>
      </c>
      <c r="D205" s="187" t="s">
        <v>158</v>
      </c>
      <c r="E205" s="188" t="s">
        <v>615</v>
      </c>
      <c r="F205" s="189" t="s">
        <v>616</v>
      </c>
      <c r="G205" s="190" t="s">
        <v>281</v>
      </c>
      <c r="H205" s="191">
        <v>8</v>
      </c>
      <c r="I205" s="192"/>
      <c r="J205" s="193">
        <f t="shared" si="20"/>
        <v>0</v>
      </c>
      <c r="K205" s="194"/>
      <c r="L205" s="39"/>
      <c r="M205" s="195" t="s">
        <v>1</v>
      </c>
      <c r="N205" s="196" t="s">
        <v>37</v>
      </c>
      <c r="O205" s="71"/>
      <c r="P205" s="197">
        <f t="shared" si="21"/>
        <v>0</v>
      </c>
      <c r="Q205" s="197">
        <v>0</v>
      </c>
      <c r="R205" s="197">
        <f t="shared" si="22"/>
        <v>0</v>
      </c>
      <c r="S205" s="197">
        <v>0</v>
      </c>
      <c r="T205" s="198">
        <f t="shared" si="2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162</v>
      </c>
      <c r="AT205" s="199" t="s">
        <v>158</v>
      </c>
      <c r="AU205" s="199" t="s">
        <v>81</v>
      </c>
      <c r="AY205" s="17" t="s">
        <v>156</v>
      </c>
      <c r="BE205" s="200">
        <f t="shared" si="24"/>
        <v>0</v>
      </c>
      <c r="BF205" s="200">
        <f t="shared" si="25"/>
        <v>0</v>
      </c>
      <c r="BG205" s="200">
        <f t="shared" si="26"/>
        <v>0</v>
      </c>
      <c r="BH205" s="200">
        <f t="shared" si="27"/>
        <v>0</v>
      </c>
      <c r="BI205" s="200">
        <f t="shared" si="28"/>
        <v>0</v>
      </c>
      <c r="BJ205" s="17" t="s">
        <v>79</v>
      </c>
      <c r="BK205" s="200">
        <f t="shared" si="29"/>
        <v>0</v>
      </c>
      <c r="BL205" s="17" t="s">
        <v>162</v>
      </c>
      <c r="BM205" s="199" t="s">
        <v>617</v>
      </c>
    </row>
    <row r="206" spans="1:65" s="2" customFormat="1" ht="33" customHeight="1">
      <c r="A206" s="34"/>
      <c r="B206" s="35"/>
      <c r="C206" s="187" t="s">
        <v>618</v>
      </c>
      <c r="D206" s="187" t="s">
        <v>158</v>
      </c>
      <c r="E206" s="188" t="s">
        <v>619</v>
      </c>
      <c r="F206" s="189" t="s">
        <v>620</v>
      </c>
      <c r="G206" s="190" t="s">
        <v>281</v>
      </c>
      <c r="H206" s="191">
        <v>7</v>
      </c>
      <c r="I206" s="192"/>
      <c r="J206" s="193">
        <f t="shared" si="20"/>
        <v>0</v>
      </c>
      <c r="K206" s="194"/>
      <c r="L206" s="39"/>
      <c r="M206" s="195" t="s">
        <v>1</v>
      </c>
      <c r="N206" s="196" t="s">
        <v>37</v>
      </c>
      <c r="O206" s="71"/>
      <c r="P206" s="197">
        <f t="shared" si="21"/>
        <v>0</v>
      </c>
      <c r="Q206" s="197">
        <v>0</v>
      </c>
      <c r="R206" s="197">
        <f t="shared" si="22"/>
        <v>0</v>
      </c>
      <c r="S206" s="197">
        <v>0</v>
      </c>
      <c r="T206" s="198">
        <f t="shared" si="2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162</v>
      </c>
      <c r="AT206" s="199" t="s">
        <v>158</v>
      </c>
      <c r="AU206" s="199" t="s">
        <v>81</v>
      </c>
      <c r="AY206" s="17" t="s">
        <v>156</v>
      </c>
      <c r="BE206" s="200">
        <f t="shared" si="24"/>
        <v>0</v>
      </c>
      <c r="BF206" s="200">
        <f t="shared" si="25"/>
        <v>0</v>
      </c>
      <c r="BG206" s="200">
        <f t="shared" si="26"/>
        <v>0</v>
      </c>
      <c r="BH206" s="200">
        <f t="shared" si="27"/>
        <v>0</v>
      </c>
      <c r="BI206" s="200">
        <f t="shared" si="28"/>
        <v>0</v>
      </c>
      <c r="BJ206" s="17" t="s">
        <v>79</v>
      </c>
      <c r="BK206" s="200">
        <f t="shared" si="29"/>
        <v>0</v>
      </c>
      <c r="BL206" s="17" t="s">
        <v>162</v>
      </c>
      <c r="BM206" s="199" t="s">
        <v>621</v>
      </c>
    </row>
    <row r="207" spans="1:65" s="2" customFormat="1" ht="33" customHeight="1">
      <c r="A207" s="34"/>
      <c r="B207" s="35"/>
      <c r="C207" s="187" t="s">
        <v>315</v>
      </c>
      <c r="D207" s="187" t="s">
        <v>158</v>
      </c>
      <c r="E207" s="188" t="s">
        <v>622</v>
      </c>
      <c r="F207" s="189" t="s">
        <v>623</v>
      </c>
      <c r="G207" s="190" t="s">
        <v>281</v>
      </c>
      <c r="H207" s="191">
        <v>2</v>
      </c>
      <c r="I207" s="192"/>
      <c r="J207" s="193">
        <f t="shared" si="20"/>
        <v>0</v>
      </c>
      <c r="K207" s="194"/>
      <c r="L207" s="39"/>
      <c r="M207" s="195" t="s">
        <v>1</v>
      </c>
      <c r="N207" s="196" t="s">
        <v>37</v>
      </c>
      <c r="O207" s="71"/>
      <c r="P207" s="197">
        <f t="shared" si="21"/>
        <v>0</v>
      </c>
      <c r="Q207" s="197">
        <v>0</v>
      </c>
      <c r="R207" s="197">
        <f t="shared" si="22"/>
        <v>0</v>
      </c>
      <c r="S207" s="197">
        <v>0</v>
      </c>
      <c r="T207" s="198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162</v>
      </c>
      <c r="AT207" s="199" t="s">
        <v>158</v>
      </c>
      <c r="AU207" s="199" t="s">
        <v>81</v>
      </c>
      <c r="AY207" s="17" t="s">
        <v>156</v>
      </c>
      <c r="BE207" s="200">
        <f t="shared" si="24"/>
        <v>0</v>
      </c>
      <c r="BF207" s="200">
        <f t="shared" si="25"/>
        <v>0</v>
      </c>
      <c r="BG207" s="200">
        <f t="shared" si="26"/>
        <v>0</v>
      </c>
      <c r="BH207" s="200">
        <f t="shared" si="27"/>
        <v>0</v>
      </c>
      <c r="BI207" s="200">
        <f t="shared" si="28"/>
        <v>0</v>
      </c>
      <c r="BJ207" s="17" t="s">
        <v>79</v>
      </c>
      <c r="BK207" s="200">
        <f t="shared" si="29"/>
        <v>0</v>
      </c>
      <c r="BL207" s="17" t="s">
        <v>162</v>
      </c>
      <c r="BM207" s="199" t="s">
        <v>624</v>
      </c>
    </row>
    <row r="208" spans="1:65" s="2" customFormat="1" ht="33" customHeight="1">
      <c r="A208" s="34"/>
      <c r="B208" s="35"/>
      <c r="C208" s="187" t="s">
        <v>625</v>
      </c>
      <c r="D208" s="187" t="s">
        <v>158</v>
      </c>
      <c r="E208" s="188" t="s">
        <v>626</v>
      </c>
      <c r="F208" s="189" t="s">
        <v>627</v>
      </c>
      <c r="G208" s="190" t="s">
        <v>281</v>
      </c>
      <c r="H208" s="191">
        <v>3</v>
      </c>
      <c r="I208" s="192"/>
      <c r="J208" s="193">
        <f t="shared" si="20"/>
        <v>0</v>
      </c>
      <c r="K208" s="194"/>
      <c r="L208" s="39"/>
      <c r="M208" s="195" t="s">
        <v>1</v>
      </c>
      <c r="N208" s="196" t="s">
        <v>37</v>
      </c>
      <c r="O208" s="71"/>
      <c r="P208" s="197">
        <f t="shared" si="21"/>
        <v>0</v>
      </c>
      <c r="Q208" s="197">
        <v>0</v>
      </c>
      <c r="R208" s="197">
        <f t="shared" si="22"/>
        <v>0</v>
      </c>
      <c r="S208" s="197">
        <v>0</v>
      </c>
      <c r="T208" s="198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162</v>
      </c>
      <c r="AT208" s="199" t="s">
        <v>158</v>
      </c>
      <c r="AU208" s="199" t="s">
        <v>81</v>
      </c>
      <c r="AY208" s="17" t="s">
        <v>156</v>
      </c>
      <c r="BE208" s="200">
        <f t="shared" si="24"/>
        <v>0</v>
      </c>
      <c r="BF208" s="200">
        <f t="shared" si="25"/>
        <v>0</v>
      </c>
      <c r="BG208" s="200">
        <f t="shared" si="26"/>
        <v>0</v>
      </c>
      <c r="BH208" s="200">
        <f t="shared" si="27"/>
        <v>0</v>
      </c>
      <c r="BI208" s="200">
        <f t="shared" si="28"/>
        <v>0</v>
      </c>
      <c r="BJ208" s="17" t="s">
        <v>79</v>
      </c>
      <c r="BK208" s="200">
        <f t="shared" si="29"/>
        <v>0</v>
      </c>
      <c r="BL208" s="17" t="s">
        <v>162</v>
      </c>
      <c r="BM208" s="199" t="s">
        <v>628</v>
      </c>
    </row>
    <row r="209" spans="1:65" s="2" customFormat="1" ht="33" customHeight="1">
      <c r="A209" s="34"/>
      <c r="B209" s="35"/>
      <c r="C209" s="187" t="s">
        <v>319</v>
      </c>
      <c r="D209" s="187" t="s">
        <v>158</v>
      </c>
      <c r="E209" s="188" t="s">
        <v>629</v>
      </c>
      <c r="F209" s="189" t="s">
        <v>630</v>
      </c>
      <c r="G209" s="190" t="s">
        <v>281</v>
      </c>
      <c r="H209" s="191">
        <v>1</v>
      </c>
      <c r="I209" s="192"/>
      <c r="J209" s="193">
        <f t="shared" si="20"/>
        <v>0</v>
      </c>
      <c r="K209" s="194"/>
      <c r="L209" s="39"/>
      <c r="M209" s="195" t="s">
        <v>1</v>
      </c>
      <c r="N209" s="196" t="s">
        <v>37</v>
      </c>
      <c r="O209" s="71"/>
      <c r="P209" s="197">
        <f t="shared" si="21"/>
        <v>0</v>
      </c>
      <c r="Q209" s="197">
        <v>0</v>
      </c>
      <c r="R209" s="197">
        <f t="shared" si="22"/>
        <v>0</v>
      </c>
      <c r="S209" s="197">
        <v>0</v>
      </c>
      <c r="T209" s="198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162</v>
      </c>
      <c r="AT209" s="199" t="s">
        <v>158</v>
      </c>
      <c r="AU209" s="199" t="s">
        <v>81</v>
      </c>
      <c r="AY209" s="17" t="s">
        <v>156</v>
      </c>
      <c r="BE209" s="200">
        <f t="shared" si="24"/>
        <v>0</v>
      </c>
      <c r="BF209" s="200">
        <f t="shared" si="25"/>
        <v>0</v>
      </c>
      <c r="BG209" s="200">
        <f t="shared" si="26"/>
        <v>0</v>
      </c>
      <c r="BH209" s="200">
        <f t="shared" si="27"/>
        <v>0</v>
      </c>
      <c r="BI209" s="200">
        <f t="shared" si="28"/>
        <v>0</v>
      </c>
      <c r="BJ209" s="17" t="s">
        <v>79</v>
      </c>
      <c r="BK209" s="200">
        <f t="shared" si="29"/>
        <v>0</v>
      </c>
      <c r="BL209" s="17" t="s">
        <v>162</v>
      </c>
      <c r="BM209" s="199" t="s">
        <v>631</v>
      </c>
    </row>
    <row r="210" spans="1:65" s="2" customFormat="1" ht="33" customHeight="1">
      <c r="A210" s="34"/>
      <c r="B210" s="35"/>
      <c r="C210" s="187" t="s">
        <v>632</v>
      </c>
      <c r="D210" s="187" t="s">
        <v>158</v>
      </c>
      <c r="E210" s="188" t="s">
        <v>633</v>
      </c>
      <c r="F210" s="189" t="s">
        <v>634</v>
      </c>
      <c r="G210" s="190" t="s">
        <v>281</v>
      </c>
      <c r="H210" s="191">
        <v>3</v>
      </c>
      <c r="I210" s="192"/>
      <c r="J210" s="193">
        <f t="shared" si="20"/>
        <v>0</v>
      </c>
      <c r="K210" s="194"/>
      <c r="L210" s="39"/>
      <c r="M210" s="195" t="s">
        <v>1</v>
      </c>
      <c r="N210" s="196" t="s">
        <v>37</v>
      </c>
      <c r="O210" s="71"/>
      <c r="P210" s="197">
        <f t="shared" si="21"/>
        <v>0</v>
      </c>
      <c r="Q210" s="197">
        <v>0</v>
      </c>
      <c r="R210" s="197">
        <f t="shared" si="22"/>
        <v>0</v>
      </c>
      <c r="S210" s="197">
        <v>0</v>
      </c>
      <c r="T210" s="198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162</v>
      </c>
      <c r="AT210" s="199" t="s">
        <v>158</v>
      </c>
      <c r="AU210" s="199" t="s">
        <v>81</v>
      </c>
      <c r="AY210" s="17" t="s">
        <v>156</v>
      </c>
      <c r="BE210" s="200">
        <f t="shared" si="24"/>
        <v>0</v>
      </c>
      <c r="BF210" s="200">
        <f t="shared" si="25"/>
        <v>0</v>
      </c>
      <c r="BG210" s="200">
        <f t="shared" si="26"/>
        <v>0</v>
      </c>
      <c r="BH210" s="200">
        <f t="shared" si="27"/>
        <v>0</v>
      </c>
      <c r="BI210" s="200">
        <f t="shared" si="28"/>
        <v>0</v>
      </c>
      <c r="BJ210" s="17" t="s">
        <v>79</v>
      </c>
      <c r="BK210" s="200">
        <f t="shared" si="29"/>
        <v>0</v>
      </c>
      <c r="BL210" s="17" t="s">
        <v>162</v>
      </c>
      <c r="BM210" s="199" t="s">
        <v>635</v>
      </c>
    </row>
    <row r="211" spans="1:65" s="2" customFormat="1" ht="33" customHeight="1">
      <c r="A211" s="34"/>
      <c r="B211" s="35"/>
      <c r="C211" s="187" t="s">
        <v>323</v>
      </c>
      <c r="D211" s="187" t="s">
        <v>158</v>
      </c>
      <c r="E211" s="188" t="s">
        <v>636</v>
      </c>
      <c r="F211" s="189" t="s">
        <v>637</v>
      </c>
      <c r="G211" s="190" t="s">
        <v>281</v>
      </c>
      <c r="H211" s="191">
        <v>4</v>
      </c>
      <c r="I211" s="192"/>
      <c r="J211" s="193">
        <f t="shared" si="20"/>
        <v>0</v>
      </c>
      <c r="K211" s="194"/>
      <c r="L211" s="39"/>
      <c r="M211" s="195" t="s">
        <v>1</v>
      </c>
      <c r="N211" s="196" t="s">
        <v>37</v>
      </c>
      <c r="O211" s="71"/>
      <c r="P211" s="197">
        <f t="shared" si="21"/>
        <v>0</v>
      </c>
      <c r="Q211" s="197">
        <v>0</v>
      </c>
      <c r="R211" s="197">
        <f t="shared" si="22"/>
        <v>0</v>
      </c>
      <c r="S211" s="197">
        <v>0</v>
      </c>
      <c r="T211" s="198">
        <f t="shared" si="2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162</v>
      </c>
      <c r="AT211" s="199" t="s">
        <v>158</v>
      </c>
      <c r="AU211" s="199" t="s">
        <v>81</v>
      </c>
      <c r="AY211" s="17" t="s">
        <v>156</v>
      </c>
      <c r="BE211" s="200">
        <f t="shared" si="24"/>
        <v>0</v>
      </c>
      <c r="BF211" s="200">
        <f t="shared" si="25"/>
        <v>0</v>
      </c>
      <c r="BG211" s="200">
        <f t="shared" si="26"/>
        <v>0</v>
      </c>
      <c r="BH211" s="200">
        <f t="shared" si="27"/>
        <v>0</v>
      </c>
      <c r="BI211" s="200">
        <f t="shared" si="28"/>
        <v>0</v>
      </c>
      <c r="BJ211" s="17" t="s">
        <v>79</v>
      </c>
      <c r="BK211" s="200">
        <f t="shared" si="29"/>
        <v>0</v>
      </c>
      <c r="BL211" s="17" t="s">
        <v>162</v>
      </c>
      <c r="BM211" s="199" t="s">
        <v>638</v>
      </c>
    </row>
    <row r="212" spans="1:65" s="2" customFormat="1" ht="33" customHeight="1">
      <c r="A212" s="34"/>
      <c r="B212" s="35"/>
      <c r="C212" s="187" t="s">
        <v>639</v>
      </c>
      <c r="D212" s="187" t="s">
        <v>158</v>
      </c>
      <c r="E212" s="188" t="s">
        <v>640</v>
      </c>
      <c r="F212" s="189" t="s">
        <v>641</v>
      </c>
      <c r="G212" s="190" t="s">
        <v>281</v>
      </c>
      <c r="H212" s="191">
        <v>1</v>
      </c>
      <c r="I212" s="192"/>
      <c r="J212" s="193">
        <f t="shared" si="20"/>
        <v>0</v>
      </c>
      <c r="K212" s="194"/>
      <c r="L212" s="39"/>
      <c r="M212" s="195" t="s">
        <v>1</v>
      </c>
      <c r="N212" s="196" t="s">
        <v>37</v>
      </c>
      <c r="O212" s="71"/>
      <c r="P212" s="197">
        <f t="shared" si="21"/>
        <v>0</v>
      </c>
      <c r="Q212" s="197">
        <v>0</v>
      </c>
      <c r="R212" s="197">
        <f t="shared" si="22"/>
        <v>0</v>
      </c>
      <c r="S212" s="197">
        <v>0</v>
      </c>
      <c r="T212" s="198">
        <f t="shared" si="2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162</v>
      </c>
      <c r="AT212" s="199" t="s">
        <v>158</v>
      </c>
      <c r="AU212" s="199" t="s">
        <v>81</v>
      </c>
      <c r="AY212" s="17" t="s">
        <v>156</v>
      </c>
      <c r="BE212" s="200">
        <f t="shared" si="24"/>
        <v>0</v>
      </c>
      <c r="BF212" s="200">
        <f t="shared" si="25"/>
        <v>0</v>
      </c>
      <c r="BG212" s="200">
        <f t="shared" si="26"/>
        <v>0</v>
      </c>
      <c r="BH212" s="200">
        <f t="shared" si="27"/>
        <v>0</v>
      </c>
      <c r="BI212" s="200">
        <f t="shared" si="28"/>
        <v>0</v>
      </c>
      <c r="BJ212" s="17" t="s">
        <v>79</v>
      </c>
      <c r="BK212" s="200">
        <f t="shared" si="29"/>
        <v>0</v>
      </c>
      <c r="BL212" s="17" t="s">
        <v>162</v>
      </c>
      <c r="BM212" s="199" t="s">
        <v>642</v>
      </c>
    </row>
    <row r="213" spans="1:65" s="2" customFormat="1" ht="33" customHeight="1">
      <c r="A213" s="34"/>
      <c r="B213" s="35"/>
      <c r="C213" s="187" t="s">
        <v>326</v>
      </c>
      <c r="D213" s="187" t="s">
        <v>158</v>
      </c>
      <c r="E213" s="188" t="s">
        <v>643</v>
      </c>
      <c r="F213" s="189" t="s">
        <v>644</v>
      </c>
      <c r="G213" s="190" t="s">
        <v>281</v>
      </c>
      <c r="H213" s="191">
        <v>4</v>
      </c>
      <c r="I213" s="192"/>
      <c r="J213" s="193">
        <f t="shared" si="20"/>
        <v>0</v>
      </c>
      <c r="K213" s="194"/>
      <c r="L213" s="39"/>
      <c r="M213" s="195" t="s">
        <v>1</v>
      </c>
      <c r="N213" s="196" t="s">
        <v>37</v>
      </c>
      <c r="O213" s="71"/>
      <c r="P213" s="197">
        <f t="shared" si="21"/>
        <v>0</v>
      </c>
      <c r="Q213" s="197">
        <v>0</v>
      </c>
      <c r="R213" s="197">
        <f t="shared" si="22"/>
        <v>0</v>
      </c>
      <c r="S213" s="197">
        <v>0</v>
      </c>
      <c r="T213" s="198">
        <f t="shared" si="2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162</v>
      </c>
      <c r="AT213" s="199" t="s">
        <v>158</v>
      </c>
      <c r="AU213" s="199" t="s">
        <v>81</v>
      </c>
      <c r="AY213" s="17" t="s">
        <v>156</v>
      </c>
      <c r="BE213" s="200">
        <f t="shared" si="24"/>
        <v>0</v>
      </c>
      <c r="BF213" s="200">
        <f t="shared" si="25"/>
        <v>0</v>
      </c>
      <c r="BG213" s="200">
        <f t="shared" si="26"/>
        <v>0</v>
      </c>
      <c r="BH213" s="200">
        <f t="shared" si="27"/>
        <v>0</v>
      </c>
      <c r="BI213" s="200">
        <f t="shared" si="28"/>
        <v>0</v>
      </c>
      <c r="BJ213" s="17" t="s">
        <v>79</v>
      </c>
      <c r="BK213" s="200">
        <f t="shared" si="29"/>
        <v>0</v>
      </c>
      <c r="BL213" s="17" t="s">
        <v>162</v>
      </c>
      <c r="BM213" s="199" t="s">
        <v>645</v>
      </c>
    </row>
    <row r="214" spans="1:65" s="2" customFormat="1" ht="33" customHeight="1">
      <c r="A214" s="34"/>
      <c r="B214" s="35"/>
      <c r="C214" s="187" t="s">
        <v>646</v>
      </c>
      <c r="D214" s="187" t="s">
        <v>158</v>
      </c>
      <c r="E214" s="188" t="s">
        <v>647</v>
      </c>
      <c r="F214" s="189" t="s">
        <v>648</v>
      </c>
      <c r="G214" s="190" t="s">
        <v>281</v>
      </c>
      <c r="H214" s="191">
        <v>1</v>
      </c>
      <c r="I214" s="192"/>
      <c r="J214" s="193">
        <f t="shared" si="20"/>
        <v>0</v>
      </c>
      <c r="K214" s="194"/>
      <c r="L214" s="39"/>
      <c r="M214" s="195" t="s">
        <v>1</v>
      </c>
      <c r="N214" s="196" t="s">
        <v>37</v>
      </c>
      <c r="O214" s="71"/>
      <c r="P214" s="197">
        <f t="shared" si="21"/>
        <v>0</v>
      </c>
      <c r="Q214" s="197">
        <v>0</v>
      </c>
      <c r="R214" s="197">
        <f t="shared" si="22"/>
        <v>0</v>
      </c>
      <c r="S214" s="197">
        <v>0</v>
      </c>
      <c r="T214" s="198">
        <f t="shared" si="2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162</v>
      </c>
      <c r="AT214" s="199" t="s">
        <v>158</v>
      </c>
      <c r="AU214" s="199" t="s">
        <v>81</v>
      </c>
      <c r="AY214" s="17" t="s">
        <v>156</v>
      </c>
      <c r="BE214" s="200">
        <f t="shared" si="24"/>
        <v>0</v>
      </c>
      <c r="BF214" s="200">
        <f t="shared" si="25"/>
        <v>0</v>
      </c>
      <c r="BG214" s="200">
        <f t="shared" si="26"/>
        <v>0</v>
      </c>
      <c r="BH214" s="200">
        <f t="shared" si="27"/>
        <v>0</v>
      </c>
      <c r="BI214" s="200">
        <f t="shared" si="28"/>
        <v>0</v>
      </c>
      <c r="BJ214" s="17" t="s">
        <v>79</v>
      </c>
      <c r="BK214" s="200">
        <f t="shared" si="29"/>
        <v>0</v>
      </c>
      <c r="BL214" s="17" t="s">
        <v>162</v>
      </c>
      <c r="BM214" s="199" t="s">
        <v>649</v>
      </c>
    </row>
    <row r="215" spans="1:65" s="2" customFormat="1" ht="33" customHeight="1">
      <c r="A215" s="34"/>
      <c r="B215" s="35"/>
      <c r="C215" s="187" t="s">
        <v>332</v>
      </c>
      <c r="D215" s="187" t="s">
        <v>158</v>
      </c>
      <c r="E215" s="188" t="s">
        <v>650</v>
      </c>
      <c r="F215" s="189" t="s">
        <v>651</v>
      </c>
      <c r="G215" s="190" t="s">
        <v>281</v>
      </c>
      <c r="H215" s="191">
        <v>1</v>
      </c>
      <c r="I215" s="192"/>
      <c r="J215" s="193">
        <f t="shared" si="20"/>
        <v>0</v>
      </c>
      <c r="K215" s="194"/>
      <c r="L215" s="39"/>
      <c r="M215" s="195" t="s">
        <v>1</v>
      </c>
      <c r="N215" s="196" t="s">
        <v>37</v>
      </c>
      <c r="O215" s="71"/>
      <c r="P215" s="197">
        <f t="shared" si="21"/>
        <v>0</v>
      </c>
      <c r="Q215" s="197">
        <v>0</v>
      </c>
      <c r="R215" s="197">
        <f t="shared" si="22"/>
        <v>0</v>
      </c>
      <c r="S215" s="197">
        <v>0</v>
      </c>
      <c r="T215" s="198">
        <f t="shared" si="2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162</v>
      </c>
      <c r="AT215" s="199" t="s">
        <v>158</v>
      </c>
      <c r="AU215" s="199" t="s">
        <v>81</v>
      </c>
      <c r="AY215" s="17" t="s">
        <v>156</v>
      </c>
      <c r="BE215" s="200">
        <f t="shared" si="24"/>
        <v>0</v>
      </c>
      <c r="BF215" s="200">
        <f t="shared" si="25"/>
        <v>0</v>
      </c>
      <c r="BG215" s="200">
        <f t="shared" si="26"/>
        <v>0</v>
      </c>
      <c r="BH215" s="200">
        <f t="shared" si="27"/>
        <v>0</v>
      </c>
      <c r="BI215" s="200">
        <f t="shared" si="28"/>
        <v>0</v>
      </c>
      <c r="BJ215" s="17" t="s">
        <v>79</v>
      </c>
      <c r="BK215" s="200">
        <f t="shared" si="29"/>
        <v>0</v>
      </c>
      <c r="BL215" s="17" t="s">
        <v>162</v>
      </c>
      <c r="BM215" s="199" t="s">
        <v>652</v>
      </c>
    </row>
    <row r="216" spans="1:65" s="2" customFormat="1" ht="33" customHeight="1">
      <c r="A216" s="34"/>
      <c r="B216" s="35"/>
      <c r="C216" s="187" t="s">
        <v>653</v>
      </c>
      <c r="D216" s="187" t="s">
        <v>158</v>
      </c>
      <c r="E216" s="188" t="s">
        <v>654</v>
      </c>
      <c r="F216" s="189" t="s">
        <v>655</v>
      </c>
      <c r="G216" s="190" t="s">
        <v>281</v>
      </c>
      <c r="H216" s="191">
        <v>2</v>
      </c>
      <c r="I216" s="192"/>
      <c r="J216" s="193">
        <f t="shared" si="20"/>
        <v>0</v>
      </c>
      <c r="K216" s="194"/>
      <c r="L216" s="39"/>
      <c r="M216" s="195" t="s">
        <v>1</v>
      </c>
      <c r="N216" s="196" t="s">
        <v>37</v>
      </c>
      <c r="O216" s="71"/>
      <c r="P216" s="197">
        <f t="shared" si="21"/>
        <v>0</v>
      </c>
      <c r="Q216" s="197">
        <v>0</v>
      </c>
      <c r="R216" s="197">
        <f t="shared" si="22"/>
        <v>0</v>
      </c>
      <c r="S216" s="197">
        <v>0</v>
      </c>
      <c r="T216" s="198">
        <f t="shared" si="2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162</v>
      </c>
      <c r="AT216" s="199" t="s">
        <v>158</v>
      </c>
      <c r="AU216" s="199" t="s">
        <v>81</v>
      </c>
      <c r="AY216" s="17" t="s">
        <v>156</v>
      </c>
      <c r="BE216" s="200">
        <f t="shared" si="24"/>
        <v>0</v>
      </c>
      <c r="BF216" s="200">
        <f t="shared" si="25"/>
        <v>0</v>
      </c>
      <c r="BG216" s="200">
        <f t="shared" si="26"/>
        <v>0</v>
      </c>
      <c r="BH216" s="200">
        <f t="shared" si="27"/>
        <v>0</v>
      </c>
      <c r="BI216" s="200">
        <f t="shared" si="28"/>
        <v>0</v>
      </c>
      <c r="BJ216" s="17" t="s">
        <v>79</v>
      </c>
      <c r="BK216" s="200">
        <f t="shared" si="29"/>
        <v>0</v>
      </c>
      <c r="BL216" s="17" t="s">
        <v>162</v>
      </c>
      <c r="BM216" s="199" t="s">
        <v>656</v>
      </c>
    </row>
    <row r="217" spans="1:65" s="2" customFormat="1" ht="24.2" customHeight="1">
      <c r="A217" s="34"/>
      <c r="B217" s="35"/>
      <c r="C217" s="187" t="s">
        <v>335</v>
      </c>
      <c r="D217" s="187" t="s">
        <v>158</v>
      </c>
      <c r="E217" s="188" t="s">
        <v>657</v>
      </c>
      <c r="F217" s="189" t="s">
        <v>658</v>
      </c>
      <c r="G217" s="190" t="s">
        <v>161</v>
      </c>
      <c r="H217" s="191">
        <v>118</v>
      </c>
      <c r="I217" s="192"/>
      <c r="J217" s="193">
        <f t="shared" si="20"/>
        <v>0</v>
      </c>
      <c r="K217" s="194"/>
      <c r="L217" s="39"/>
      <c r="M217" s="195" t="s">
        <v>1</v>
      </c>
      <c r="N217" s="196" t="s">
        <v>37</v>
      </c>
      <c r="O217" s="71"/>
      <c r="P217" s="197">
        <f t="shared" si="21"/>
        <v>0</v>
      </c>
      <c r="Q217" s="197">
        <v>0</v>
      </c>
      <c r="R217" s="197">
        <f t="shared" si="22"/>
        <v>0</v>
      </c>
      <c r="S217" s="197">
        <v>0</v>
      </c>
      <c r="T217" s="198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162</v>
      </c>
      <c r="AT217" s="199" t="s">
        <v>158</v>
      </c>
      <c r="AU217" s="199" t="s">
        <v>81</v>
      </c>
      <c r="AY217" s="17" t="s">
        <v>156</v>
      </c>
      <c r="BE217" s="200">
        <f t="shared" si="24"/>
        <v>0</v>
      </c>
      <c r="BF217" s="200">
        <f t="shared" si="25"/>
        <v>0</v>
      </c>
      <c r="BG217" s="200">
        <f t="shared" si="26"/>
        <v>0</v>
      </c>
      <c r="BH217" s="200">
        <f t="shared" si="27"/>
        <v>0</v>
      </c>
      <c r="BI217" s="200">
        <f t="shared" si="28"/>
        <v>0</v>
      </c>
      <c r="BJ217" s="17" t="s">
        <v>79</v>
      </c>
      <c r="BK217" s="200">
        <f t="shared" si="29"/>
        <v>0</v>
      </c>
      <c r="BL217" s="17" t="s">
        <v>162</v>
      </c>
      <c r="BM217" s="199" t="s">
        <v>659</v>
      </c>
    </row>
    <row r="218" spans="1:65" s="2" customFormat="1" ht="16.5" customHeight="1">
      <c r="A218" s="34"/>
      <c r="B218" s="35"/>
      <c r="C218" s="239" t="s">
        <v>660</v>
      </c>
      <c r="D218" s="239" t="s">
        <v>371</v>
      </c>
      <c r="E218" s="240" t="s">
        <v>661</v>
      </c>
      <c r="F218" s="241" t="s">
        <v>662</v>
      </c>
      <c r="G218" s="242" t="s">
        <v>271</v>
      </c>
      <c r="H218" s="243">
        <v>29.5</v>
      </c>
      <c r="I218" s="244"/>
      <c r="J218" s="245">
        <f t="shared" si="20"/>
        <v>0</v>
      </c>
      <c r="K218" s="246"/>
      <c r="L218" s="247"/>
      <c r="M218" s="248" t="s">
        <v>1</v>
      </c>
      <c r="N218" s="249" t="s">
        <v>37</v>
      </c>
      <c r="O218" s="71"/>
      <c r="P218" s="197">
        <f t="shared" si="21"/>
        <v>0</v>
      </c>
      <c r="Q218" s="197">
        <v>0</v>
      </c>
      <c r="R218" s="197">
        <f t="shared" si="22"/>
        <v>0</v>
      </c>
      <c r="S218" s="197">
        <v>0</v>
      </c>
      <c r="T218" s="198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182</v>
      </c>
      <c r="AT218" s="199" t="s">
        <v>371</v>
      </c>
      <c r="AU218" s="199" t="s">
        <v>81</v>
      </c>
      <c r="AY218" s="17" t="s">
        <v>156</v>
      </c>
      <c r="BE218" s="200">
        <f t="shared" si="24"/>
        <v>0</v>
      </c>
      <c r="BF218" s="200">
        <f t="shared" si="25"/>
        <v>0</v>
      </c>
      <c r="BG218" s="200">
        <f t="shared" si="26"/>
        <v>0</v>
      </c>
      <c r="BH218" s="200">
        <f t="shared" si="27"/>
        <v>0</v>
      </c>
      <c r="BI218" s="200">
        <f t="shared" si="28"/>
        <v>0</v>
      </c>
      <c r="BJ218" s="17" t="s">
        <v>79</v>
      </c>
      <c r="BK218" s="200">
        <f t="shared" si="29"/>
        <v>0</v>
      </c>
      <c r="BL218" s="17" t="s">
        <v>162</v>
      </c>
      <c r="BM218" s="199" t="s">
        <v>663</v>
      </c>
    </row>
    <row r="219" spans="1:65" s="14" customFormat="1">
      <c r="B219" s="212"/>
      <c r="C219" s="213"/>
      <c r="D219" s="203" t="s">
        <v>163</v>
      </c>
      <c r="E219" s="214" t="s">
        <v>1</v>
      </c>
      <c r="F219" s="215" t="s">
        <v>664</v>
      </c>
      <c r="G219" s="213"/>
      <c r="H219" s="216">
        <v>29.5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163</v>
      </c>
      <c r="AU219" s="222" t="s">
        <v>81</v>
      </c>
      <c r="AV219" s="14" t="s">
        <v>81</v>
      </c>
      <c r="AW219" s="14" t="s">
        <v>29</v>
      </c>
      <c r="AX219" s="14" t="s">
        <v>72</v>
      </c>
      <c r="AY219" s="222" t="s">
        <v>156</v>
      </c>
    </row>
    <row r="220" spans="1:65" s="15" customFormat="1">
      <c r="B220" s="223"/>
      <c r="C220" s="224"/>
      <c r="D220" s="203" t="s">
        <v>163</v>
      </c>
      <c r="E220" s="225" t="s">
        <v>1</v>
      </c>
      <c r="F220" s="226" t="s">
        <v>168</v>
      </c>
      <c r="G220" s="224"/>
      <c r="H220" s="227">
        <v>29.5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163</v>
      </c>
      <c r="AU220" s="233" t="s">
        <v>81</v>
      </c>
      <c r="AV220" s="15" t="s">
        <v>162</v>
      </c>
      <c r="AW220" s="15" t="s">
        <v>29</v>
      </c>
      <c r="AX220" s="15" t="s">
        <v>79</v>
      </c>
      <c r="AY220" s="233" t="s">
        <v>156</v>
      </c>
    </row>
    <row r="221" spans="1:65" s="2" customFormat="1" ht="21.75" customHeight="1">
      <c r="A221" s="34"/>
      <c r="B221" s="35"/>
      <c r="C221" s="187" t="s">
        <v>341</v>
      </c>
      <c r="D221" s="187" t="s">
        <v>158</v>
      </c>
      <c r="E221" s="188" t="s">
        <v>665</v>
      </c>
      <c r="F221" s="189" t="s">
        <v>666</v>
      </c>
      <c r="G221" s="190" t="s">
        <v>161</v>
      </c>
      <c r="H221" s="191">
        <v>80.8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37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162</v>
      </c>
      <c r="AT221" s="199" t="s">
        <v>158</v>
      </c>
      <c r="AU221" s="199" t="s">
        <v>81</v>
      </c>
      <c r="AY221" s="17" t="s">
        <v>156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79</v>
      </c>
      <c r="BK221" s="200">
        <f>ROUND(I221*H221,2)</f>
        <v>0</v>
      </c>
      <c r="BL221" s="17" t="s">
        <v>162</v>
      </c>
      <c r="BM221" s="199" t="s">
        <v>667</v>
      </c>
    </row>
    <row r="222" spans="1:65" s="13" customFormat="1">
      <c r="B222" s="201"/>
      <c r="C222" s="202"/>
      <c r="D222" s="203" t="s">
        <v>163</v>
      </c>
      <c r="E222" s="204" t="s">
        <v>1</v>
      </c>
      <c r="F222" s="205" t="s">
        <v>94</v>
      </c>
      <c r="G222" s="202"/>
      <c r="H222" s="204" t="s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163</v>
      </c>
      <c r="AU222" s="211" t="s">
        <v>81</v>
      </c>
      <c r="AV222" s="13" t="s">
        <v>79</v>
      </c>
      <c r="AW222" s="13" t="s">
        <v>29</v>
      </c>
      <c r="AX222" s="13" t="s">
        <v>72</v>
      </c>
      <c r="AY222" s="211" t="s">
        <v>156</v>
      </c>
    </row>
    <row r="223" spans="1:65" s="14" customFormat="1">
      <c r="B223" s="212"/>
      <c r="C223" s="213"/>
      <c r="D223" s="203" t="s">
        <v>163</v>
      </c>
      <c r="E223" s="214" t="s">
        <v>1</v>
      </c>
      <c r="F223" s="215" t="s">
        <v>492</v>
      </c>
      <c r="G223" s="213"/>
      <c r="H223" s="216">
        <v>80.8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163</v>
      </c>
      <c r="AU223" s="222" t="s">
        <v>81</v>
      </c>
      <c r="AV223" s="14" t="s">
        <v>81</v>
      </c>
      <c r="AW223" s="14" t="s">
        <v>29</v>
      </c>
      <c r="AX223" s="14" t="s">
        <v>72</v>
      </c>
      <c r="AY223" s="222" t="s">
        <v>156</v>
      </c>
    </row>
    <row r="224" spans="1:65" s="15" customFormat="1">
      <c r="B224" s="223"/>
      <c r="C224" s="224"/>
      <c r="D224" s="203" t="s">
        <v>163</v>
      </c>
      <c r="E224" s="225" t="s">
        <v>1</v>
      </c>
      <c r="F224" s="226" t="s">
        <v>168</v>
      </c>
      <c r="G224" s="224"/>
      <c r="H224" s="227">
        <v>80.8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163</v>
      </c>
      <c r="AU224" s="233" t="s">
        <v>81</v>
      </c>
      <c r="AV224" s="15" t="s">
        <v>162</v>
      </c>
      <c r="AW224" s="15" t="s">
        <v>29</v>
      </c>
      <c r="AX224" s="15" t="s">
        <v>79</v>
      </c>
      <c r="AY224" s="233" t="s">
        <v>156</v>
      </c>
    </row>
    <row r="225" spans="1:65" s="2" customFormat="1" ht="16.5" customHeight="1">
      <c r="A225" s="34"/>
      <c r="B225" s="35"/>
      <c r="C225" s="187" t="s">
        <v>668</v>
      </c>
      <c r="D225" s="187" t="s">
        <v>158</v>
      </c>
      <c r="E225" s="188" t="s">
        <v>669</v>
      </c>
      <c r="F225" s="189" t="s">
        <v>670</v>
      </c>
      <c r="G225" s="190" t="s">
        <v>243</v>
      </c>
      <c r="H225" s="191">
        <v>1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37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162</v>
      </c>
      <c r="AT225" s="199" t="s">
        <v>158</v>
      </c>
      <c r="AU225" s="199" t="s">
        <v>81</v>
      </c>
      <c r="AY225" s="17" t="s">
        <v>156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79</v>
      </c>
      <c r="BK225" s="200">
        <f>ROUND(I225*H225,2)</f>
        <v>0</v>
      </c>
      <c r="BL225" s="17" t="s">
        <v>162</v>
      </c>
      <c r="BM225" s="199" t="s">
        <v>671</v>
      </c>
    </row>
    <row r="226" spans="1:65" s="13" customFormat="1">
      <c r="B226" s="201"/>
      <c r="C226" s="202"/>
      <c r="D226" s="203" t="s">
        <v>163</v>
      </c>
      <c r="E226" s="204" t="s">
        <v>1</v>
      </c>
      <c r="F226" s="205" t="s">
        <v>94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163</v>
      </c>
      <c r="AU226" s="211" t="s">
        <v>81</v>
      </c>
      <c r="AV226" s="13" t="s">
        <v>79</v>
      </c>
      <c r="AW226" s="13" t="s">
        <v>29</v>
      </c>
      <c r="AX226" s="13" t="s">
        <v>72</v>
      </c>
      <c r="AY226" s="211" t="s">
        <v>156</v>
      </c>
    </row>
    <row r="227" spans="1:65" s="14" customFormat="1">
      <c r="B227" s="212"/>
      <c r="C227" s="213"/>
      <c r="D227" s="203" t="s">
        <v>163</v>
      </c>
      <c r="E227" s="214" t="s">
        <v>1</v>
      </c>
      <c r="F227" s="215" t="s">
        <v>79</v>
      </c>
      <c r="G227" s="213"/>
      <c r="H227" s="216">
        <v>1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163</v>
      </c>
      <c r="AU227" s="222" t="s">
        <v>81</v>
      </c>
      <c r="AV227" s="14" t="s">
        <v>81</v>
      </c>
      <c r="AW227" s="14" t="s">
        <v>29</v>
      </c>
      <c r="AX227" s="14" t="s">
        <v>72</v>
      </c>
      <c r="AY227" s="222" t="s">
        <v>156</v>
      </c>
    </row>
    <row r="228" spans="1:65" s="15" customFormat="1">
      <c r="B228" s="223"/>
      <c r="C228" s="224"/>
      <c r="D228" s="203" t="s">
        <v>163</v>
      </c>
      <c r="E228" s="225" t="s">
        <v>1</v>
      </c>
      <c r="F228" s="226" t="s">
        <v>168</v>
      </c>
      <c r="G228" s="224"/>
      <c r="H228" s="227">
        <v>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163</v>
      </c>
      <c r="AU228" s="233" t="s">
        <v>81</v>
      </c>
      <c r="AV228" s="15" t="s">
        <v>162</v>
      </c>
      <c r="AW228" s="15" t="s">
        <v>29</v>
      </c>
      <c r="AX228" s="15" t="s">
        <v>79</v>
      </c>
      <c r="AY228" s="233" t="s">
        <v>156</v>
      </c>
    </row>
    <row r="229" spans="1:65" s="2" customFormat="1" ht="21.75" customHeight="1">
      <c r="A229" s="34"/>
      <c r="B229" s="35"/>
      <c r="C229" s="187" t="s">
        <v>344</v>
      </c>
      <c r="D229" s="187" t="s">
        <v>158</v>
      </c>
      <c r="E229" s="188" t="s">
        <v>672</v>
      </c>
      <c r="F229" s="189" t="s">
        <v>673</v>
      </c>
      <c r="G229" s="190" t="s">
        <v>243</v>
      </c>
      <c r="H229" s="191">
        <v>1</v>
      </c>
      <c r="I229" s="192"/>
      <c r="J229" s="193">
        <f>ROUND(I229*H229,2)</f>
        <v>0</v>
      </c>
      <c r="K229" s="194"/>
      <c r="L229" s="39"/>
      <c r="M229" s="195" t="s">
        <v>1</v>
      </c>
      <c r="N229" s="196" t="s">
        <v>37</v>
      </c>
      <c r="O229" s="71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162</v>
      </c>
      <c r="AT229" s="199" t="s">
        <v>158</v>
      </c>
      <c r="AU229" s="199" t="s">
        <v>81</v>
      </c>
      <c r="AY229" s="17" t="s">
        <v>156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79</v>
      </c>
      <c r="BK229" s="200">
        <f>ROUND(I229*H229,2)</f>
        <v>0</v>
      </c>
      <c r="BL229" s="17" t="s">
        <v>162</v>
      </c>
      <c r="BM229" s="199" t="s">
        <v>674</v>
      </c>
    </row>
    <row r="230" spans="1:65" s="13" customFormat="1">
      <c r="B230" s="201"/>
      <c r="C230" s="202"/>
      <c r="D230" s="203" t="s">
        <v>163</v>
      </c>
      <c r="E230" s="204" t="s">
        <v>1</v>
      </c>
      <c r="F230" s="205" t="s">
        <v>94</v>
      </c>
      <c r="G230" s="202"/>
      <c r="H230" s="204" t="s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163</v>
      </c>
      <c r="AU230" s="211" t="s">
        <v>81</v>
      </c>
      <c r="AV230" s="13" t="s">
        <v>79</v>
      </c>
      <c r="AW230" s="13" t="s">
        <v>29</v>
      </c>
      <c r="AX230" s="13" t="s">
        <v>72</v>
      </c>
      <c r="AY230" s="211" t="s">
        <v>156</v>
      </c>
    </row>
    <row r="231" spans="1:65" s="14" customFormat="1">
      <c r="B231" s="212"/>
      <c r="C231" s="213"/>
      <c r="D231" s="203" t="s">
        <v>163</v>
      </c>
      <c r="E231" s="214" t="s">
        <v>1</v>
      </c>
      <c r="F231" s="215" t="s">
        <v>79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163</v>
      </c>
      <c r="AU231" s="222" t="s">
        <v>81</v>
      </c>
      <c r="AV231" s="14" t="s">
        <v>81</v>
      </c>
      <c r="AW231" s="14" t="s">
        <v>29</v>
      </c>
      <c r="AX231" s="14" t="s">
        <v>72</v>
      </c>
      <c r="AY231" s="222" t="s">
        <v>156</v>
      </c>
    </row>
    <row r="232" spans="1:65" s="15" customFormat="1">
      <c r="B232" s="223"/>
      <c r="C232" s="224"/>
      <c r="D232" s="203" t="s">
        <v>163</v>
      </c>
      <c r="E232" s="225" t="s">
        <v>1</v>
      </c>
      <c r="F232" s="226" t="s">
        <v>168</v>
      </c>
      <c r="G232" s="224"/>
      <c r="H232" s="227">
        <v>1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163</v>
      </c>
      <c r="AU232" s="233" t="s">
        <v>81</v>
      </c>
      <c r="AV232" s="15" t="s">
        <v>162</v>
      </c>
      <c r="AW232" s="15" t="s">
        <v>29</v>
      </c>
      <c r="AX232" s="15" t="s">
        <v>79</v>
      </c>
      <c r="AY232" s="233" t="s">
        <v>156</v>
      </c>
    </row>
    <row r="233" spans="1:65" s="12" customFormat="1" ht="22.9" customHeight="1">
      <c r="B233" s="171"/>
      <c r="C233" s="172"/>
      <c r="D233" s="173" t="s">
        <v>71</v>
      </c>
      <c r="E233" s="185" t="s">
        <v>299</v>
      </c>
      <c r="F233" s="185" t="s">
        <v>300</v>
      </c>
      <c r="G233" s="172"/>
      <c r="H233" s="172"/>
      <c r="I233" s="175"/>
      <c r="J233" s="186">
        <f>BK233</f>
        <v>0</v>
      </c>
      <c r="K233" s="172"/>
      <c r="L233" s="177"/>
      <c r="M233" s="178"/>
      <c r="N233" s="179"/>
      <c r="O233" s="179"/>
      <c r="P233" s="180">
        <f>SUM(P234:P235)</f>
        <v>0</v>
      </c>
      <c r="Q233" s="179"/>
      <c r="R233" s="180">
        <f>SUM(R234:R235)</f>
        <v>0</v>
      </c>
      <c r="S233" s="179"/>
      <c r="T233" s="181">
        <f>SUM(T234:T235)</f>
        <v>0</v>
      </c>
      <c r="AR233" s="182" t="s">
        <v>79</v>
      </c>
      <c r="AT233" s="183" t="s">
        <v>71</v>
      </c>
      <c r="AU233" s="183" t="s">
        <v>79</v>
      </c>
      <c r="AY233" s="182" t="s">
        <v>156</v>
      </c>
      <c r="BK233" s="184">
        <f>SUM(BK234:BK235)</f>
        <v>0</v>
      </c>
    </row>
    <row r="234" spans="1:65" s="2" customFormat="1" ht="33" customHeight="1">
      <c r="A234" s="34"/>
      <c r="B234" s="35"/>
      <c r="C234" s="187" t="s">
        <v>675</v>
      </c>
      <c r="D234" s="187" t="s">
        <v>158</v>
      </c>
      <c r="E234" s="188" t="s">
        <v>676</v>
      </c>
      <c r="F234" s="189" t="s">
        <v>677</v>
      </c>
      <c r="G234" s="190" t="s">
        <v>271</v>
      </c>
      <c r="H234" s="191">
        <v>154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37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162</v>
      </c>
      <c r="AT234" s="199" t="s">
        <v>158</v>
      </c>
      <c r="AU234" s="199" t="s">
        <v>81</v>
      </c>
      <c r="AY234" s="17" t="s">
        <v>156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79</v>
      </c>
      <c r="BK234" s="200">
        <f>ROUND(I234*H234,2)</f>
        <v>0</v>
      </c>
      <c r="BL234" s="17" t="s">
        <v>162</v>
      </c>
      <c r="BM234" s="199" t="s">
        <v>678</v>
      </c>
    </row>
    <row r="235" spans="1:65" s="2" customFormat="1" ht="16.5" customHeight="1">
      <c r="A235" s="34"/>
      <c r="B235" s="35"/>
      <c r="C235" s="187" t="s">
        <v>352</v>
      </c>
      <c r="D235" s="187" t="s">
        <v>158</v>
      </c>
      <c r="E235" s="188" t="s">
        <v>679</v>
      </c>
      <c r="F235" s="189" t="s">
        <v>680</v>
      </c>
      <c r="G235" s="190" t="s">
        <v>297</v>
      </c>
      <c r="H235" s="191">
        <v>1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37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162</v>
      </c>
      <c r="AT235" s="199" t="s">
        <v>158</v>
      </c>
      <c r="AU235" s="199" t="s">
        <v>81</v>
      </c>
      <c r="AY235" s="17" t="s">
        <v>156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79</v>
      </c>
      <c r="BK235" s="200">
        <f>ROUND(I235*H235,2)</f>
        <v>0</v>
      </c>
      <c r="BL235" s="17" t="s">
        <v>162</v>
      </c>
      <c r="BM235" s="199" t="s">
        <v>681</v>
      </c>
    </row>
    <row r="236" spans="1:65" s="12" customFormat="1" ht="22.9" customHeight="1">
      <c r="B236" s="171"/>
      <c r="C236" s="172"/>
      <c r="D236" s="173" t="s">
        <v>71</v>
      </c>
      <c r="E236" s="185" t="s">
        <v>336</v>
      </c>
      <c r="F236" s="185" t="s">
        <v>337</v>
      </c>
      <c r="G236" s="172"/>
      <c r="H236" s="172"/>
      <c r="I236" s="175"/>
      <c r="J236" s="186">
        <f>BK236</f>
        <v>0</v>
      </c>
      <c r="K236" s="172"/>
      <c r="L236" s="177"/>
      <c r="M236" s="178"/>
      <c r="N236" s="179"/>
      <c r="O236" s="179"/>
      <c r="P236" s="180">
        <f>P237</f>
        <v>0</v>
      </c>
      <c r="Q236" s="179"/>
      <c r="R236" s="180">
        <f>R237</f>
        <v>0</v>
      </c>
      <c r="S236" s="179"/>
      <c r="T236" s="181">
        <f>T237</f>
        <v>0</v>
      </c>
      <c r="AR236" s="182" t="s">
        <v>79</v>
      </c>
      <c r="AT236" s="183" t="s">
        <v>71</v>
      </c>
      <c r="AU236" s="183" t="s">
        <v>79</v>
      </c>
      <c r="AY236" s="182" t="s">
        <v>156</v>
      </c>
      <c r="BK236" s="184">
        <f>BK237</f>
        <v>0</v>
      </c>
    </row>
    <row r="237" spans="1:65" s="2" customFormat="1" ht="24.2" customHeight="1">
      <c r="A237" s="34"/>
      <c r="B237" s="35"/>
      <c r="C237" s="187" t="s">
        <v>682</v>
      </c>
      <c r="D237" s="187" t="s">
        <v>158</v>
      </c>
      <c r="E237" s="188" t="s">
        <v>683</v>
      </c>
      <c r="F237" s="189" t="s">
        <v>684</v>
      </c>
      <c r="G237" s="190" t="s">
        <v>271</v>
      </c>
      <c r="H237" s="191">
        <v>42.716999999999999</v>
      </c>
      <c r="I237" s="192"/>
      <c r="J237" s="193">
        <f>ROUND(I237*H237,2)</f>
        <v>0</v>
      </c>
      <c r="K237" s="194"/>
      <c r="L237" s="39"/>
      <c r="M237" s="234" t="s">
        <v>1</v>
      </c>
      <c r="N237" s="235" t="s">
        <v>37</v>
      </c>
      <c r="O237" s="236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162</v>
      </c>
      <c r="AT237" s="199" t="s">
        <v>158</v>
      </c>
      <c r="AU237" s="199" t="s">
        <v>81</v>
      </c>
      <c r="AY237" s="17" t="s">
        <v>156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79</v>
      </c>
      <c r="BK237" s="200">
        <f>ROUND(I237*H237,2)</f>
        <v>0</v>
      </c>
      <c r="BL237" s="17" t="s">
        <v>162</v>
      </c>
      <c r="BM237" s="199" t="s">
        <v>685</v>
      </c>
    </row>
    <row r="238" spans="1:65" s="2" customFormat="1" ht="6.95" customHeight="1">
      <c r="A238" s="34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39"/>
      <c r="M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</sheetData>
  <sheetProtection algorithmName="SHA-512" hashValue="uTxsl/AIxS5/dI3VT3UxKEdSM6fiKihNKOB8EIwjE012V+XncYOEmnWGy90ue//f85zVsjUDXI748/84XEUgVw==" saltValue="gImm1LLJOzURx7Hvj45fgy21GtdOfzu/YtiQyNvHRk5FpCeeuP+vildQqL911EJIjD79qmNmyP+s/WKSh+g5Ow==" spinCount="100000" sheet="1" objects="1" scenarios="1" formatColumns="0" formatRows="0" autoFilter="0"/>
  <autoFilter ref="C119:K237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8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686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ROUND((SUM(BE122:BE188)),  2)</f>
        <v>0</v>
      </c>
      <c r="G33" s="34"/>
      <c r="H33" s="34"/>
      <c r="I33" s="124">
        <v>0.21</v>
      </c>
      <c r="J33" s="123">
        <f>ROUND(((SUM(BE122:BE188))*I33),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ROUND((SUM(BF122:BF188)),  2)</f>
        <v>0</v>
      </c>
      <c r="G34" s="34"/>
      <c r="H34" s="34"/>
      <c r="I34" s="124">
        <v>0.15</v>
      </c>
      <c r="J34" s="123">
        <f>ROUND(((SUM(BF122:BF188))*I34),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ROUND((SUM(BG122:BG188)),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ROUND((SUM(BH122:BH188)),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ROUND((SUM(BI122:BI188)),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301 - Revitalizace odv...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687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361</v>
      </c>
      <c r="E100" s="156"/>
      <c r="F100" s="156"/>
      <c r="G100" s="156"/>
      <c r="H100" s="156"/>
      <c r="I100" s="156"/>
      <c r="J100" s="157">
        <f>J155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136</v>
      </c>
      <c r="E101" s="156"/>
      <c r="F101" s="156"/>
      <c r="G101" s="156"/>
      <c r="H101" s="156"/>
      <c r="I101" s="156"/>
      <c r="J101" s="157">
        <f>J183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138</v>
      </c>
      <c r="E102" s="156"/>
      <c r="F102" s="156"/>
      <c r="G102" s="156"/>
      <c r="H102" s="156"/>
      <c r="I102" s="156"/>
      <c r="J102" s="157">
        <f>J187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141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6.25" customHeight="1">
      <c r="A112" s="34"/>
      <c r="B112" s="35"/>
      <c r="C112" s="36"/>
      <c r="D112" s="36"/>
      <c r="E112" s="334" t="str">
        <f>E7</f>
        <v>Příloha č. 9 ZD - Soupis stavebních prací, dodávek a služeb s výkazem výměr</v>
      </c>
      <c r="F112" s="335"/>
      <c r="G112" s="335"/>
      <c r="H112" s="33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7" t="str">
        <f>E9</f>
        <v>SO 301 - Revitalizace odv...</v>
      </c>
      <c r="F114" s="333"/>
      <c r="G114" s="333"/>
      <c r="H114" s="33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>
        <f>IF(J12="","",J12)</f>
        <v>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 xml:space="preserve"> </v>
      </c>
      <c r="G118" s="36"/>
      <c r="H118" s="36"/>
      <c r="I118" s="29" t="s">
        <v>28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26</v>
      </c>
      <c r="D119" s="36"/>
      <c r="E119" s="36"/>
      <c r="F119" s="27" t="str">
        <f>IF(E18="","",E18)</f>
        <v>Vyplň údaj</v>
      </c>
      <c r="G119" s="36"/>
      <c r="H119" s="36"/>
      <c r="I119" s="29" t="s">
        <v>30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142</v>
      </c>
      <c r="D121" s="162" t="s">
        <v>57</v>
      </c>
      <c r="E121" s="162" t="s">
        <v>53</v>
      </c>
      <c r="F121" s="162" t="s">
        <v>54</v>
      </c>
      <c r="G121" s="162" t="s">
        <v>143</v>
      </c>
      <c r="H121" s="162" t="s">
        <v>144</v>
      </c>
      <c r="I121" s="162" t="s">
        <v>145</v>
      </c>
      <c r="J121" s="163" t="s">
        <v>131</v>
      </c>
      <c r="K121" s="164" t="s">
        <v>146</v>
      </c>
      <c r="L121" s="165"/>
      <c r="M121" s="75" t="s">
        <v>1</v>
      </c>
      <c r="N121" s="76" t="s">
        <v>36</v>
      </c>
      <c r="O121" s="76" t="s">
        <v>147</v>
      </c>
      <c r="P121" s="76" t="s">
        <v>148</v>
      </c>
      <c r="Q121" s="76" t="s">
        <v>149</v>
      </c>
      <c r="R121" s="76" t="s">
        <v>150</v>
      </c>
      <c r="S121" s="76" t="s">
        <v>151</v>
      </c>
      <c r="T121" s="77" t="s">
        <v>152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153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0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71</v>
      </c>
      <c r="AU122" s="17" t="s">
        <v>133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71</v>
      </c>
      <c r="E123" s="174" t="s">
        <v>154</v>
      </c>
      <c r="F123" s="174" t="s">
        <v>155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P124+P150+P155+P183+P187</f>
        <v>0</v>
      </c>
      <c r="Q123" s="179"/>
      <c r="R123" s="180">
        <f>R124+R150+R155+R183+R187</f>
        <v>0</v>
      </c>
      <c r="S123" s="179"/>
      <c r="T123" s="181">
        <f>T124+T150+T155+T183+T187</f>
        <v>0</v>
      </c>
      <c r="AR123" s="182" t="s">
        <v>79</v>
      </c>
      <c r="AT123" s="183" t="s">
        <v>71</v>
      </c>
      <c r="AU123" s="183" t="s">
        <v>72</v>
      </c>
      <c r="AY123" s="182" t="s">
        <v>156</v>
      </c>
      <c r="BK123" s="184">
        <f>BK124+BK150+BK155+BK183+BK187</f>
        <v>0</v>
      </c>
    </row>
    <row r="124" spans="1:65" s="12" customFormat="1" ht="22.9" customHeight="1">
      <c r="B124" s="171"/>
      <c r="C124" s="172"/>
      <c r="D124" s="173" t="s">
        <v>71</v>
      </c>
      <c r="E124" s="185" t="s">
        <v>79</v>
      </c>
      <c r="F124" s="185" t="s">
        <v>157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SUM(P125:P149)</f>
        <v>0</v>
      </c>
      <c r="Q124" s="179"/>
      <c r="R124" s="180">
        <f>SUM(R125:R149)</f>
        <v>0</v>
      </c>
      <c r="S124" s="179"/>
      <c r="T124" s="181">
        <f>SUM(T125:T149)</f>
        <v>0</v>
      </c>
      <c r="AR124" s="182" t="s">
        <v>79</v>
      </c>
      <c r="AT124" s="183" t="s">
        <v>71</v>
      </c>
      <c r="AU124" s="183" t="s">
        <v>79</v>
      </c>
      <c r="AY124" s="182" t="s">
        <v>156</v>
      </c>
      <c r="BK124" s="184">
        <f>SUM(BK125:BK149)</f>
        <v>0</v>
      </c>
    </row>
    <row r="125" spans="1:65" s="2" customFormat="1" ht="24.2" customHeight="1">
      <c r="A125" s="34"/>
      <c r="B125" s="35"/>
      <c r="C125" s="187" t="s">
        <v>79</v>
      </c>
      <c r="D125" s="187" t="s">
        <v>158</v>
      </c>
      <c r="E125" s="188" t="s">
        <v>688</v>
      </c>
      <c r="F125" s="189" t="s">
        <v>689</v>
      </c>
      <c r="G125" s="190" t="s">
        <v>243</v>
      </c>
      <c r="H125" s="191">
        <v>909.67499999999995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37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162</v>
      </c>
      <c r="AT125" s="199" t="s">
        <v>158</v>
      </c>
      <c r="AU125" s="199" t="s">
        <v>81</v>
      </c>
      <c r="AY125" s="17" t="s">
        <v>156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79</v>
      </c>
      <c r="BK125" s="200">
        <f>ROUND(I125*H125,2)</f>
        <v>0</v>
      </c>
      <c r="BL125" s="17" t="s">
        <v>162</v>
      </c>
      <c r="BM125" s="199" t="s">
        <v>81</v>
      </c>
    </row>
    <row r="126" spans="1:65" s="13" customFormat="1">
      <c r="B126" s="201"/>
      <c r="C126" s="202"/>
      <c r="D126" s="203" t="s">
        <v>163</v>
      </c>
      <c r="E126" s="204" t="s">
        <v>1</v>
      </c>
      <c r="F126" s="205" t="s">
        <v>690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163</v>
      </c>
      <c r="AU126" s="211" t="s">
        <v>81</v>
      </c>
      <c r="AV126" s="13" t="s">
        <v>79</v>
      </c>
      <c r="AW126" s="13" t="s">
        <v>29</v>
      </c>
      <c r="AX126" s="13" t="s">
        <v>72</v>
      </c>
      <c r="AY126" s="211" t="s">
        <v>156</v>
      </c>
    </row>
    <row r="127" spans="1:65" s="14" customFormat="1">
      <c r="B127" s="212"/>
      <c r="C127" s="213"/>
      <c r="D127" s="203" t="s">
        <v>163</v>
      </c>
      <c r="E127" s="214" t="s">
        <v>1</v>
      </c>
      <c r="F127" s="215" t="s">
        <v>691</v>
      </c>
      <c r="G127" s="213"/>
      <c r="H127" s="216">
        <v>909.67499999999995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163</v>
      </c>
      <c r="AU127" s="222" t="s">
        <v>81</v>
      </c>
      <c r="AV127" s="14" t="s">
        <v>81</v>
      </c>
      <c r="AW127" s="14" t="s">
        <v>29</v>
      </c>
      <c r="AX127" s="14" t="s">
        <v>72</v>
      </c>
      <c r="AY127" s="222" t="s">
        <v>156</v>
      </c>
    </row>
    <row r="128" spans="1:65" s="15" customFormat="1">
      <c r="B128" s="223"/>
      <c r="C128" s="224"/>
      <c r="D128" s="203" t="s">
        <v>163</v>
      </c>
      <c r="E128" s="225" t="s">
        <v>1</v>
      </c>
      <c r="F128" s="226" t="s">
        <v>168</v>
      </c>
      <c r="G128" s="224"/>
      <c r="H128" s="227">
        <v>909.67499999999995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163</v>
      </c>
      <c r="AU128" s="233" t="s">
        <v>81</v>
      </c>
      <c r="AV128" s="15" t="s">
        <v>162</v>
      </c>
      <c r="AW128" s="15" t="s">
        <v>29</v>
      </c>
      <c r="AX128" s="15" t="s">
        <v>79</v>
      </c>
      <c r="AY128" s="233" t="s">
        <v>156</v>
      </c>
    </row>
    <row r="129" spans="1:65" s="2" customFormat="1" ht="37.9" customHeight="1">
      <c r="A129" s="34"/>
      <c r="B129" s="35"/>
      <c r="C129" s="187" t="s">
        <v>81</v>
      </c>
      <c r="D129" s="187" t="s">
        <v>158</v>
      </c>
      <c r="E129" s="188" t="s">
        <v>253</v>
      </c>
      <c r="F129" s="189" t="s">
        <v>254</v>
      </c>
      <c r="G129" s="190" t="s">
        <v>243</v>
      </c>
      <c r="H129" s="191">
        <v>909.67499999999995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162</v>
      </c>
      <c r="AT129" s="199" t="s">
        <v>158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162</v>
      </c>
      <c r="BM129" s="199" t="s">
        <v>162</v>
      </c>
    </row>
    <row r="130" spans="1:65" s="2" customFormat="1" ht="37.9" customHeight="1">
      <c r="A130" s="34"/>
      <c r="B130" s="35"/>
      <c r="C130" s="187" t="s">
        <v>175</v>
      </c>
      <c r="D130" s="187" t="s">
        <v>158</v>
      </c>
      <c r="E130" s="188" t="s">
        <v>257</v>
      </c>
      <c r="F130" s="189" t="s">
        <v>258</v>
      </c>
      <c r="G130" s="190" t="s">
        <v>243</v>
      </c>
      <c r="H130" s="191">
        <v>9096.75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37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162</v>
      </c>
      <c r="AT130" s="199" t="s">
        <v>158</v>
      </c>
      <c r="AU130" s="199" t="s">
        <v>81</v>
      </c>
      <c r="AY130" s="17" t="s">
        <v>156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79</v>
      </c>
      <c r="BK130" s="200">
        <f>ROUND(I130*H130,2)</f>
        <v>0</v>
      </c>
      <c r="BL130" s="17" t="s">
        <v>162</v>
      </c>
      <c r="BM130" s="199" t="s">
        <v>178</v>
      </c>
    </row>
    <row r="131" spans="1:65" s="14" customFormat="1">
      <c r="B131" s="212"/>
      <c r="C131" s="213"/>
      <c r="D131" s="203" t="s">
        <v>163</v>
      </c>
      <c r="E131" s="214" t="s">
        <v>1</v>
      </c>
      <c r="F131" s="215" t="s">
        <v>692</v>
      </c>
      <c r="G131" s="213"/>
      <c r="H131" s="216">
        <v>9096.75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163</v>
      </c>
      <c r="AU131" s="222" t="s">
        <v>81</v>
      </c>
      <c r="AV131" s="14" t="s">
        <v>81</v>
      </c>
      <c r="AW131" s="14" t="s">
        <v>29</v>
      </c>
      <c r="AX131" s="14" t="s">
        <v>72</v>
      </c>
      <c r="AY131" s="222" t="s">
        <v>156</v>
      </c>
    </row>
    <row r="132" spans="1:65" s="15" customFormat="1">
      <c r="B132" s="223"/>
      <c r="C132" s="224"/>
      <c r="D132" s="203" t="s">
        <v>163</v>
      </c>
      <c r="E132" s="225" t="s">
        <v>1</v>
      </c>
      <c r="F132" s="226" t="s">
        <v>168</v>
      </c>
      <c r="G132" s="224"/>
      <c r="H132" s="227">
        <v>9096.75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163</v>
      </c>
      <c r="AU132" s="233" t="s">
        <v>81</v>
      </c>
      <c r="AV132" s="15" t="s">
        <v>162</v>
      </c>
      <c r="AW132" s="15" t="s">
        <v>29</v>
      </c>
      <c r="AX132" s="15" t="s">
        <v>79</v>
      </c>
      <c r="AY132" s="233" t="s">
        <v>156</v>
      </c>
    </row>
    <row r="133" spans="1:65" s="2" customFormat="1" ht="24.2" customHeight="1">
      <c r="A133" s="34"/>
      <c r="B133" s="35"/>
      <c r="C133" s="187" t="s">
        <v>162</v>
      </c>
      <c r="D133" s="187" t="s">
        <v>158</v>
      </c>
      <c r="E133" s="188" t="s">
        <v>409</v>
      </c>
      <c r="F133" s="189" t="s">
        <v>410</v>
      </c>
      <c r="G133" s="190" t="s">
        <v>243</v>
      </c>
      <c r="H133" s="191">
        <v>909.67499999999995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162</v>
      </c>
      <c r="AT133" s="199" t="s">
        <v>158</v>
      </c>
      <c r="AU133" s="199" t="s">
        <v>81</v>
      </c>
      <c r="AY133" s="17" t="s">
        <v>156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79</v>
      </c>
      <c r="BK133" s="200">
        <f>ROUND(I133*H133,2)</f>
        <v>0</v>
      </c>
      <c r="BL133" s="17" t="s">
        <v>162</v>
      </c>
      <c r="BM133" s="199" t="s">
        <v>182</v>
      </c>
    </row>
    <row r="134" spans="1:65" s="2" customFormat="1" ht="16.5" customHeight="1">
      <c r="A134" s="34"/>
      <c r="B134" s="35"/>
      <c r="C134" s="187" t="s">
        <v>187</v>
      </c>
      <c r="D134" s="187" t="s">
        <v>158</v>
      </c>
      <c r="E134" s="188" t="s">
        <v>266</v>
      </c>
      <c r="F134" s="189" t="s">
        <v>267</v>
      </c>
      <c r="G134" s="190" t="s">
        <v>243</v>
      </c>
      <c r="H134" s="191">
        <v>909.67499999999995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162</v>
      </c>
      <c r="AT134" s="199" t="s">
        <v>158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190</v>
      </c>
    </row>
    <row r="135" spans="1:65" s="2" customFormat="1" ht="33" customHeight="1">
      <c r="A135" s="34"/>
      <c r="B135" s="35"/>
      <c r="C135" s="187" t="s">
        <v>178</v>
      </c>
      <c r="D135" s="187" t="s">
        <v>158</v>
      </c>
      <c r="E135" s="188" t="s">
        <v>269</v>
      </c>
      <c r="F135" s="189" t="s">
        <v>270</v>
      </c>
      <c r="G135" s="190" t="s">
        <v>271</v>
      </c>
      <c r="H135" s="191">
        <v>1637.415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37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162</v>
      </c>
      <c r="AT135" s="199" t="s">
        <v>158</v>
      </c>
      <c r="AU135" s="199" t="s">
        <v>81</v>
      </c>
      <c r="AY135" s="17" t="s">
        <v>156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79</v>
      </c>
      <c r="BK135" s="200">
        <f>ROUND(I135*H135,2)</f>
        <v>0</v>
      </c>
      <c r="BL135" s="17" t="s">
        <v>162</v>
      </c>
      <c r="BM135" s="199" t="s">
        <v>194</v>
      </c>
    </row>
    <row r="136" spans="1:65" s="14" customFormat="1">
      <c r="B136" s="212"/>
      <c r="C136" s="213"/>
      <c r="D136" s="203" t="s">
        <v>163</v>
      </c>
      <c r="E136" s="214" t="s">
        <v>1</v>
      </c>
      <c r="F136" s="215" t="s">
        <v>693</v>
      </c>
      <c r="G136" s="213"/>
      <c r="H136" s="216">
        <v>1637.415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163</v>
      </c>
      <c r="AU136" s="222" t="s">
        <v>81</v>
      </c>
      <c r="AV136" s="14" t="s">
        <v>81</v>
      </c>
      <c r="AW136" s="14" t="s">
        <v>29</v>
      </c>
      <c r="AX136" s="14" t="s">
        <v>72</v>
      </c>
      <c r="AY136" s="222" t="s">
        <v>156</v>
      </c>
    </row>
    <row r="137" spans="1:65" s="15" customFormat="1">
      <c r="B137" s="223"/>
      <c r="C137" s="224"/>
      <c r="D137" s="203" t="s">
        <v>163</v>
      </c>
      <c r="E137" s="225" t="s">
        <v>1</v>
      </c>
      <c r="F137" s="226" t="s">
        <v>168</v>
      </c>
      <c r="G137" s="224"/>
      <c r="H137" s="227">
        <v>1637.415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163</v>
      </c>
      <c r="AU137" s="233" t="s">
        <v>81</v>
      </c>
      <c r="AV137" s="15" t="s">
        <v>162</v>
      </c>
      <c r="AW137" s="15" t="s">
        <v>29</v>
      </c>
      <c r="AX137" s="15" t="s">
        <v>79</v>
      </c>
      <c r="AY137" s="233" t="s">
        <v>156</v>
      </c>
    </row>
    <row r="138" spans="1:65" s="2" customFormat="1" ht="24.2" customHeight="1">
      <c r="A138" s="34"/>
      <c r="B138" s="35"/>
      <c r="C138" s="187" t="s">
        <v>197</v>
      </c>
      <c r="D138" s="187" t="s">
        <v>158</v>
      </c>
      <c r="E138" s="188" t="s">
        <v>694</v>
      </c>
      <c r="F138" s="189" t="s">
        <v>695</v>
      </c>
      <c r="G138" s="190" t="s">
        <v>243</v>
      </c>
      <c r="H138" s="191">
        <v>10.25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37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162</v>
      </c>
      <c r="AT138" s="199" t="s">
        <v>158</v>
      </c>
      <c r="AU138" s="199" t="s">
        <v>81</v>
      </c>
      <c r="AY138" s="17" t="s">
        <v>156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79</v>
      </c>
      <c r="BK138" s="200">
        <f>ROUND(I138*H138,2)</f>
        <v>0</v>
      </c>
      <c r="BL138" s="17" t="s">
        <v>162</v>
      </c>
      <c r="BM138" s="199" t="s">
        <v>200</v>
      </c>
    </row>
    <row r="139" spans="1:65" s="13" customFormat="1">
      <c r="B139" s="201"/>
      <c r="C139" s="202"/>
      <c r="D139" s="203" t="s">
        <v>163</v>
      </c>
      <c r="E139" s="204" t="s">
        <v>1</v>
      </c>
      <c r="F139" s="205" t="s">
        <v>696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163</v>
      </c>
      <c r="AU139" s="211" t="s">
        <v>81</v>
      </c>
      <c r="AV139" s="13" t="s">
        <v>79</v>
      </c>
      <c r="AW139" s="13" t="s">
        <v>29</v>
      </c>
      <c r="AX139" s="13" t="s">
        <v>72</v>
      </c>
      <c r="AY139" s="211" t="s">
        <v>156</v>
      </c>
    </row>
    <row r="140" spans="1:65" s="14" customFormat="1">
      <c r="B140" s="212"/>
      <c r="C140" s="213"/>
      <c r="D140" s="203" t="s">
        <v>163</v>
      </c>
      <c r="E140" s="214" t="s">
        <v>1</v>
      </c>
      <c r="F140" s="215" t="s">
        <v>697</v>
      </c>
      <c r="G140" s="213"/>
      <c r="H140" s="216">
        <v>10.25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163</v>
      </c>
      <c r="AU140" s="222" t="s">
        <v>81</v>
      </c>
      <c r="AV140" s="14" t="s">
        <v>81</v>
      </c>
      <c r="AW140" s="14" t="s">
        <v>29</v>
      </c>
      <c r="AX140" s="14" t="s">
        <v>72</v>
      </c>
      <c r="AY140" s="222" t="s">
        <v>156</v>
      </c>
    </row>
    <row r="141" spans="1:65" s="15" customFormat="1">
      <c r="B141" s="223"/>
      <c r="C141" s="224"/>
      <c r="D141" s="203" t="s">
        <v>163</v>
      </c>
      <c r="E141" s="225" t="s">
        <v>1</v>
      </c>
      <c r="F141" s="226" t="s">
        <v>168</v>
      </c>
      <c r="G141" s="224"/>
      <c r="H141" s="227">
        <v>10.25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163</v>
      </c>
      <c r="AU141" s="233" t="s">
        <v>81</v>
      </c>
      <c r="AV141" s="15" t="s">
        <v>162</v>
      </c>
      <c r="AW141" s="15" t="s">
        <v>29</v>
      </c>
      <c r="AX141" s="15" t="s">
        <v>79</v>
      </c>
      <c r="AY141" s="233" t="s">
        <v>156</v>
      </c>
    </row>
    <row r="142" spans="1:65" s="2" customFormat="1" ht="24.2" customHeight="1">
      <c r="A142" s="34"/>
      <c r="B142" s="35"/>
      <c r="C142" s="187" t="s">
        <v>182</v>
      </c>
      <c r="D142" s="187" t="s">
        <v>158</v>
      </c>
      <c r="E142" s="188" t="s">
        <v>698</v>
      </c>
      <c r="F142" s="189" t="s">
        <v>699</v>
      </c>
      <c r="G142" s="190" t="s">
        <v>161</v>
      </c>
      <c r="H142" s="191">
        <v>1399.5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37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162</v>
      </c>
      <c r="AT142" s="199" t="s">
        <v>158</v>
      </c>
      <c r="AU142" s="199" t="s">
        <v>81</v>
      </c>
      <c r="AY142" s="17" t="s">
        <v>156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79</v>
      </c>
      <c r="BK142" s="200">
        <f>ROUND(I142*H142,2)</f>
        <v>0</v>
      </c>
      <c r="BL142" s="17" t="s">
        <v>162</v>
      </c>
      <c r="BM142" s="199" t="s">
        <v>205</v>
      </c>
    </row>
    <row r="143" spans="1:65" s="13" customFormat="1">
      <c r="B143" s="201"/>
      <c r="C143" s="202"/>
      <c r="D143" s="203" t="s">
        <v>163</v>
      </c>
      <c r="E143" s="204" t="s">
        <v>1</v>
      </c>
      <c r="F143" s="205" t="s">
        <v>700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163</v>
      </c>
      <c r="AU143" s="211" t="s">
        <v>81</v>
      </c>
      <c r="AV143" s="13" t="s">
        <v>79</v>
      </c>
      <c r="AW143" s="13" t="s">
        <v>29</v>
      </c>
      <c r="AX143" s="13" t="s">
        <v>72</v>
      </c>
      <c r="AY143" s="211" t="s">
        <v>156</v>
      </c>
    </row>
    <row r="144" spans="1:65" s="14" customFormat="1">
      <c r="B144" s="212"/>
      <c r="C144" s="213"/>
      <c r="D144" s="203" t="s">
        <v>163</v>
      </c>
      <c r="E144" s="214" t="s">
        <v>1</v>
      </c>
      <c r="F144" s="215" t="s">
        <v>701</v>
      </c>
      <c r="G144" s="213"/>
      <c r="H144" s="216">
        <v>1399.5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163</v>
      </c>
      <c r="AU144" s="222" t="s">
        <v>81</v>
      </c>
      <c r="AV144" s="14" t="s">
        <v>81</v>
      </c>
      <c r="AW144" s="14" t="s">
        <v>29</v>
      </c>
      <c r="AX144" s="14" t="s">
        <v>72</v>
      </c>
      <c r="AY144" s="222" t="s">
        <v>156</v>
      </c>
    </row>
    <row r="145" spans="1:65" s="15" customFormat="1">
      <c r="B145" s="223"/>
      <c r="C145" s="224"/>
      <c r="D145" s="203" t="s">
        <v>163</v>
      </c>
      <c r="E145" s="225" t="s">
        <v>1</v>
      </c>
      <c r="F145" s="226" t="s">
        <v>168</v>
      </c>
      <c r="G145" s="224"/>
      <c r="H145" s="227">
        <v>1399.5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163</v>
      </c>
      <c r="AU145" s="233" t="s">
        <v>81</v>
      </c>
      <c r="AV145" s="15" t="s">
        <v>162</v>
      </c>
      <c r="AW145" s="15" t="s">
        <v>29</v>
      </c>
      <c r="AX145" s="15" t="s">
        <v>79</v>
      </c>
      <c r="AY145" s="233" t="s">
        <v>156</v>
      </c>
    </row>
    <row r="146" spans="1:65" s="2" customFormat="1" ht="24.2" customHeight="1">
      <c r="A146" s="34"/>
      <c r="B146" s="35"/>
      <c r="C146" s="187" t="s">
        <v>207</v>
      </c>
      <c r="D146" s="187" t="s">
        <v>158</v>
      </c>
      <c r="E146" s="188" t="s">
        <v>702</v>
      </c>
      <c r="F146" s="189" t="s">
        <v>703</v>
      </c>
      <c r="G146" s="190" t="s">
        <v>161</v>
      </c>
      <c r="H146" s="191">
        <v>277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37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162</v>
      </c>
      <c r="AT146" s="199" t="s">
        <v>158</v>
      </c>
      <c r="AU146" s="199" t="s">
        <v>81</v>
      </c>
      <c r="AY146" s="17" t="s">
        <v>156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79</v>
      </c>
      <c r="BK146" s="200">
        <f>ROUND(I146*H146,2)</f>
        <v>0</v>
      </c>
      <c r="BL146" s="17" t="s">
        <v>162</v>
      </c>
      <c r="BM146" s="199" t="s">
        <v>210</v>
      </c>
    </row>
    <row r="147" spans="1:65" s="13" customFormat="1">
      <c r="B147" s="201"/>
      <c r="C147" s="202"/>
      <c r="D147" s="203" t="s">
        <v>163</v>
      </c>
      <c r="E147" s="204" t="s">
        <v>1</v>
      </c>
      <c r="F147" s="205" t="s">
        <v>704</v>
      </c>
      <c r="G147" s="202"/>
      <c r="H147" s="204" t="s">
        <v>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163</v>
      </c>
      <c r="AU147" s="211" t="s">
        <v>81</v>
      </c>
      <c r="AV147" s="13" t="s">
        <v>79</v>
      </c>
      <c r="AW147" s="13" t="s">
        <v>29</v>
      </c>
      <c r="AX147" s="13" t="s">
        <v>72</v>
      </c>
      <c r="AY147" s="211" t="s">
        <v>156</v>
      </c>
    </row>
    <row r="148" spans="1:65" s="14" customFormat="1">
      <c r="B148" s="212"/>
      <c r="C148" s="213"/>
      <c r="D148" s="203" t="s">
        <v>163</v>
      </c>
      <c r="E148" s="214" t="s">
        <v>1</v>
      </c>
      <c r="F148" s="215" t="s">
        <v>705</v>
      </c>
      <c r="G148" s="213"/>
      <c r="H148" s="216">
        <v>277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163</v>
      </c>
      <c r="AU148" s="222" t="s">
        <v>81</v>
      </c>
      <c r="AV148" s="14" t="s">
        <v>81</v>
      </c>
      <c r="AW148" s="14" t="s">
        <v>29</v>
      </c>
      <c r="AX148" s="14" t="s">
        <v>72</v>
      </c>
      <c r="AY148" s="222" t="s">
        <v>156</v>
      </c>
    </row>
    <row r="149" spans="1:65" s="15" customFormat="1">
      <c r="B149" s="223"/>
      <c r="C149" s="224"/>
      <c r="D149" s="203" t="s">
        <v>163</v>
      </c>
      <c r="E149" s="225" t="s">
        <v>1</v>
      </c>
      <c r="F149" s="226" t="s">
        <v>168</v>
      </c>
      <c r="G149" s="224"/>
      <c r="H149" s="227">
        <v>277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163</v>
      </c>
      <c r="AU149" s="233" t="s">
        <v>81</v>
      </c>
      <c r="AV149" s="15" t="s">
        <v>162</v>
      </c>
      <c r="AW149" s="15" t="s">
        <v>29</v>
      </c>
      <c r="AX149" s="15" t="s">
        <v>79</v>
      </c>
      <c r="AY149" s="233" t="s">
        <v>156</v>
      </c>
    </row>
    <row r="150" spans="1:65" s="12" customFormat="1" ht="22.9" customHeight="1">
      <c r="B150" s="171"/>
      <c r="C150" s="172"/>
      <c r="D150" s="173" t="s">
        <v>71</v>
      </c>
      <c r="E150" s="185" t="s">
        <v>162</v>
      </c>
      <c r="F150" s="185" t="s">
        <v>706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SUM(P151:P154)</f>
        <v>0</v>
      </c>
      <c r="Q150" s="179"/>
      <c r="R150" s="180">
        <f>SUM(R151:R154)</f>
        <v>0</v>
      </c>
      <c r="S150" s="179"/>
      <c r="T150" s="181">
        <f>SUM(T151:T154)</f>
        <v>0</v>
      </c>
      <c r="AR150" s="182" t="s">
        <v>79</v>
      </c>
      <c r="AT150" s="183" t="s">
        <v>71</v>
      </c>
      <c r="AU150" s="183" t="s">
        <v>79</v>
      </c>
      <c r="AY150" s="182" t="s">
        <v>156</v>
      </c>
      <c r="BK150" s="184">
        <f>SUM(BK151:BK154)</f>
        <v>0</v>
      </c>
    </row>
    <row r="151" spans="1:65" s="2" customFormat="1" ht="24.2" customHeight="1">
      <c r="A151" s="34"/>
      <c r="B151" s="35"/>
      <c r="C151" s="187" t="s">
        <v>190</v>
      </c>
      <c r="D151" s="187" t="s">
        <v>158</v>
      </c>
      <c r="E151" s="188" t="s">
        <v>707</v>
      </c>
      <c r="F151" s="189" t="s">
        <v>708</v>
      </c>
      <c r="G151" s="190" t="s">
        <v>243</v>
      </c>
      <c r="H151" s="191">
        <v>3.6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162</v>
      </c>
      <c r="AT151" s="199" t="s">
        <v>158</v>
      </c>
      <c r="AU151" s="199" t="s">
        <v>81</v>
      </c>
      <c r="AY151" s="17" t="s">
        <v>156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162</v>
      </c>
      <c r="BM151" s="199" t="s">
        <v>215</v>
      </c>
    </row>
    <row r="152" spans="1:65" s="13" customFormat="1">
      <c r="B152" s="201"/>
      <c r="C152" s="202"/>
      <c r="D152" s="203" t="s">
        <v>163</v>
      </c>
      <c r="E152" s="204" t="s">
        <v>1</v>
      </c>
      <c r="F152" s="205" t="s">
        <v>709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163</v>
      </c>
      <c r="AU152" s="211" t="s">
        <v>81</v>
      </c>
      <c r="AV152" s="13" t="s">
        <v>79</v>
      </c>
      <c r="AW152" s="13" t="s">
        <v>29</v>
      </c>
      <c r="AX152" s="13" t="s">
        <v>72</v>
      </c>
      <c r="AY152" s="211" t="s">
        <v>156</v>
      </c>
    </row>
    <row r="153" spans="1:65" s="14" customFormat="1">
      <c r="B153" s="212"/>
      <c r="C153" s="213"/>
      <c r="D153" s="203" t="s">
        <v>163</v>
      </c>
      <c r="E153" s="214" t="s">
        <v>1</v>
      </c>
      <c r="F153" s="215" t="s">
        <v>710</v>
      </c>
      <c r="G153" s="213"/>
      <c r="H153" s="216">
        <v>3.6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163</v>
      </c>
      <c r="AU153" s="222" t="s">
        <v>81</v>
      </c>
      <c r="AV153" s="14" t="s">
        <v>81</v>
      </c>
      <c r="AW153" s="14" t="s">
        <v>29</v>
      </c>
      <c r="AX153" s="14" t="s">
        <v>72</v>
      </c>
      <c r="AY153" s="222" t="s">
        <v>156</v>
      </c>
    </row>
    <row r="154" spans="1:65" s="15" customFormat="1">
      <c r="B154" s="223"/>
      <c r="C154" s="224"/>
      <c r="D154" s="203" t="s">
        <v>163</v>
      </c>
      <c r="E154" s="225" t="s">
        <v>1</v>
      </c>
      <c r="F154" s="226" t="s">
        <v>168</v>
      </c>
      <c r="G154" s="224"/>
      <c r="H154" s="227">
        <v>3.6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163</v>
      </c>
      <c r="AU154" s="233" t="s">
        <v>81</v>
      </c>
      <c r="AV154" s="15" t="s">
        <v>162</v>
      </c>
      <c r="AW154" s="15" t="s">
        <v>29</v>
      </c>
      <c r="AX154" s="15" t="s">
        <v>79</v>
      </c>
      <c r="AY154" s="233" t="s">
        <v>156</v>
      </c>
    </row>
    <row r="155" spans="1:65" s="12" customFormat="1" ht="22.9" customHeight="1">
      <c r="B155" s="171"/>
      <c r="C155" s="172"/>
      <c r="D155" s="173" t="s">
        <v>71</v>
      </c>
      <c r="E155" s="185" t="s">
        <v>187</v>
      </c>
      <c r="F155" s="185" t="s">
        <v>364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SUM(P156:P182)</f>
        <v>0</v>
      </c>
      <c r="Q155" s="179"/>
      <c r="R155" s="180">
        <f>SUM(R156:R182)</f>
        <v>0</v>
      </c>
      <c r="S155" s="179"/>
      <c r="T155" s="181">
        <f>SUM(T156:T182)</f>
        <v>0</v>
      </c>
      <c r="AR155" s="182" t="s">
        <v>79</v>
      </c>
      <c r="AT155" s="183" t="s">
        <v>71</v>
      </c>
      <c r="AU155" s="183" t="s">
        <v>79</v>
      </c>
      <c r="AY155" s="182" t="s">
        <v>156</v>
      </c>
      <c r="BK155" s="184">
        <f>SUM(BK156:BK182)</f>
        <v>0</v>
      </c>
    </row>
    <row r="156" spans="1:65" s="2" customFormat="1" ht="24.2" customHeight="1">
      <c r="A156" s="34"/>
      <c r="B156" s="35"/>
      <c r="C156" s="187" t="s">
        <v>216</v>
      </c>
      <c r="D156" s="187" t="s">
        <v>158</v>
      </c>
      <c r="E156" s="188" t="s">
        <v>711</v>
      </c>
      <c r="F156" s="189" t="s">
        <v>712</v>
      </c>
      <c r="G156" s="190" t="s">
        <v>161</v>
      </c>
      <c r="H156" s="191">
        <v>523.5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37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162</v>
      </c>
      <c r="AT156" s="199" t="s">
        <v>158</v>
      </c>
      <c r="AU156" s="199" t="s">
        <v>81</v>
      </c>
      <c r="AY156" s="17" t="s">
        <v>156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79</v>
      </c>
      <c r="BK156" s="200">
        <f>ROUND(I156*H156,2)</f>
        <v>0</v>
      </c>
      <c r="BL156" s="17" t="s">
        <v>162</v>
      </c>
      <c r="BM156" s="199" t="s">
        <v>219</v>
      </c>
    </row>
    <row r="157" spans="1:65" s="13" customFormat="1">
      <c r="B157" s="201"/>
      <c r="C157" s="202"/>
      <c r="D157" s="203" t="s">
        <v>163</v>
      </c>
      <c r="E157" s="204" t="s">
        <v>1</v>
      </c>
      <c r="F157" s="205" t="s">
        <v>713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163</v>
      </c>
      <c r="AU157" s="211" t="s">
        <v>81</v>
      </c>
      <c r="AV157" s="13" t="s">
        <v>79</v>
      </c>
      <c r="AW157" s="13" t="s">
        <v>29</v>
      </c>
      <c r="AX157" s="13" t="s">
        <v>72</v>
      </c>
      <c r="AY157" s="211" t="s">
        <v>156</v>
      </c>
    </row>
    <row r="158" spans="1:65" s="14" customFormat="1">
      <c r="B158" s="212"/>
      <c r="C158" s="213"/>
      <c r="D158" s="203" t="s">
        <v>163</v>
      </c>
      <c r="E158" s="214" t="s">
        <v>1</v>
      </c>
      <c r="F158" s="215" t="s">
        <v>714</v>
      </c>
      <c r="G158" s="213"/>
      <c r="H158" s="216">
        <v>231.4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163</v>
      </c>
      <c r="AU158" s="222" t="s">
        <v>81</v>
      </c>
      <c r="AV158" s="14" t="s">
        <v>81</v>
      </c>
      <c r="AW158" s="14" t="s">
        <v>29</v>
      </c>
      <c r="AX158" s="14" t="s">
        <v>72</v>
      </c>
      <c r="AY158" s="222" t="s">
        <v>156</v>
      </c>
    </row>
    <row r="159" spans="1:65" s="14" customFormat="1">
      <c r="B159" s="212"/>
      <c r="C159" s="213"/>
      <c r="D159" s="203" t="s">
        <v>163</v>
      </c>
      <c r="E159" s="214" t="s">
        <v>1</v>
      </c>
      <c r="F159" s="215" t="s">
        <v>715</v>
      </c>
      <c r="G159" s="213"/>
      <c r="H159" s="216">
        <v>292.10000000000002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163</v>
      </c>
      <c r="AU159" s="222" t="s">
        <v>81</v>
      </c>
      <c r="AV159" s="14" t="s">
        <v>81</v>
      </c>
      <c r="AW159" s="14" t="s">
        <v>29</v>
      </c>
      <c r="AX159" s="14" t="s">
        <v>72</v>
      </c>
      <c r="AY159" s="222" t="s">
        <v>156</v>
      </c>
    </row>
    <row r="160" spans="1:65" s="15" customFormat="1">
      <c r="B160" s="223"/>
      <c r="C160" s="224"/>
      <c r="D160" s="203" t="s">
        <v>163</v>
      </c>
      <c r="E160" s="225" t="s">
        <v>1</v>
      </c>
      <c r="F160" s="226" t="s">
        <v>168</v>
      </c>
      <c r="G160" s="224"/>
      <c r="H160" s="227">
        <v>523.5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163</v>
      </c>
      <c r="AU160" s="233" t="s">
        <v>81</v>
      </c>
      <c r="AV160" s="15" t="s">
        <v>162</v>
      </c>
      <c r="AW160" s="15" t="s">
        <v>29</v>
      </c>
      <c r="AX160" s="15" t="s">
        <v>79</v>
      </c>
      <c r="AY160" s="233" t="s">
        <v>156</v>
      </c>
    </row>
    <row r="161" spans="1:65" s="2" customFormat="1" ht="24.2" customHeight="1">
      <c r="A161" s="34"/>
      <c r="B161" s="35"/>
      <c r="C161" s="187" t="s">
        <v>194</v>
      </c>
      <c r="D161" s="187" t="s">
        <v>158</v>
      </c>
      <c r="E161" s="188" t="s">
        <v>716</v>
      </c>
      <c r="F161" s="189" t="s">
        <v>717</v>
      </c>
      <c r="G161" s="190" t="s">
        <v>161</v>
      </c>
      <c r="H161" s="191">
        <v>976.5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37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162</v>
      </c>
      <c r="AT161" s="199" t="s">
        <v>158</v>
      </c>
      <c r="AU161" s="199" t="s">
        <v>81</v>
      </c>
      <c r="AY161" s="17" t="s">
        <v>156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79</v>
      </c>
      <c r="BK161" s="200">
        <f>ROUND(I161*H161,2)</f>
        <v>0</v>
      </c>
      <c r="BL161" s="17" t="s">
        <v>162</v>
      </c>
      <c r="BM161" s="199" t="s">
        <v>228</v>
      </c>
    </row>
    <row r="162" spans="1:65" s="13" customFormat="1">
      <c r="B162" s="201"/>
      <c r="C162" s="202"/>
      <c r="D162" s="203" t="s">
        <v>163</v>
      </c>
      <c r="E162" s="204" t="s">
        <v>1</v>
      </c>
      <c r="F162" s="205" t="s">
        <v>718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163</v>
      </c>
      <c r="AU162" s="211" t="s">
        <v>81</v>
      </c>
      <c r="AV162" s="13" t="s">
        <v>79</v>
      </c>
      <c r="AW162" s="13" t="s">
        <v>29</v>
      </c>
      <c r="AX162" s="13" t="s">
        <v>72</v>
      </c>
      <c r="AY162" s="211" t="s">
        <v>156</v>
      </c>
    </row>
    <row r="163" spans="1:65" s="14" customFormat="1">
      <c r="B163" s="212"/>
      <c r="C163" s="213"/>
      <c r="D163" s="203" t="s">
        <v>163</v>
      </c>
      <c r="E163" s="214" t="s">
        <v>1</v>
      </c>
      <c r="F163" s="215" t="s">
        <v>719</v>
      </c>
      <c r="G163" s="213"/>
      <c r="H163" s="216">
        <v>87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163</v>
      </c>
      <c r="AU163" s="222" t="s">
        <v>81</v>
      </c>
      <c r="AV163" s="14" t="s">
        <v>81</v>
      </c>
      <c r="AW163" s="14" t="s">
        <v>29</v>
      </c>
      <c r="AX163" s="14" t="s">
        <v>72</v>
      </c>
      <c r="AY163" s="222" t="s">
        <v>156</v>
      </c>
    </row>
    <row r="164" spans="1:65" s="13" customFormat="1">
      <c r="B164" s="201"/>
      <c r="C164" s="202"/>
      <c r="D164" s="203" t="s">
        <v>163</v>
      </c>
      <c r="E164" s="204" t="s">
        <v>1</v>
      </c>
      <c r="F164" s="205" t="s">
        <v>720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163</v>
      </c>
      <c r="AU164" s="211" t="s">
        <v>81</v>
      </c>
      <c r="AV164" s="13" t="s">
        <v>79</v>
      </c>
      <c r="AW164" s="13" t="s">
        <v>29</v>
      </c>
      <c r="AX164" s="13" t="s">
        <v>72</v>
      </c>
      <c r="AY164" s="211" t="s">
        <v>156</v>
      </c>
    </row>
    <row r="165" spans="1:65" s="14" customFormat="1">
      <c r="B165" s="212"/>
      <c r="C165" s="213"/>
      <c r="D165" s="203" t="s">
        <v>163</v>
      </c>
      <c r="E165" s="214" t="s">
        <v>1</v>
      </c>
      <c r="F165" s="215" t="s">
        <v>721</v>
      </c>
      <c r="G165" s="213"/>
      <c r="H165" s="216">
        <v>366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163</v>
      </c>
      <c r="AU165" s="222" t="s">
        <v>81</v>
      </c>
      <c r="AV165" s="14" t="s">
        <v>81</v>
      </c>
      <c r="AW165" s="14" t="s">
        <v>29</v>
      </c>
      <c r="AX165" s="14" t="s">
        <v>72</v>
      </c>
      <c r="AY165" s="222" t="s">
        <v>156</v>
      </c>
    </row>
    <row r="166" spans="1:65" s="13" customFormat="1">
      <c r="B166" s="201"/>
      <c r="C166" s="202"/>
      <c r="D166" s="203" t="s">
        <v>163</v>
      </c>
      <c r="E166" s="204" t="s">
        <v>1</v>
      </c>
      <c r="F166" s="205" t="s">
        <v>722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163</v>
      </c>
      <c r="AU166" s="211" t="s">
        <v>81</v>
      </c>
      <c r="AV166" s="13" t="s">
        <v>79</v>
      </c>
      <c r="AW166" s="13" t="s">
        <v>29</v>
      </c>
      <c r="AX166" s="13" t="s">
        <v>72</v>
      </c>
      <c r="AY166" s="211" t="s">
        <v>156</v>
      </c>
    </row>
    <row r="167" spans="1:65" s="14" customFormat="1">
      <c r="B167" s="212"/>
      <c r="C167" s="213"/>
      <c r="D167" s="203" t="s">
        <v>163</v>
      </c>
      <c r="E167" s="214" t="s">
        <v>1</v>
      </c>
      <c r="F167" s="215" t="s">
        <v>714</v>
      </c>
      <c r="G167" s="213"/>
      <c r="H167" s="216">
        <v>231.4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163</v>
      </c>
      <c r="AU167" s="222" t="s">
        <v>81</v>
      </c>
      <c r="AV167" s="14" t="s">
        <v>81</v>
      </c>
      <c r="AW167" s="14" t="s">
        <v>29</v>
      </c>
      <c r="AX167" s="14" t="s">
        <v>72</v>
      </c>
      <c r="AY167" s="222" t="s">
        <v>156</v>
      </c>
    </row>
    <row r="168" spans="1:65" s="14" customFormat="1">
      <c r="B168" s="212"/>
      <c r="C168" s="213"/>
      <c r="D168" s="203" t="s">
        <v>163</v>
      </c>
      <c r="E168" s="214" t="s">
        <v>1</v>
      </c>
      <c r="F168" s="215" t="s">
        <v>715</v>
      </c>
      <c r="G168" s="213"/>
      <c r="H168" s="216">
        <v>292.10000000000002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163</v>
      </c>
      <c r="AU168" s="222" t="s">
        <v>81</v>
      </c>
      <c r="AV168" s="14" t="s">
        <v>81</v>
      </c>
      <c r="AW168" s="14" t="s">
        <v>29</v>
      </c>
      <c r="AX168" s="14" t="s">
        <v>72</v>
      </c>
      <c r="AY168" s="222" t="s">
        <v>156</v>
      </c>
    </row>
    <row r="169" spans="1:65" s="15" customFormat="1">
      <c r="B169" s="223"/>
      <c r="C169" s="224"/>
      <c r="D169" s="203" t="s">
        <v>163</v>
      </c>
      <c r="E169" s="225" t="s">
        <v>1</v>
      </c>
      <c r="F169" s="226" t="s">
        <v>168</v>
      </c>
      <c r="G169" s="224"/>
      <c r="H169" s="227">
        <v>976.5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163</v>
      </c>
      <c r="AU169" s="233" t="s">
        <v>81</v>
      </c>
      <c r="AV169" s="15" t="s">
        <v>162</v>
      </c>
      <c r="AW169" s="15" t="s">
        <v>29</v>
      </c>
      <c r="AX169" s="15" t="s">
        <v>79</v>
      </c>
      <c r="AY169" s="233" t="s">
        <v>156</v>
      </c>
    </row>
    <row r="170" spans="1:65" s="2" customFormat="1" ht="24.2" customHeight="1">
      <c r="A170" s="34"/>
      <c r="B170" s="35"/>
      <c r="C170" s="187" t="s">
        <v>232</v>
      </c>
      <c r="D170" s="187" t="s">
        <v>158</v>
      </c>
      <c r="E170" s="188" t="s">
        <v>723</v>
      </c>
      <c r="F170" s="189" t="s">
        <v>724</v>
      </c>
      <c r="G170" s="190" t="s">
        <v>161</v>
      </c>
      <c r="H170" s="191">
        <v>876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37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162</v>
      </c>
      <c r="AT170" s="199" t="s">
        <v>158</v>
      </c>
      <c r="AU170" s="199" t="s">
        <v>81</v>
      </c>
      <c r="AY170" s="17" t="s">
        <v>156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79</v>
      </c>
      <c r="BK170" s="200">
        <f>ROUND(I170*H170,2)</f>
        <v>0</v>
      </c>
      <c r="BL170" s="17" t="s">
        <v>162</v>
      </c>
      <c r="BM170" s="199" t="s">
        <v>235</v>
      </c>
    </row>
    <row r="171" spans="1:65" s="13" customFormat="1">
      <c r="B171" s="201"/>
      <c r="C171" s="202"/>
      <c r="D171" s="203" t="s">
        <v>163</v>
      </c>
      <c r="E171" s="204" t="s">
        <v>1</v>
      </c>
      <c r="F171" s="205" t="s">
        <v>725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163</v>
      </c>
      <c r="AU171" s="211" t="s">
        <v>81</v>
      </c>
      <c r="AV171" s="13" t="s">
        <v>79</v>
      </c>
      <c r="AW171" s="13" t="s">
        <v>29</v>
      </c>
      <c r="AX171" s="13" t="s">
        <v>72</v>
      </c>
      <c r="AY171" s="211" t="s">
        <v>156</v>
      </c>
    </row>
    <row r="172" spans="1:65" s="14" customFormat="1">
      <c r="B172" s="212"/>
      <c r="C172" s="213"/>
      <c r="D172" s="203" t="s">
        <v>163</v>
      </c>
      <c r="E172" s="214" t="s">
        <v>1</v>
      </c>
      <c r="F172" s="215" t="s">
        <v>726</v>
      </c>
      <c r="G172" s="213"/>
      <c r="H172" s="216">
        <v>876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163</v>
      </c>
      <c r="AU172" s="222" t="s">
        <v>81</v>
      </c>
      <c r="AV172" s="14" t="s">
        <v>81</v>
      </c>
      <c r="AW172" s="14" t="s">
        <v>29</v>
      </c>
      <c r="AX172" s="14" t="s">
        <v>72</v>
      </c>
      <c r="AY172" s="222" t="s">
        <v>156</v>
      </c>
    </row>
    <row r="173" spans="1:65" s="15" customFormat="1">
      <c r="B173" s="223"/>
      <c r="C173" s="224"/>
      <c r="D173" s="203" t="s">
        <v>163</v>
      </c>
      <c r="E173" s="225" t="s">
        <v>1</v>
      </c>
      <c r="F173" s="226" t="s">
        <v>168</v>
      </c>
      <c r="G173" s="224"/>
      <c r="H173" s="227">
        <v>876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163</v>
      </c>
      <c r="AU173" s="233" t="s">
        <v>81</v>
      </c>
      <c r="AV173" s="15" t="s">
        <v>162</v>
      </c>
      <c r="AW173" s="15" t="s">
        <v>29</v>
      </c>
      <c r="AX173" s="15" t="s">
        <v>79</v>
      </c>
      <c r="AY173" s="233" t="s">
        <v>156</v>
      </c>
    </row>
    <row r="174" spans="1:65" s="2" customFormat="1" ht="24.2" customHeight="1">
      <c r="A174" s="34"/>
      <c r="B174" s="35"/>
      <c r="C174" s="187" t="s">
        <v>200</v>
      </c>
      <c r="D174" s="187" t="s">
        <v>158</v>
      </c>
      <c r="E174" s="188" t="s">
        <v>384</v>
      </c>
      <c r="F174" s="189" t="s">
        <v>385</v>
      </c>
      <c r="G174" s="190" t="s">
        <v>161</v>
      </c>
      <c r="H174" s="191">
        <v>209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37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162</v>
      </c>
      <c r="AT174" s="199" t="s">
        <v>158</v>
      </c>
      <c r="AU174" s="199" t="s">
        <v>81</v>
      </c>
      <c r="AY174" s="17" t="s">
        <v>156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79</v>
      </c>
      <c r="BK174" s="200">
        <f>ROUND(I174*H174,2)</f>
        <v>0</v>
      </c>
      <c r="BL174" s="17" t="s">
        <v>162</v>
      </c>
      <c r="BM174" s="199" t="s">
        <v>239</v>
      </c>
    </row>
    <row r="175" spans="1:65" s="13" customFormat="1">
      <c r="B175" s="201"/>
      <c r="C175" s="202"/>
      <c r="D175" s="203" t="s">
        <v>163</v>
      </c>
      <c r="E175" s="204" t="s">
        <v>1</v>
      </c>
      <c r="F175" s="205" t="s">
        <v>718</v>
      </c>
      <c r="G175" s="202"/>
      <c r="H175" s="204" t="s">
        <v>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163</v>
      </c>
      <c r="AU175" s="211" t="s">
        <v>81</v>
      </c>
      <c r="AV175" s="13" t="s">
        <v>79</v>
      </c>
      <c r="AW175" s="13" t="s">
        <v>29</v>
      </c>
      <c r="AX175" s="13" t="s">
        <v>72</v>
      </c>
      <c r="AY175" s="211" t="s">
        <v>156</v>
      </c>
    </row>
    <row r="176" spans="1:65" s="14" customFormat="1">
      <c r="B176" s="212"/>
      <c r="C176" s="213"/>
      <c r="D176" s="203" t="s">
        <v>163</v>
      </c>
      <c r="E176" s="214" t="s">
        <v>1</v>
      </c>
      <c r="F176" s="215" t="s">
        <v>719</v>
      </c>
      <c r="G176" s="213"/>
      <c r="H176" s="216">
        <v>87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163</v>
      </c>
      <c r="AU176" s="222" t="s">
        <v>81</v>
      </c>
      <c r="AV176" s="14" t="s">
        <v>81</v>
      </c>
      <c r="AW176" s="14" t="s">
        <v>29</v>
      </c>
      <c r="AX176" s="14" t="s">
        <v>72</v>
      </c>
      <c r="AY176" s="222" t="s">
        <v>156</v>
      </c>
    </row>
    <row r="177" spans="1:65" s="13" customFormat="1">
      <c r="B177" s="201"/>
      <c r="C177" s="202"/>
      <c r="D177" s="203" t="s">
        <v>163</v>
      </c>
      <c r="E177" s="204" t="s">
        <v>1</v>
      </c>
      <c r="F177" s="205" t="s">
        <v>727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163</v>
      </c>
      <c r="AU177" s="211" t="s">
        <v>81</v>
      </c>
      <c r="AV177" s="13" t="s">
        <v>79</v>
      </c>
      <c r="AW177" s="13" t="s">
        <v>29</v>
      </c>
      <c r="AX177" s="13" t="s">
        <v>72</v>
      </c>
      <c r="AY177" s="211" t="s">
        <v>156</v>
      </c>
    </row>
    <row r="178" spans="1:65" s="14" customFormat="1">
      <c r="B178" s="212"/>
      <c r="C178" s="213"/>
      <c r="D178" s="203" t="s">
        <v>163</v>
      </c>
      <c r="E178" s="214" t="s">
        <v>1</v>
      </c>
      <c r="F178" s="215" t="s">
        <v>728</v>
      </c>
      <c r="G178" s="213"/>
      <c r="H178" s="216">
        <v>122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163</v>
      </c>
      <c r="AU178" s="222" t="s">
        <v>81</v>
      </c>
      <c r="AV178" s="14" t="s">
        <v>81</v>
      </c>
      <c r="AW178" s="14" t="s">
        <v>29</v>
      </c>
      <c r="AX178" s="14" t="s">
        <v>72</v>
      </c>
      <c r="AY178" s="222" t="s">
        <v>156</v>
      </c>
    </row>
    <row r="179" spans="1:65" s="15" customFormat="1">
      <c r="B179" s="223"/>
      <c r="C179" s="224"/>
      <c r="D179" s="203" t="s">
        <v>163</v>
      </c>
      <c r="E179" s="225" t="s">
        <v>1</v>
      </c>
      <c r="F179" s="226" t="s">
        <v>168</v>
      </c>
      <c r="G179" s="224"/>
      <c r="H179" s="227">
        <v>209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163</v>
      </c>
      <c r="AU179" s="233" t="s">
        <v>81</v>
      </c>
      <c r="AV179" s="15" t="s">
        <v>162</v>
      </c>
      <c r="AW179" s="15" t="s">
        <v>29</v>
      </c>
      <c r="AX179" s="15" t="s">
        <v>79</v>
      </c>
      <c r="AY179" s="233" t="s">
        <v>156</v>
      </c>
    </row>
    <row r="180" spans="1:65" s="2" customFormat="1" ht="16.5" customHeight="1">
      <c r="A180" s="34"/>
      <c r="B180" s="35"/>
      <c r="C180" s="239" t="s">
        <v>8</v>
      </c>
      <c r="D180" s="239" t="s">
        <v>371</v>
      </c>
      <c r="E180" s="240" t="s">
        <v>372</v>
      </c>
      <c r="F180" s="241" t="s">
        <v>373</v>
      </c>
      <c r="G180" s="242" t="s">
        <v>161</v>
      </c>
      <c r="H180" s="243">
        <v>213.18</v>
      </c>
      <c r="I180" s="244"/>
      <c r="J180" s="245">
        <f>ROUND(I180*H180,2)</f>
        <v>0</v>
      </c>
      <c r="K180" s="246"/>
      <c r="L180" s="247"/>
      <c r="M180" s="248" t="s">
        <v>1</v>
      </c>
      <c r="N180" s="249" t="s">
        <v>37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182</v>
      </c>
      <c r="AT180" s="199" t="s">
        <v>371</v>
      </c>
      <c r="AU180" s="199" t="s">
        <v>81</v>
      </c>
      <c r="AY180" s="17" t="s">
        <v>156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79</v>
      </c>
      <c r="BK180" s="200">
        <f>ROUND(I180*H180,2)</f>
        <v>0</v>
      </c>
      <c r="BL180" s="17" t="s">
        <v>162</v>
      </c>
      <c r="BM180" s="199" t="s">
        <v>244</v>
      </c>
    </row>
    <row r="181" spans="1:65" s="14" customFormat="1">
      <c r="B181" s="212"/>
      <c r="C181" s="213"/>
      <c r="D181" s="203" t="s">
        <v>163</v>
      </c>
      <c r="E181" s="214" t="s">
        <v>1</v>
      </c>
      <c r="F181" s="215" t="s">
        <v>729</v>
      </c>
      <c r="G181" s="213"/>
      <c r="H181" s="216">
        <v>213.18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163</v>
      </c>
      <c r="AU181" s="222" t="s">
        <v>81</v>
      </c>
      <c r="AV181" s="14" t="s">
        <v>81</v>
      </c>
      <c r="AW181" s="14" t="s">
        <v>29</v>
      </c>
      <c r="AX181" s="14" t="s">
        <v>72</v>
      </c>
      <c r="AY181" s="222" t="s">
        <v>156</v>
      </c>
    </row>
    <row r="182" spans="1:65" s="15" customFormat="1">
      <c r="B182" s="223"/>
      <c r="C182" s="224"/>
      <c r="D182" s="203" t="s">
        <v>163</v>
      </c>
      <c r="E182" s="225" t="s">
        <v>1</v>
      </c>
      <c r="F182" s="226" t="s">
        <v>168</v>
      </c>
      <c r="G182" s="224"/>
      <c r="H182" s="227">
        <v>213.18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163</v>
      </c>
      <c r="AU182" s="233" t="s">
        <v>81</v>
      </c>
      <c r="AV182" s="15" t="s">
        <v>162</v>
      </c>
      <c r="AW182" s="15" t="s">
        <v>29</v>
      </c>
      <c r="AX182" s="15" t="s">
        <v>79</v>
      </c>
      <c r="AY182" s="233" t="s">
        <v>156</v>
      </c>
    </row>
    <row r="183" spans="1:65" s="12" customFormat="1" ht="22.9" customHeight="1">
      <c r="B183" s="171"/>
      <c r="C183" s="172"/>
      <c r="D183" s="173" t="s">
        <v>71</v>
      </c>
      <c r="E183" s="185" t="s">
        <v>207</v>
      </c>
      <c r="F183" s="185" t="s">
        <v>277</v>
      </c>
      <c r="G183" s="172"/>
      <c r="H183" s="172"/>
      <c r="I183" s="175"/>
      <c r="J183" s="186">
        <f>BK183</f>
        <v>0</v>
      </c>
      <c r="K183" s="172"/>
      <c r="L183" s="177"/>
      <c r="M183" s="178"/>
      <c r="N183" s="179"/>
      <c r="O183" s="179"/>
      <c r="P183" s="180">
        <f>SUM(P184:P186)</f>
        <v>0</v>
      </c>
      <c r="Q183" s="179"/>
      <c r="R183" s="180">
        <f>SUM(R184:R186)</f>
        <v>0</v>
      </c>
      <c r="S183" s="179"/>
      <c r="T183" s="181">
        <f>SUM(T184:T186)</f>
        <v>0</v>
      </c>
      <c r="AR183" s="182" t="s">
        <v>79</v>
      </c>
      <c r="AT183" s="183" t="s">
        <v>71</v>
      </c>
      <c r="AU183" s="183" t="s">
        <v>79</v>
      </c>
      <c r="AY183" s="182" t="s">
        <v>156</v>
      </c>
      <c r="BK183" s="184">
        <f>SUM(BK184:BK186)</f>
        <v>0</v>
      </c>
    </row>
    <row r="184" spans="1:65" s="2" customFormat="1" ht="16.5" customHeight="1">
      <c r="A184" s="34"/>
      <c r="B184" s="35"/>
      <c r="C184" s="187" t="s">
        <v>205</v>
      </c>
      <c r="D184" s="187" t="s">
        <v>158</v>
      </c>
      <c r="E184" s="188" t="s">
        <v>730</v>
      </c>
      <c r="F184" s="189" t="s">
        <v>731</v>
      </c>
      <c r="G184" s="190" t="s">
        <v>227</v>
      </c>
      <c r="H184" s="191">
        <v>20.5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37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162</v>
      </c>
      <c r="AT184" s="199" t="s">
        <v>158</v>
      </c>
      <c r="AU184" s="199" t="s">
        <v>81</v>
      </c>
      <c r="AY184" s="17" t="s">
        <v>156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79</v>
      </c>
      <c r="BK184" s="200">
        <f>ROUND(I184*H184,2)</f>
        <v>0</v>
      </c>
      <c r="BL184" s="17" t="s">
        <v>162</v>
      </c>
      <c r="BM184" s="199" t="s">
        <v>249</v>
      </c>
    </row>
    <row r="185" spans="1:65" s="2" customFormat="1" ht="16.5" customHeight="1">
      <c r="A185" s="34"/>
      <c r="B185" s="35"/>
      <c r="C185" s="239" t="s">
        <v>252</v>
      </c>
      <c r="D185" s="239" t="s">
        <v>371</v>
      </c>
      <c r="E185" s="240" t="s">
        <v>732</v>
      </c>
      <c r="F185" s="241" t="s">
        <v>733</v>
      </c>
      <c r="G185" s="242" t="s">
        <v>227</v>
      </c>
      <c r="H185" s="243">
        <v>20.5</v>
      </c>
      <c r="I185" s="244"/>
      <c r="J185" s="245">
        <f>ROUND(I185*H185,2)</f>
        <v>0</v>
      </c>
      <c r="K185" s="246"/>
      <c r="L185" s="247"/>
      <c r="M185" s="248" t="s">
        <v>1</v>
      </c>
      <c r="N185" s="249" t="s">
        <v>37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182</v>
      </c>
      <c r="AT185" s="199" t="s">
        <v>371</v>
      </c>
      <c r="AU185" s="199" t="s">
        <v>81</v>
      </c>
      <c r="AY185" s="17" t="s">
        <v>156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79</v>
      </c>
      <c r="BK185" s="200">
        <f>ROUND(I185*H185,2)</f>
        <v>0</v>
      </c>
      <c r="BL185" s="17" t="s">
        <v>162</v>
      </c>
      <c r="BM185" s="199" t="s">
        <v>255</v>
      </c>
    </row>
    <row r="186" spans="1:65" s="2" customFormat="1" ht="33" customHeight="1">
      <c r="A186" s="34"/>
      <c r="B186" s="35"/>
      <c r="C186" s="187" t="s">
        <v>210</v>
      </c>
      <c r="D186" s="187" t="s">
        <v>158</v>
      </c>
      <c r="E186" s="188" t="s">
        <v>734</v>
      </c>
      <c r="F186" s="189" t="s">
        <v>735</v>
      </c>
      <c r="G186" s="190" t="s">
        <v>227</v>
      </c>
      <c r="H186" s="191">
        <v>8.5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37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162</v>
      </c>
      <c r="AT186" s="199" t="s">
        <v>158</v>
      </c>
      <c r="AU186" s="199" t="s">
        <v>81</v>
      </c>
      <c r="AY186" s="17" t="s">
        <v>156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79</v>
      </c>
      <c r="BK186" s="200">
        <f>ROUND(I186*H186,2)</f>
        <v>0</v>
      </c>
      <c r="BL186" s="17" t="s">
        <v>162</v>
      </c>
      <c r="BM186" s="199" t="s">
        <v>259</v>
      </c>
    </row>
    <row r="187" spans="1:65" s="12" customFormat="1" ht="22.9" customHeight="1">
      <c r="B187" s="171"/>
      <c r="C187" s="172"/>
      <c r="D187" s="173" t="s">
        <v>71</v>
      </c>
      <c r="E187" s="185" t="s">
        <v>336</v>
      </c>
      <c r="F187" s="185" t="s">
        <v>337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P188</f>
        <v>0</v>
      </c>
      <c r="Q187" s="179"/>
      <c r="R187" s="180">
        <f>R188</f>
        <v>0</v>
      </c>
      <c r="S187" s="179"/>
      <c r="T187" s="181">
        <f>T188</f>
        <v>0</v>
      </c>
      <c r="AR187" s="182" t="s">
        <v>79</v>
      </c>
      <c r="AT187" s="183" t="s">
        <v>71</v>
      </c>
      <c r="AU187" s="183" t="s">
        <v>79</v>
      </c>
      <c r="AY187" s="182" t="s">
        <v>156</v>
      </c>
      <c r="BK187" s="184">
        <f>BK188</f>
        <v>0</v>
      </c>
    </row>
    <row r="188" spans="1:65" s="2" customFormat="1" ht="24.2" customHeight="1">
      <c r="A188" s="34"/>
      <c r="B188" s="35"/>
      <c r="C188" s="187" t="s">
        <v>261</v>
      </c>
      <c r="D188" s="187" t="s">
        <v>158</v>
      </c>
      <c r="E188" s="188" t="s">
        <v>342</v>
      </c>
      <c r="F188" s="189" t="s">
        <v>343</v>
      </c>
      <c r="G188" s="190" t="s">
        <v>271</v>
      </c>
      <c r="H188" s="191">
        <v>865.17899999999997</v>
      </c>
      <c r="I188" s="192"/>
      <c r="J188" s="193">
        <f>ROUND(I188*H188,2)</f>
        <v>0</v>
      </c>
      <c r="K188" s="194"/>
      <c r="L188" s="39"/>
      <c r="M188" s="234" t="s">
        <v>1</v>
      </c>
      <c r="N188" s="235" t="s">
        <v>37</v>
      </c>
      <c r="O188" s="236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162</v>
      </c>
      <c r="AT188" s="199" t="s">
        <v>158</v>
      </c>
      <c r="AU188" s="199" t="s">
        <v>81</v>
      </c>
      <c r="AY188" s="17" t="s">
        <v>156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79</v>
      </c>
      <c r="BK188" s="200">
        <f>ROUND(I188*H188,2)</f>
        <v>0</v>
      </c>
      <c r="BL188" s="17" t="s">
        <v>162</v>
      </c>
      <c r="BM188" s="199" t="s">
        <v>264</v>
      </c>
    </row>
    <row r="189" spans="1:65" s="2" customFormat="1" ht="6.95" customHeight="1">
      <c r="A189" s="3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39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/gSSqLs61EZWaQkwR5v5bo7cYJfXE214CMB5eqOoBI4kyNKDB1olGETamXHd6cjs+qcJmy6PaaLXCdQDkmgUvw==" saltValue="USX6ilMcj/omqmugMUEOIF6cn7U2pIeP8lxk36CdBGzf6GWOaEoQeYVsTKhCSsjLkX2DOiRq8dhTE5Q1GerPKA==" spinCount="100000" sheet="1" objects="1" scenarios="1" formatColumns="0" formatRows="0" autoFilter="0"/>
  <autoFilter ref="C121:K188" xr:uid="{00000000-0009-0000-0000-00000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736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ROUND((SUM(BE120:BE159)),  2)</f>
        <v>0</v>
      </c>
      <c r="G33" s="34"/>
      <c r="H33" s="34"/>
      <c r="I33" s="124">
        <v>0.21</v>
      </c>
      <c r="J33" s="123">
        <f>ROUND(((SUM(BE120:BE159))*I33),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ROUND((SUM(BF120:BF159)),  2)</f>
        <v>0</v>
      </c>
      <c r="G34" s="34"/>
      <c r="H34" s="34"/>
      <c r="I34" s="124">
        <v>0.15</v>
      </c>
      <c r="J34" s="123">
        <f>ROUND(((SUM(BF120:BF159))*I34),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ROUND((SUM(BG120:BG159)),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ROUND((SUM(BH120:BH159)),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ROUND((SUM(BI120:BI159)),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302 - Sadové úpravy v 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435</v>
      </c>
      <c r="E99" s="156"/>
      <c r="F99" s="156"/>
      <c r="G99" s="156"/>
      <c r="H99" s="156"/>
      <c r="I99" s="156"/>
      <c r="J99" s="157">
        <f>J150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138</v>
      </c>
      <c r="E100" s="156"/>
      <c r="F100" s="156"/>
      <c r="G100" s="156"/>
      <c r="H100" s="156"/>
      <c r="I100" s="156"/>
      <c r="J100" s="157">
        <f>J158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34" t="str">
        <f>E7</f>
        <v>Příloha č. 9 ZD - Soupis stavebních prací, dodávek a služeb s výkazem výměr</v>
      </c>
      <c r="F110" s="335"/>
      <c r="G110" s="335"/>
      <c r="H110" s="33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127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7" t="str">
        <f>E9</f>
        <v>SO 302 - Sadové úpravy v ...</v>
      </c>
      <c r="F112" s="333"/>
      <c r="G112" s="333"/>
      <c r="H112" s="33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>
        <f>IF(J12="","",J12)</f>
        <v>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142</v>
      </c>
      <c r="D119" s="162" t="s">
        <v>57</v>
      </c>
      <c r="E119" s="162" t="s">
        <v>53</v>
      </c>
      <c r="F119" s="162" t="s">
        <v>54</v>
      </c>
      <c r="G119" s="162" t="s">
        <v>143</v>
      </c>
      <c r="H119" s="162" t="s">
        <v>144</v>
      </c>
      <c r="I119" s="162" t="s">
        <v>145</v>
      </c>
      <c r="J119" s="163" t="s">
        <v>131</v>
      </c>
      <c r="K119" s="164" t="s">
        <v>146</v>
      </c>
      <c r="L119" s="165"/>
      <c r="M119" s="75" t="s">
        <v>1</v>
      </c>
      <c r="N119" s="76" t="s">
        <v>36</v>
      </c>
      <c r="O119" s="76" t="s">
        <v>147</v>
      </c>
      <c r="P119" s="76" t="s">
        <v>148</v>
      </c>
      <c r="Q119" s="76" t="s">
        <v>149</v>
      </c>
      <c r="R119" s="76" t="s">
        <v>150</v>
      </c>
      <c r="S119" s="76" t="s">
        <v>151</v>
      </c>
      <c r="T119" s="77" t="s">
        <v>152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153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0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71</v>
      </c>
      <c r="AU120" s="17" t="s">
        <v>133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71</v>
      </c>
      <c r="E121" s="174" t="s">
        <v>154</v>
      </c>
      <c r="F121" s="174" t="s">
        <v>155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P122+P150+P158</f>
        <v>0</v>
      </c>
      <c r="Q121" s="179"/>
      <c r="R121" s="180">
        <f>R122+R150+R158</f>
        <v>0</v>
      </c>
      <c r="S121" s="179"/>
      <c r="T121" s="181">
        <f>T122+T150+T158</f>
        <v>0</v>
      </c>
      <c r="AR121" s="182" t="s">
        <v>79</v>
      </c>
      <c r="AT121" s="183" t="s">
        <v>71</v>
      </c>
      <c r="AU121" s="183" t="s">
        <v>72</v>
      </c>
      <c r="AY121" s="182" t="s">
        <v>156</v>
      </c>
      <c r="BK121" s="184">
        <f>BK122+BK150+BK158</f>
        <v>0</v>
      </c>
    </row>
    <row r="122" spans="1:65" s="12" customFormat="1" ht="22.9" customHeight="1">
      <c r="B122" s="171"/>
      <c r="C122" s="172"/>
      <c r="D122" s="173" t="s">
        <v>71</v>
      </c>
      <c r="E122" s="185" t="s">
        <v>79</v>
      </c>
      <c r="F122" s="185" t="s">
        <v>157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SUM(P123:P149)</f>
        <v>0</v>
      </c>
      <c r="Q122" s="179"/>
      <c r="R122" s="180">
        <f>SUM(R123:R149)</f>
        <v>0</v>
      </c>
      <c r="S122" s="179"/>
      <c r="T122" s="181">
        <f>SUM(T123:T149)</f>
        <v>0</v>
      </c>
      <c r="AR122" s="182" t="s">
        <v>79</v>
      </c>
      <c r="AT122" s="183" t="s">
        <v>71</v>
      </c>
      <c r="AU122" s="183" t="s">
        <v>79</v>
      </c>
      <c r="AY122" s="182" t="s">
        <v>156</v>
      </c>
      <c r="BK122" s="184">
        <f>SUM(BK123:BK149)</f>
        <v>0</v>
      </c>
    </row>
    <row r="123" spans="1:65" s="2" customFormat="1" ht="24.2" customHeight="1">
      <c r="A123" s="34"/>
      <c r="B123" s="35"/>
      <c r="C123" s="187" t="s">
        <v>79</v>
      </c>
      <c r="D123" s="187" t="s">
        <v>158</v>
      </c>
      <c r="E123" s="188" t="s">
        <v>485</v>
      </c>
      <c r="F123" s="189" t="s">
        <v>486</v>
      </c>
      <c r="G123" s="190" t="s">
        <v>161</v>
      </c>
      <c r="H123" s="191">
        <v>876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37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162</v>
      </c>
      <c r="AT123" s="199" t="s">
        <v>158</v>
      </c>
      <c r="AU123" s="199" t="s">
        <v>81</v>
      </c>
      <c r="AY123" s="17" t="s">
        <v>156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79</v>
      </c>
      <c r="BK123" s="200">
        <f>ROUND(I123*H123,2)</f>
        <v>0</v>
      </c>
      <c r="BL123" s="17" t="s">
        <v>162</v>
      </c>
      <c r="BM123" s="199" t="s">
        <v>81</v>
      </c>
    </row>
    <row r="124" spans="1:65" s="13" customFormat="1">
      <c r="B124" s="201"/>
      <c r="C124" s="202"/>
      <c r="D124" s="203" t="s">
        <v>163</v>
      </c>
      <c r="E124" s="204" t="s">
        <v>1</v>
      </c>
      <c r="F124" s="205" t="s">
        <v>725</v>
      </c>
      <c r="G124" s="202"/>
      <c r="H124" s="204" t="s">
        <v>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163</v>
      </c>
      <c r="AU124" s="211" t="s">
        <v>81</v>
      </c>
      <c r="AV124" s="13" t="s">
        <v>79</v>
      </c>
      <c r="AW124" s="13" t="s">
        <v>29</v>
      </c>
      <c r="AX124" s="13" t="s">
        <v>72</v>
      </c>
      <c r="AY124" s="211" t="s">
        <v>156</v>
      </c>
    </row>
    <row r="125" spans="1:65" s="14" customFormat="1">
      <c r="B125" s="212"/>
      <c r="C125" s="213"/>
      <c r="D125" s="203" t="s">
        <v>163</v>
      </c>
      <c r="E125" s="214" t="s">
        <v>1</v>
      </c>
      <c r="F125" s="215" t="s">
        <v>726</v>
      </c>
      <c r="G125" s="213"/>
      <c r="H125" s="216">
        <v>876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163</v>
      </c>
      <c r="AU125" s="222" t="s">
        <v>81</v>
      </c>
      <c r="AV125" s="14" t="s">
        <v>81</v>
      </c>
      <c r="AW125" s="14" t="s">
        <v>29</v>
      </c>
      <c r="AX125" s="14" t="s">
        <v>72</v>
      </c>
      <c r="AY125" s="222" t="s">
        <v>156</v>
      </c>
    </row>
    <row r="126" spans="1:65" s="15" customFormat="1">
      <c r="B126" s="223"/>
      <c r="C126" s="224"/>
      <c r="D126" s="203" t="s">
        <v>163</v>
      </c>
      <c r="E126" s="225" t="s">
        <v>1</v>
      </c>
      <c r="F126" s="226" t="s">
        <v>168</v>
      </c>
      <c r="G126" s="224"/>
      <c r="H126" s="227">
        <v>876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163</v>
      </c>
      <c r="AU126" s="233" t="s">
        <v>81</v>
      </c>
      <c r="AV126" s="15" t="s">
        <v>162</v>
      </c>
      <c r="AW126" s="15" t="s">
        <v>29</v>
      </c>
      <c r="AX126" s="15" t="s">
        <v>79</v>
      </c>
      <c r="AY126" s="233" t="s">
        <v>156</v>
      </c>
    </row>
    <row r="127" spans="1:65" s="2" customFormat="1" ht="16.5" customHeight="1">
      <c r="A127" s="34"/>
      <c r="B127" s="35"/>
      <c r="C127" s="239" t="s">
        <v>81</v>
      </c>
      <c r="D127" s="239" t="s">
        <v>371</v>
      </c>
      <c r="E127" s="240" t="s">
        <v>737</v>
      </c>
      <c r="F127" s="241" t="s">
        <v>738</v>
      </c>
      <c r="G127" s="242" t="s">
        <v>243</v>
      </c>
      <c r="H127" s="243">
        <v>131.4</v>
      </c>
      <c r="I127" s="244"/>
      <c r="J127" s="245">
        <f>ROUND(I127*H127,2)</f>
        <v>0</v>
      </c>
      <c r="K127" s="246"/>
      <c r="L127" s="247"/>
      <c r="M127" s="248" t="s">
        <v>1</v>
      </c>
      <c r="N127" s="249" t="s">
        <v>37</v>
      </c>
      <c r="O127" s="71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182</v>
      </c>
      <c r="AT127" s="199" t="s">
        <v>371</v>
      </c>
      <c r="AU127" s="199" t="s">
        <v>81</v>
      </c>
      <c r="AY127" s="17" t="s">
        <v>156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7" t="s">
        <v>79</v>
      </c>
      <c r="BK127" s="200">
        <f>ROUND(I127*H127,2)</f>
        <v>0</v>
      </c>
      <c r="BL127" s="17" t="s">
        <v>162</v>
      </c>
      <c r="BM127" s="199" t="s">
        <v>162</v>
      </c>
    </row>
    <row r="128" spans="1:65" s="14" customFormat="1">
      <c r="B128" s="212"/>
      <c r="C128" s="213"/>
      <c r="D128" s="203" t="s">
        <v>163</v>
      </c>
      <c r="E128" s="214" t="s">
        <v>1</v>
      </c>
      <c r="F128" s="215" t="s">
        <v>739</v>
      </c>
      <c r="G128" s="213"/>
      <c r="H128" s="216">
        <v>131.4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163</v>
      </c>
      <c r="AU128" s="222" t="s">
        <v>81</v>
      </c>
      <c r="AV128" s="14" t="s">
        <v>81</v>
      </c>
      <c r="AW128" s="14" t="s">
        <v>29</v>
      </c>
      <c r="AX128" s="14" t="s">
        <v>72</v>
      </c>
      <c r="AY128" s="222" t="s">
        <v>156</v>
      </c>
    </row>
    <row r="129" spans="1:65" s="15" customFormat="1">
      <c r="B129" s="223"/>
      <c r="C129" s="224"/>
      <c r="D129" s="203" t="s">
        <v>163</v>
      </c>
      <c r="E129" s="225" t="s">
        <v>1</v>
      </c>
      <c r="F129" s="226" t="s">
        <v>168</v>
      </c>
      <c r="G129" s="224"/>
      <c r="H129" s="227">
        <v>131.4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163</v>
      </c>
      <c r="AU129" s="233" t="s">
        <v>81</v>
      </c>
      <c r="AV129" s="15" t="s">
        <v>162</v>
      </c>
      <c r="AW129" s="15" t="s">
        <v>29</v>
      </c>
      <c r="AX129" s="15" t="s">
        <v>79</v>
      </c>
      <c r="AY129" s="233" t="s">
        <v>156</v>
      </c>
    </row>
    <row r="130" spans="1:65" s="2" customFormat="1" ht="24.2" customHeight="1">
      <c r="A130" s="34"/>
      <c r="B130" s="35"/>
      <c r="C130" s="187" t="s">
        <v>175</v>
      </c>
      <c r="D130" s="187" t="s">
        <v>158</v>
      </c>
      <c r="E130" s="188" t="s">
        <v>740</v>
      </c>
      <c r="F130" s="189" t="s">
        <v>741</v>
      </c>
      <c r="G130" s="190" t="s">
        <v>161</v>
      </c>
      <c r="H130" s="191">
        <v>152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37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162</v>
      </c>
      <c r="AT130" s="199" t="s">
        <v>158</v>
      </c>
      <c r="AU130" s="199" t="s">
        <v>81</v>
      </c>
      <c r="AY130" s="17" t="s">
        <v>156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79</v>
      </c>
      <c r="BK130" s="200">
        <f>ROUND(I130*H130,2)</f>
        <v>0</v>
      </c>
      <c r="BL130" s="17" t="s">
        <v>162</v>
      </c>
      <c r="BM130" s="199" t="s">
        <v>178</v>
      </c>
    </row>
    <row r="131" spans="1:65" s="13" customFormat="1">
      <c r="B131" s="201"/>
      <c r="C131" s="202"/>
      <c r="D131" s="203" t="s">
        <v>163</v>
      </c>
      <c r="E131" s="204" t="s">
        <v>1</v>
      </c>
      <c r="F131" s="205" t="s">
        <v>742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163</v>
      </c>
      <c r="AU131" s="211" t="s">
        <v>81</v>
      </c>
      <c r="AV131" s="13" t="s">
        <v>79</v>
      </c>
      <c r="AW131" s="13" t="s">
        <v>29</v>
      </c>
      <c r="AX131" s="13" t="s">
        <v>72</v>
      </c>
      <c r="AY131" s="211" t="s">
        <v>156</v>
      </c>
    </row>
    <row r="132" spans="1:65" s="14" customFormat="1">
      <c r="B132" s="212"/>
      <c r="C132" s="213"/>
      <c r="D132" s="203" t="s">
        <v>163</v>
      </c>
      <c r="E132" s="214" t="s">
        <v>1</v>
      </c>
      <c r="F132" s="215" t="s">
        <v>674</v>
      </c>
      <c r="G132" s="213"/>
      <c r="H132" s="216">
        <v>152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163</v>
      </c>
      <c r="AU132" s="222" t="s">
        <v>81</v>
      </c>
      <c r="AV132" s="14" t="s">
        <v>81</v>
      </c>
      <c r="AW132" s="14" t="s">
        <v>29</v>
      </c>
      <c r="AX132" s="14" t="s">
        <v>72</v>
      </c>
      <c r="AY132" s="222" t="s">
        <v>156</v>
      </c>
    </row>
    <row r="133" spans="1:65" s="15" customFormat="1">
      <c r="B133" s="223"/>
      <c r="C133" s="224"/>
      <c r="D133" s="203" t="s">
        <v>163</v>
      </c>
      <c r="E133" s="225" t="s">
        <v>1</v>
      </c>
      <c r="F133" s="226" t="s">
        <v>168</v>
      </c>
      <c r="G133" s="224"/>
      <c r="H133" s="227">
        <v>152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163</v>
      </c>
      <c r="AU133" s="233" t="s">
        <v>81</v>
      </c>
      <c r="AV133" s="15" t="s">
        <v>162</v>
      </c>
      <c r="AW133" s="15" t="s">
        <v>29</v>
      </c>
      <c r="AX133" s="15" t="s">
        <v>79</v>
      </c>
      <c r="AY133" s="233" t="s">
        <v>156</v>
      </c>
    </row>
    <row r="134" spans="1:65" s="2" customFormat="1" ht="16.5" customHeight="1">
      <c r="A134" s="34"/>
      <c r="B134" s="35"/>
      <c r="C134" s="239" t="s">
        <v>162</v>
      </c>
      <c r="D134" s="239" t="s">
        <v>371</v>
      </c>
      <c r="E134" s="240" t="s">
        <v>743</v>
      </c>
      <c r="F134" s="241" t="s">
        <v>744</v>
      </c>
      <c r="G134" s="242" t="s">
        <v>495</v>
      </c>
      <c r="H134" s="243">
        <v>3.04</v>
      </c>
      <c r="I134" s="244"/>
      <c r="J134" s="245">
        <f>ROUND(I134*H134,2)</f>
        <v>0</v>
      </c>
      <c r="K134" s="246"/>
      <c r="L134" s="247"/>
      <c r="M134" s="248" t="s">
        <v>1</v>
      </c>
      <c r="N134" s="249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182</v>
      </c>
      <c r="AT134" s="199" t="s">
        <v>371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162</v>
      </c>
      <c r="BM134" s="199" t="s">
        <v>182</v>
      </c>
    </row>
    <row r="135" spans="1:65" s="14" customFormat="1">
      <c r="B135" s="212"/>
      <c r="C135" s="213"/>
      <c r="D135" s="203" t="s">
        <v>163</v>
      </c>
      <c r="E135" s="214" t="s">
        <v>1</v>
      </c>
      <c r="F135" s="215" t="s">
        <v>745</v>
      </c>
      <c r="G135" s="213"/>
      <c r="H135" s="216">
        <v>3.04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163</v>
      </c>
      <c r="AU135" s="222" t="s">
        <v>81</v>
      </c>
      <c r="AV135" s="14" t="s">
        <v>81</v>
      </c>
      <c r="AW135" s="14" t="s">
        <v>29</v>
      </c>
      <c r="AX135" s="14" t="s">
        <v>72</v>
      </c>
      <c r="AY135" s="222" t="s">
        <v>156</v>
      </c>
    </row>
    <row r="136" spans="1:65" s="15" customFormat="1">
      <c r="B136" s="223"/>
      <c r="C136" s="224"/>
      <c r="D136" s="203" t="s">
        <v>163</v>
      </c>
      <c r="E136" s="225" t="s">
        <v>1</v>
      </c>
      <c r="F136" s="226" t="s">
        <v>168</v>
      </c>
      <c r="G136" s="224"/>
      <c r="H136" s="227">
        <v>3.04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163</v>
      </c>
      <c r="AU136" s="233" t="s">
        <v>81</v>
      </c>
      <c r="AV136" s="15" t="s">
        <v>162</v>
      </c>
      <c r="AW136" s="15" t="s">
        <v>29</v>
      </c>
      <c r="AX136" s="15" t="s">
        <v>79</v>
      </c>
      <c r="AY136" s="233" t="s">
        <v>156</v>
      </c>
    </row>
    <row r="137" spans="1:65" s="2" customFormat="1" ht="24.2" customHeight="1">
      <c r="A137" s="34"/>
      <c r="B137" s="35"/>
      <c r="C137" s="187" t="s">
        <v>187</v>
      </c>
      <c r="D137" s="187" t="s">
        <v>158</v>
      </c>
      <c r="E137" s="188" t="s">
        <v>490</v>
      </c>
      <c r="F137" s="189" t="s">
        <v>491</v>
      </c>
      <c r="G137" s="190" t="s">
        <v>161</v>
      </c>
      <c r="H137" s="191">
        <v>876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162</v>
      </c>
      <c r="AT137" s="199" t="s">
        <v>158</v>
      </c>
      <c r="AU137" s="199" t="s">
        <v>81</v>
      </c>
      <c r="AY137" s="17" t="s">
        <v>156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79</v>
      </c>
      <c r="BK137" s="200">
        <f>ROUND(I137*H137,2)</f>
        <v>0</v>
      </c>
      <c r="BL137" s="17" t="s">
        <v>162</v>
      </c>
      <c r="BM137" s="199" t="s">
        <v>190</v>
      </c>
    </row>
    <row r="138" spans="1:65" s="13" customFormat="1">
      <c r="B138" s="201"/>
      <c r="C138" s="202"/>
      <c r="D138" s="203" t="s">
        <v>163</v>
      </c>
      <c r="E138" s="204" t="s">
        <v>1</v>
      </c>
      <c r="F138" s="205" t="s">
        <v>725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163</v>
      </c>
      <c r="AU138" s="211" t="s">
        <v>81</v>
      </c>
      <c r="AV138" s="13" t="s">
        <v>79</v>
      </c>
      <c r="AW138" s="13" t="s">
        <v>29</v>
      </c>
      <c r="AX138" s="13" t="s">
        <v>72</v>
      </c>
      <c r="AY138" s="211" t="s">
        <v>156</v>
      </c>
    </row>
    <row r="139" spans="1:65" s="14" customFormat="1">
      <c r="B139" s="212"/>
      <c r="C139" s="213"/>
      <c r="D139" s="203" t="s">
        <v>163</v>
      </c>
      <c r="E139" s="214" t="s">
        <v>1</v>
      </c>
      <c r="F139" s="215" t="s">
        <v>726</v>
      </c>
      <c r="G139" s="213"/>
      <c r="H139" s="216">
        <v>876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163</v>
      </c>
      <c r="AU139" s="222" t="s">
        <v>81</v>
      </c>
      <c r="AV139" s="14" t="s">
        <v>81</v>
      </c>
      <c r="AW139" s="14" t="s">
        <v>29</v>
      </c>
      <c r="AX139" s="14" t="s">
        <v>72</v>
      </c>
      <c r="AY139" s="222" t="s">
        <v>156</v>
      </c>
    </row>
    <row r="140" spans="1:65" s="15" customFormat="1">
      <c r="B140" s="223"/>
      <c r="C140" s="224"/>
      <c r="D140" s="203" t="s">
        <v>163</v>
      </c>
      <c r="E140" s="225" t="s">
        <v>1</v>
      </c>
      <c r="F140" s="226" t="s">
        <v>168</v>
      </c>
      <c r="G140" s="224"/>
      <c r="H140" s="227">
        <v>876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163</v>
      </c>
      <c r="AU140" s="233" t="s">
        <v>81</v>
      </c>
      <c r="AV140" s="15" t="s">
        <v>162</v>
      </c>
      <c r="AW140" s="15" t="s">
        <v>29</v>
      </c>
      <c r="AX140" s="15" t="s">
        <v>79</v>
      </c>
      <c r="AY140" s="233" t="s">
        <v>156</v>
      </c>
    </row>
    <row r="141" spans="1:65" s="2" customFormat="1" ht="16.5" customHeight="1">
      <c r="A141" s="34"/>
      <c r="B141" s="35"/>
      <c r="C141" s="239" t="s">
        <v>178</v>
      </c>
      <c r="D141" s="239" t="s">
        <v>371</v>
      </c>
      <c r="E141" s="240" t="s">
        <v>743</v>
      </c>
      <c r="F141" s="241" t="s">
        <v>744</v>
      </c>
      <c r="G141" s="242" t="s">
        <v>495</v>
      </c>
      <c r="H141" s="243">
        <v>17.52</v>
      </c>
      <c r="I141" s="244"/>
      <c r="J141" s="245">
        <f>ROUND(I141*H141,2)</f>
        <v>0</v>
      </c>
      <c r="K141" s="246"/>
      <c r="L141" s="247"/>
      <c r="M141" s="248" t="s">
        <v>1</v>
      </c>
      <c r="N141" s="249" t="s">
        <v>37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182</v>
      </c>
      <c r="AT141" s="199" t="s">
        <v>371</v>
      </c>
      <c r="AU141" s="199" t="s">
        <v>81</v>
      </c>
      <c r="AY141" s="17" t="s">
        <v>156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79</v>
      </c>
      <c r="BK141" s="200">
        <f>ROUND(I141*H141,2)</f>
        <v>0</v>
      </c>
      <c r="BL141" s="17" t="s">
        <v>162</v>
      </c>
      <c r="BM141" s="199" t="s">
        <v>194</v>
      </c>
    </row>
    <row r="142" spans="1:65" s="14" customFormat="1">
      <c r="B142" s="212"/>
      <c r="C142" s="213"/>
      <c r="D142" s="203" t="s">
        <v>163</v>
      </c>
      <c r="E142" s="214" t="s">
        <v>1</v>
      </c>
      <c r="F142" s="215" t="s">
        <v>746</v>
      </c>
      <c r="G142" s="213"/>
      <c r="H142" s="216">
        <v>17.52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163</v>
      </c>
      <c r="AU142" s="222" t="s">
        <v>81</v>
      </c>
      <c r="AV142" s="14" t="s">
        <v>81</v>
      </c>
      <c r="AW142" s="14" t="s">
        <v>29</v>
      </c>
      <c r="AX142" s="14" t="s">
        <v>72</v>
      </c>
      <c r="AY142" s="222" t="s">
        <v>156</v>
      </c>
    </row>
    <row r="143" spans="1:65" s="15" customFormat="1">
      <c r="B143" s="223"/>
      <c r="C143" s="224"/>
      <c r="D143" s="203" t="s">
        <v>163</v>
      </c>
      <c r="E143" s="225" t="s">
        <v>1</v>
      </c>
      <c r="F143" s="226" t="s">
        <v>168</v>
      </c>
      <c r="G143" s="224"/>
      <c r="H143" s="227">
        <v>17.52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163</v>
      </c>
      <c r="AU143" s="233" t="s">
        <v>81</v>
      </c>
      <c r="AV143" s="15" t="s">
        <v>162</v>
      </c>
      <c r="AW143" s="15" t="s">
        <v>29</v>
      </c>
      <c r="AX143" s="15" t="s">
        <v>79</v>
      </c>
      <c r="AY143" s="233" t="s">
        <v>156</v>
      </c>
    </row>
    <row r="144" spans="1:65" s="2" customFormat="1" ht="21.75" customHeight="1">
      <c r="A144" s="34"/>
      <c r="B144" s="35"/>
      <c r="C144" s="187" t="s">
        <v>197</v>
      </c>
      <c r="D144" s="187" t="s">
        <v>158</v>
      </c>
      <c r="E144" s="188" t="s">
        <v>499</v>
      </c>
      <c r="F144" s="189" t="s">
        <v>500</v>
      </c>
      <c r="G144" s="190" t="s">
        <v>161</v>
      </c>
      <c r="H144" s="191">
        <v>876</v>
      </c>
      <c r="I144" s="192"/>
      <c r="J144" s="193">
        <f t="shared" ref="J144:J149" si="0">ROUND(I144*H144,2)</f>
        <v>0</v>
      </c>
      <c r="K144" s="194"/>
      <c r="L144" s="39"/>
      <c r="M144" s="195" t="s">
        <v>1</v>
      </c>
      <c r="N144" s="196" t="s">
        <v>37</v>
      </c>
      <c r="O144" s="71"/>
      <c r="P144" s="197">
        <f t="shared" ref="P144:P149" si="1">O144*H144</f>
        <v>0</v>
      </c>
      <c r="Q144" s="197">
        <v>0</v>
      </c>
      <c r="R144" s="197">
        <f t="shared" ref="R144:R149" si="2">Q144*H144</f>
        <v>0</v>
      </c>
      <c r="S144" s="197">
        <v>0</v>
      </c>
      <c r="T144" s="198">
        <f t="shared" ref="T144:T149" si="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162</v>
      </c>
      <c r="AT144" s="199" t="s">
        <v>158</v>
      </c>
      <c r="AU144" s="199" t="s">
        <v>81</v>
      </c>
      <c r="AY144" s="17" t="s">
        <v>156</v>
      </c>
      <c r="BE144" s="200">
        <f t="shared" ref="BE144:BE149" si="4">IF(N144="základní",J144,0)</f>
        <v>0</v>
      </c>
      <c r="BF144" s="200">
        <f t="shared" ref="BF144:BF149" si="5">IF(N144="snížená",J144,0)</f>
        <v>0</v>
      </c>
      <c r="BG144" s="200">
        <f t="shared" ref="BG144:BG149" si="6">IF(N144="zákl. přenesená",J144,0)</f>
        <v>0</v>
      </c>
      <c r="BH144" s="200">
        <f t="shared" ref="BH144:BH149" si="7">IF(N144="sníž. přenesená",J144,0)</f>
        <v>0</v>
      </c>
      <c r="BI144" s="200">
        <f t="shared" ref="BI144:BI149" si="8">IF(N144="nulová",J144,0)</f>
        <v>0</v>
      </c>
      <c r="BJ144" s="17" t="s">
        <v>79</v>
      </c>
      <c r="BK144" s="200">
        <f t="shared" ref="BK144:BK149" si="9">ROUND(I144*H144,2)</f>
        <v>0</v>
      </c>
      <c r="BL144" s="17" t="s">
        <v>162</v>
      </c>
      <c r="BM144" s="199" t="s">
        <v>200</v>
      </c>
    </row>
    <row r="145" spans="1:65" s="2" customFormat="1" ht="21.75" customHeight="1">
      <c r="A145" s="34"/>
      <c r="B145" s="35"/>
      <c r="C145" s="187" t="s">
        <v>182</v>
      </c>
      <c r="D145" s="187" t="s">
        <v>158</v>
      </c>
      <c r="E145" s="188" t="s">
        <v>747</v>
      </c>
      <c r="F145" s="189" t="s">
        <v>748</v>
      </c>
      <c r="G145" s="190" t="s">
        <v>161</v>
      </c>
      <c r="H145" s="191">
        <v>152</v>
      </c>
      <c r="I145" s="192"/>
      <c r="J145" s="193">
        <f t="shared" si="0"/>
        <v>0</v>
      </c>
      <c r="K145" s="194"/>
      <c r="L145" s="39"/>
      <c r="M145" s="195" t="s">
        <v>1</v>
      </c>
      <c r="N145" s="196" t="s">
        <v>37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162</v>
      </c>
      <c r="AT145" s="199" t="s">
        <v>158</v>
      </c>
      <c r="AU145" s="199" t="s">
        <v>81</v>
      </c>
      <c r="AY145" s="17" t="s">
        <v>156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79</v>
      </c>
      <c r="BK145" s="200">
        <f t="shared" si="9"/>
        <v>0</v>
      </c>
      <c r="BL145" s="17" t="s">
        <v>162</v>
      </c>
      <c r="BM145" s="199" t="s">
        <v>205</v>
      </c>
    </row>
    <row r="146" spans="1:65" s="2" customFormat="1" ht="16.5" customHeight="1">
      <c r="A146" s="34"/>
      <c r="B146" s="35"/>
      <c r="C146" s="187" t="s">
        <v>207</v>
      </c>
      <c r="D146" s="187" t="s">
        <v>158</v>
      </c>
      <c r="E146" s="188" t="s">
        <v>501</v>
      </c>
      <c r="F146" s="189" t="s">
        <v>502</v>
      </c>
      <c r="G146" s="190" t="s">
        <v>161</v>
      </c>
      <c r="H146" s="191">
        <v>876</v>
      </c>
      <c r="I146" s="192"/>
      <c r="J146" s="193">
        <f t="shared" si="0"/>
        <v>0</v>
      </c>
      <c r="K146" s="194"/>
      <c r="L146" s="39"/>
      <c r="M146" s="195" t="s">
        <v>1</v>
      </c>
      <c r="N146" s="196" t="s">
        <v>37</v>
      </c>
      <c r="O146" s="71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162</v>
      </c>
      <c r="AT146" s="199" t="s">
        <v>158</v>
      </c>
      <c r="AU146" s="199" t="s">
        <v>81</v>
      </c>
      <c r="AY146" s="17" t="s">
        <v>156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79</v>
      </c>
      <c r="BK146" s="200">
        <f t="shared" si="9"/>
        <v>0</v>
      </c>
      <c r="BL146" s="17" t="s">
        <v>162</v>
      </c>
      <c r="BM146" s="199" t="s">
        <v>210</v>
      </c>
    </row>
    <row r="147" spans="1:65" s="2" customFormat="1" ht="21.75" customHeight="1">
      <c r="A147" s="34"/>
      <c r="B147" s="35"/>
      <c r="C147" s="187" t="s">
        <v>190</v>
      </c>
      <c r="D147" s="187" t="s">
        <v>158</v>
      </c>
      <c r="E147" s="188" t="s">
        <v>749</v>
      </c>
      <c r="F147" s="189" t="s">
        <v>750</v>
      </c>
      <c r="G147" s="190" t="s">
        <v>161</v>
      </c>
      <c r="H147" s="191">
        <v>152</v>
      </c>
      <c r="I147" s="192"/>
      <c r="J147" s="193">
        <f t="shared" si="0"/>
        <v>0</v>
      </c>
      <c r="K147" s="194"/>
      <c r="L147" s="39"/>
      <c r="M147" s="195" t="s">
        <v>1</v>
      </c>
      <c r="N147" s="196" t="s">
        <v>37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162</v>
      </c>
      <c r="AT147" s="199" t="s">
        <v>158</v>
      </c>
      <c r="AU147" s="199" t="s">
        <v>81</v>
      </c>
      <c r="AY147" s="17" t="s">
        <v>156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79</v>
      </c>
      <c r="BK147" s="200">
        <f t="shared" si="9"/>
        <v>0</v>
      </c>
      <c r="BL147" s="17" t="s">
        <v>162</v>
      </c>
      <c r="BM147" s="199" t="s">
        <v>215</v>
      </c>
    </row>
    <row r="148" spans="1:65" s="2" customFormat="1" ht="16.5" customHeight="1">
      <c r="A148" s="34"/>
      <c r="B148" s="35"/>
      <c r="C148" s="187" t="s">
        <v>216</v>
      </c>
      <c r="D148" s="187" t="s">
        <v>158</v>
      </c>
      <c r="E148" s="188" t="s">
        <v>669</v>
      </c>
      <c r="F148" s="189" t="s">
        <v>670</v>
      </c>
      <c r="G148" s="190" t="s">
        <v>243</v>
      </c>
      <c r="H148" s="191">
        <v>36</v>
      </c>
      <c r="I148" s="192"/>
      <c r="J148" s="193">
        <f t="shared" si="0"/>
        <v>0</v>
      </c>
      <c r="K148" s="194"/>
      <c r="L148" s="39"/>
      <c r="M148" s="195" t="s">
        <v>1</v>
      </c>
      <c r="N148" s="196" t="s">
        <v>37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162</v>
      </c>
      <c r="AT148" s="199" t="s">
        <v>158</v>
      </c>
      <c r="AU148" s="199" t="s">
        <v>81</v>
      </c>
      <c r="AY148" s="17" t="s">
        <v>156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79</v>
      </c>
      <c r="BK148" s="200">
        <f t="shared" si="9"/>
        <v>0</v>
      </c>
      <c r="BL148" s="17" t="s">
        <v>162</v>
      </c>
      <c r="BM148" s="199" t="s">
        <v>219</v>
      </c>
    </row>
    <row r="149" spans="1:65" s="2" customFormat="1" ht="21.75" customHeight="1">
      <c r="A149" s="34"/>
      <c r="B149" s="35"/>
      <c r="C149" s="187" t="s">
        <v>194</v>
      </c>
      <c r="D149" s="187" t="s">
        <v>158</v>
      </c>
      <c r="E149" s="188" t="s">
        <v>672</v>
      </c>
      <c r="F149" s="189" t="s">
        <v>673</v>
      </c>
      <c r="G149" s="190" t="s">
        <v>243</v>
      </c>
      <c r="H149" s="191">
        <v>36</v>
      </c>
      <c r="I149" s="192"/>
      <c r="J149" s="193">
        <f t="shared" si="0"/>
        <v>0</v>
      </c>
      <c r="K149" s="194"/>
      <c r="L149" s="39"/>
      <c r="M149" s="195" t="s">
        <v>1</v>
      </c>
      <c r="N149" s="196" t="s">
        <v>37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162</v>
      </c>
      <c r="AT149" s="199" t="s">
        <v>158</v>
      </c>
      <c r="AU149" s="199" t="s">
        <v>81</v>
      </c>
      <c r="AY149" s="17" t="s">
        <v>156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79</v>
      </c>
      <c r="BK149" s="200">
        <f t="shared" si="9"/>
        <v>0</v>
      </c>
      <c r="BL149" s="17" t="s">
        <v>162</v>
      </c>
      <c r="BM149" s="199" t="s">
        <v>228</v>
      </c>
    </row>
    <row r="150" spans="1:65" s="12" customFormat="1" ht="22.9" customHeight="1">
      <c r="B150" s="171"/>
      <c r="C150" s="172"/>
      <c r="D150" s="173" t="s">
        <v>71</v>
      </c>
      <c r="E150" s="185" t="s">
        <v>81</v>
      </c>
      <c r="F150" s="185" t="s">
        <v>441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SUM(P151:P157)</f>
        <v>0</v>
      </c>
      <c r="Q150" s="179"/>
      <c r="R150" s="180">
        <f>SUM(R151:R157)</f>
        <v>0</v>
      </c>
      <c r="S150" s="179"/>
      <c r="T150" s="181">
        <f>SUM(T151:T157)</f>
        <v>0</v>
      </c>
      <c r="AR150" s="182" t="s">
        <v>79</v>
      </c>
      <c r="AT150" s="183" t="s">
        <v>71</v>
      </c>
      <c r="AU150" s="183" t="s">
        <v>79</v>
      </c>
      <c r="AY150" s="182" t="s">
        <v>156</v>
      </c>
      <c r="BK150" s="184">
        <f>SUM(BK151:BK157)</f>
        <v>0</v>
      </c>
    </row>
    <row r="151" spans="1:65" s="2" customFormat="1" ht="24.2" customHeight="1">
      <c r="A151" s="34"/>
      <c r="B151" s="35"/>
      <c r="C151" s="187" t="s">
        <v>232</v>
      </c>
      <c r="D151" s="187" t="s">
        <v>158</v>
      </c>
      <c r="E151" s="188" t="s">
        <v>751</v>
      </c>
      <c r="F151" s="189" t="s">
        <v>752</v>
      </c>
      <c r="G151" s="190" t="s">
        <v>161</v>
      </c>
      <c r="H151" s="191">
        <v>876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37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162</v>
      </c>
      <c r="AT151" s="199" t="s">
        <v>158</v>
      </c>
      <c r="AU151" s="199" t="s">
        <v>81</v>
      </c>
      <c r="AY151" s="17" t="s">
        <v>156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79</v>
      </c>
      <c r="BK151" s="200">
        <f>ROUND(I151*H151,2)</f>
        <v>0</v>
      </c>
      <c r="BL151" s="17" t="s">
        <v>162</v>
      </c>
      <c r="BM151" s="199" t="s">
        <v>235</v>
      </c>
    </row>
    <row r="152" spans="1:65" s="13" customFormat="1">
      <c r="B152" s="201"/>
      <c r="C152" s="202"/>
      <c r="D152" s="203" t="s">
        <v>163</v>
      </c>
      <c r="E152" s="204" t="s">
        <v>1</v>
      </c>
      <c r="F152" s="205" t="s">
        <v>725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163</v>
      </c>
      <c r="AU152" s="211" t="s">
        <v>81</v>
      </c>
      <c r="AV152" s="13" t="s">
        <v>79</v>
      </c>
      <c r="AW152" s="13" t="s">
        <v>29</v>
      </c>
      <c r="AX152" s="13" t="s">
        <v>72</v>
      </c>
      <c r="AY152" s="211" t="s">
        <v>156</v>
      </c>
    </row>
    <row r="153" spans="1:65" s="14" customFormat="1">
      <c r="B153" s="212"/>
      <c r="C153" s="213"/>
      <c r="D153" s="203" t="s">
        <v>163</v>
      </c>
      <c r="E153" s="214" t="s">
        <v>1</v>
      </c>
      <c r="F153" s="215" t="s">
        <v>726</v>
      </c>
      <c r="G153" s="213"/>
      <c r="H153" s="216">
        <v>876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163</v>
      </c>
      <c r="AU153" s="222" t="s">
        <v>81</v>
      </c>
      <c r="AV153" s="14" t="s">
        <v>81</v>
      </c>
      <c r="AW153" s="14" t="s">
        <v>29</v>
      </c>
      <c r="AX153" s="14" t="s">
        <v>72</v>
      </c>
      <c r="AY153" s="222" t="s">
        <v>156</v>
      </c>
    </row>
    <row r="154" spans="1:65" s="15" customFormat="1">
      <c r="B154" s="223"/>
      <c r="C154" s="224"/>
      <c r="D154" s="203" t="s">
        <v>163</v>
      </c>
      <c r="E154" s="225" t="s">
        <v>1</v>
      </c>
      <c r="F154" s="226" t="s">
        <v>168</v>
      </c>
      <c r="G154" s="224"/>
      <c r="H154" s="227">
        <v>876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163</v>
      </c>
      <c r="AU154" s="233" t="s">
        <v>81</v>
      </c>
      <c r="AV154" s="15" t="s">
        <v>162</v>
      </c>
      <c r="AW154" s="15" t="s">
        <v>29</v>
      </c>
      <c r="AX154" s="15" t="s">
        <v>79</v>
      </c>
      <c r="AY154" s="233" t="s">
        <v>156</v>
      </c>
    </row>
    <row r="155" spans="1:65" s="2" customFormat="1" ht="24.2" customHeight="1">
      <c r="A155" s="34"/>
      <c r="B155" s="35"/>
      <c r="C155" s="239" t="s">
        <v>200</v>
      </c>
      <c r="D155" s="239" t="s">
        <v>371</v>
      </c>
      <c r="E155" s="240" t="s">
        <v>753</v>
      </c>
      <c r="F155" s="241" t="s">
        <v>754</v>
      </c>
      <c r="G155" s="242" t="s">
        <v>161</v>
      </c>
      <c r="H155" s="243">
        <v>1037.6220000000001</v>
      </c>
      <c r="I155" s="244"/>
      <c r="J155" s="245">
        <f>ROUND(I155*H155,2)</f>
        <v>0</v>
      </c>
      <c r="K155" s="246"/>
      <c r="L155" s="247"/>
      <c r="M155" s="248" t="s">
        <v>1</v>
      </c>
      <c r="N155" s="249" t="s">
        <v>37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182</v>
      </c>
      <c r="AT155" s="199" t="s">
        <v>371</v>
      </c>
      <c r="AU155" s="199" t="s">
        <v>81</v>
      </c>
      <c r="AY155" s="17" t="s">
        <v>156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79</v>
      </c>
      <c r="BK155" s="200">
        <f>ROUND(I155*H155,2)</f>
        <v>0</v>
      </c>
      <c r="BL155" s="17" t="s">
        <v>162</v>
      </c>
      <c r="BM155" s="199" t="s">
        <v>239</v>
      </c>
    </row>
    <row r="156" spans="1:65" s="14" customFormat="1">
      <c r="B156" s="212"/>
      <c r="C156" s="213"/>
      <c r="D156" s="203" t="s">
        <v>163</v>
      </c>
      <c r="E156" s="214" t="s">
        <v>1</v>
      </c>
      <c r="F156" s="215" t="s">
        <v>755</v>
      </c>
      <c r="G156" s="213"/>
      <c r="H156" s="216">
        <v>1037.6220000000001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163</v>
      </c>
      <c r="AU156" s="222" t="s">
        <v>81</v>
      </c>
      <c r="AV156" s="14" t="s">
        <v>81</v>
      </c>
      <c r="AW156" s="14" t="s">
        <v>29</v>
      </c>
      <c r="AX156" s="14" t="s">
        <v>72</v>
      </c>
      <c r="AY156" s="222" t="s">
        <v>156</v>
      </c>
    </row>
    <row r="157" spans="1:65" s="15" customFormat="1">
      <c r="B157" s="223"/>
      <c r="C157" s="224"/>
      <c r="D157" s="203" t="s">
        <v>163</v>
      </c>
      <c r="E157" s="225" t="s">
        <v>1</v>
      </c>
      <c r="F157" s="226" t="s">
        <v>168</v>
      </c>
      <c r="G157" s="224"/>
      <c r="H157" s="227">
        <v>1037.6220000000001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163</v>
      </c>
      <c r="AU157" s="233" t="s">
        <v>81</v>
      </c>
      <c r="AV157" s="15" t="s">
        <v>162</v>
      </c>
      <c r="AW157" s="15" t="s">
        <v>29</v>
      </c>
      <c r="AX157" s="15" t="s">
        <v>79</v>
      </c>
      <c r="AY157" s="233" t="s">
        <v>156</v>
      </c>
    </row>
    <row r="158" spans="1:65" s="12" customFormat="1" ht="22.9" customHeight="1">
      <c r="B158" s="171"/>
      <c r="C158" s="172"/>
      <c r="D158" s="173" t="s">
        <v>71</v>
      </c>
      <c r="E158" s="185" t="s">
        <v>336</v>
      </c>
      <c r="F158" s="185" t="s">
        <v>337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P159</f>
        <v>0</v>
      </c>
      <c r="Q158" s="179"/>
      <c r="R158" s="180">
        <f>R159</f>
        <v>0</v>
      </c>
      <c r="S158" s="179"/>
      <c r="T158" s="181">
        <f>T159</f>
        <v>0</v>
      </c>
      <c r="AR158" s="182" t="s">
        <v>79</v>
      </c>
      <c r="AT158" s="183" t="s">
        <v>71</v>
      </c>
      <c r="AU158" s="183" t="s">
        <v>79</v>
      </c>
      <c r="AY158" s="182" t="s">
        <v>156</v>
      </c>
      <c r="BK158" s="184">
        <f>BK159</f>
        <v>0</v>
      </c>
    </row>
    <row r="159" spans="1:65" s="2" customFormat="1" ht="24.2" customHeight="1">
      <c r="A159" s="34"/>
      <c r="B159" s="35"/>
      <c r="C159" s="187" t="s">
        <v>8</v>
      </c>
      <c r="D159" s="187" t="s">
        <v>158</v>
      </c>
      <c r="E159" s="188" t="s">
        <v>683</v>
      </c>
      <c r="F159" s="189" t="s">
        <v>684</v>
      </c>
      <c r="G159" s="190" t="s">
        <v>271</v>
      </c>
      <c r="H159" s="191">
        <v>28.013000000000002</v>
      </c>
      <c r="I159" s="192"/>
      <c r="J159" s="193">
        <f>ROUND(I159*H159,2)</f>
        <v>0</v>
      </c>
      <c r="K159" s="194"/>
      <c r="L159" s="39"/>
      <c r="M159" s="234" t="s">
        <v>1</v>
      </c>
      <c r="N159" s="235" t="s">
        <v>37</v>
      </c>
      <c r="O159" s="236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162</v>
      </c>
      <c r="AT159" s="199" t="s">
        <v>158</v>
      </c>
      <c r="AU159" s="199" t="s">
        <v>81</v>
      </c>
      <c r="AY159" s="17" t="s">
        <v>156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79</v>
      </c>
      <c r="BK159" s="200">
        <f>ROUND(I159*H159,2)</f>
        <v>0</v>
      </c>
      <c r="BL159" s="17" t="s">
        <v>162</v>
      </c>
      <c r="BM159" s="199" t="s">
        <v>244</v>
      </c>
    </row>
    <row r="160" spans="1:65" s="2" customFormat="1" ht="6.95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algorithmName="SHA-512" hashValue="f9+d9Dx7Ys5llXQ5EiLls8fyTaPOdDh68JQBihvN6qDO0g4AeYeS8G57I84oqYCk4WFFpaWycC+IAoumvl1EPw==" saltValue="3nqlqbNOi/Io/ul20vJtBREyu34uA32lQw3+WWpBQC6D/LHLtVndA0ZjxoSPipe+rz/0mM0sD+y/Http3MaZ2w==" spinCount="100000" sheet="1" objects="1" scenarios="1" formatColumns="0" formatRows="0" autoFilter="0"/>
  <autoFilter ref="C119:K159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756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ROUND((SUM(BE121:BE135)),  2)</f>
        <v>0</v>
      </c>
      <c r="G33" s="34"/>
      <c r="H33" s="34"/>
      <c r="I33" s="124">
        <v>0.21</v>
      </c>
      <c r="J33" s="123">
        <f>ROUND(((SUM(BE121:BE135))*I33),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ROUND((SUM(BF121:BF135)),  2)</f>
        <v>0</v>
      </c>
      <c r="G34" s="34"/>
      <c r="H34" s="34"/>
      <c r="I34" s="124">
        <v>0.15</v>
      </c>
      <c r="J34" s="123">
        <f>ROUND(((SUM(BF121:BF135))*I34),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ROUND((SUM(BG121:BG135)),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ROUND((SUM(BH121:BH135)),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ROUND((SUM(BI121:BI135)),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701 - Revitalizace sch...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136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138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139</v>
      </c>
      <c r="E100" s="150"/>
      <c r="F100" s="150"/>
      <c r="G100" s="150"/>
      <c r="H100" s="150"/>
      <c r="I100" s="150"/>
      <c r="J100" s="151">
        <f>J132</f>
        <v>0</v>
      </c>
      <c r="K100" s="148"/>
      <c r="L100" s="152"/>
    </row>
    <row r="101" spans="1:31" s="10" customFormat="1" ht="19.899999999999999" customHeight="1">
      <c r="B101" s="153"/>
      <c r="C101" s="154"/>
      <c r="D101" s="155" t="s">
        <v>757</v>
      </c>
      <c r="E101" s="156"/>
      <c r="F101" s="156"/>
      <c r="G101" s="156"/>
      <c r="H101" s="156"/>
      <c r="I101" s="156"/>
      <c r="J101" s="157">
        <f>J133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141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34" t="str">
        <f>E7</f>
        <v>Příloha č. 9 ZD - Soupis stavebních prací, dodávek a služeb s výkazem výměr</v>
      </c>
      <c r="F111" s="335"/>
      <c r="G111" s="335"/>
      <c r="H111" s="33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127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7" t="str">
        <f>E9</f>
        <v>SO 701 - Revitalizace sch...</v>
      </c>
      <c r="F113" s="333"/>
      <c r="G113" s="333"/>
      <c r="H113" s="33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30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142</v>
      </c>
      <c r="D120" s="162" t="s">
        <v>57</v>
      </c>
      <c r="E120" s="162" t="s">
        <v>53</v>
      </c>
      <c r="F120" s="162" t="s">
        <v>54</v>
      </c>
      <c r="G120" s="162" t="s">
        <v>143</v>
      </c>
      <c r="H120" s="162" t="s">
        <v>144</v>
      </c>
      <c r="I120" s="162" t="s">
        <v>145</v>
      </c>
      <c r="J120" s="163" t="s">
        <v>131</v>
      </c>
      <c r="K120" s="164" t="s">
        <v>146</v>
      </c>
      <c r="L120" s="165"/>
      <c r="M120" s="75" t="s">
        <v>1</v>
      </c>
      <c r="N120" s="76" t="s">
        <v>36</v>
      </c>
      <c r="O120" s="76" t="s">
        <v>147</v>
      </c>
      <c r="P120" s="76" t="s">
        <v>148</v>
      </c>
      <c r="Q120" s="76" t="s">
        <v>149</v>
      </c>
      <c r="R120" s="76" t="s">
        <v>150</v>
      </c>
      <c r="S120" s="76" t="s">
        <v>151</v>
      </c>
      <c r="T120" s="77" t="s">
        <v>152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153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P122+P132</f>
        <v>0</v>
      </c>
      <c r="Q121" s="79"/>
      <c r="R121" s="168">
        <f>R122+R132</f>
        <v>0</v>
      </c>
      <c r="S121" s="79"/>
      <c r="T121" s="169">
        <f>T122+T132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133</v>
      </c>
      <c r="BK121" s="170">
        <f>BK122+BK132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154</v>
      </c>
      <c r="F122" s="174" t="s">
        <v>155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P123+P130</f>
        <v>0</v>
      </c>
      <c r="Q122" s="179"/>
      <c r="R122" s="180">
        <f>R123+R130</f>
        <v>0</v>
      </c>
      <c r="S122" s="179"/>
      <c r="T122" s="181">
        <f>T123+T130</f>
        <v>0</v>
      </c>
      <c r="AR122" s="182" t="s">
        <v>79</v>
      </c>
      <c r="AT122" s="183" t="s">
        <v>71</v>
      </c>
      <c r="AU122" s="183" t="s">
        <v>72</v>
      </c>
      <c r="AY122" s="182" t="s">
        <v>156</v>
      </c>
      <c r="BK122" s="184">
        <f>BK123+BK130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207</v>
      </c>
      <c r="F123" s="185" t="s">
        <v>277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SUM(P124:P129)</f>
        <v>0</v>
      </c>
      <c r="Q123" s="179"/>
      <c r="R123" s="180">
        <f>SUM(R124:R129)</f>
        <v>0</v>
      </c>
      <c r="S123" s="179"/>
      <c r="T123" s="181">
        <f>SUM(T124:T129)</f>
        <v>0</v>
      </c>
      <c r="AR123" s="182" t="s">
        <v>79</v>
      </c>
      <c r="AT123" s="183" t="s">
        <v>71</v>
      </c>
      <c r="AU123" s="183" t="s">
        <v>79</v>
      </c>
      <c r="AY123" s="182" t="s">
        <v>156</v>
      </c>
      <c r="BK123" s="184">
        <f>SUM(BK124:BK129)</f>
        <v>0</v>
      </c>
    </row>
    <row r="124" spans="1:65" s="2" customFormat="1" ht="24.2" customHeight="1">
      <c r="A124" s="34"/>
      <c r="B124" s="35"/>
      <c r="C124" s="187" t="s">
        <v>79</v>
      </c>
      <c r="D124" s="187" t="s">
        <v>158</v>
      </c>
      <c r="E124" s="188" t="s">
        <v>758</v>
      </c>
      <c r="F124" s="189" t="s">
        <v>759</v>
      </c>
      <c r="G124" s="190" t="s">
        <v>161</v>
      </c>
      <c r="H124" s="191">
        <v>59</v>
      </c>
      <c r="I124" s="192"/>
      <c r="J124" s="193">
        <f t="shared" ref="J124:J129" si="0">ROUND(I124*H124,2)</f>
        <v>0</v>
      </c>
      <c r="K124" s="194"/>
      <c r="L124" s="39"/>
      <c r="M124" s="195" t="s">
        <v>1</v>
      </c>
      <c r="N124" s="196" t="s">
        <v>37</v>
      </c>
      <c r="O124" s="71"/>
      <c r="P124" s="197">
        <f t="shared" ref="P124:P129" si="1">O124*H124</f>
        <v>0</v>
      </c>
      <c r="Q124" s="197">
        <v>0</v>
      </c>
      <c r="R124" s="197">
        <f t="shared" ref="R124:R129" si="2">Q124*H124</f>
        <v>0</v>
      </c>
      <c r="S124" s="197">
        <v>0</v>
      </c>
      <c r="T124" s="198">
        <f t="shared" ref="T124:T129" si="3"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81</v>
      </c>
      <c r="AY124" s="17" t="s">
        <v>156</v>
      </c>
      <c r="BE124" s="200">
        <f t="shared" ref="BE124:BE129" si="4">IF(N124="základní",J124,0)</f>
        <v>0</v>
      </c>
      <c r="BF124" s="200">
        <f t="shared" ref="BF124:BF129" si="5">IF(N124="snížená",J124,0)</f>
        <v>0</v>
      </c>
      <c r="BG124" s="200">
        <f t="shared" ref="BG124:BG129" si="6">IF(N124="zákl. přenesená",J124,0)</f>
        <v>0</v>
      </c>
      <c r="BH124" s="200">
        <f t="shared" ref="BH124:BH129" si="7">IF(N124="sníž. přenesená",J124,0)</f>
        <v>0</v>
      </c>
      <c r="BI124" s="200">
        <f t="shared" ref="BI124:BI129" si="8">IF(N124="nulová",J124,0)</f>
        <v>0</v>
      </c>
      <c r="BJ124" s="17" t="s">
        <v>79</v>
      </c>
      <c r="BK124" s="200">
        <f t="shared" ref="BK124:BK129" si="9">ROUND(I124*H124,2)</f>
        <v>0</v>
      </c>
      <c r="BL124" s="17" t="s">
        <v>162</v>
      </c>
      <c r="BM124" s="199" t="s">
        <v>81</v>
      </c>
    </row>
    <row r="125" spans="1:65" s="2" customFormat="1" ht="24.2" customHeight="1">
      <c r="A125" s="34"/>
      <c r="B125" s="35"/>
      <c r="C125" s="187" t="s">
        <v>81</v>
      </c>
      <c r="D125" s="187" t="s">
        <v>158</v>
      </c>
      <c r="E125" s="188" t="s">
        <v>760</v>
      </c>
      <c r="F125" s="189" t="s">
        <v>761</v>
      </c>
      <c r="G125" s="190" t="s">
        <v>161</v>
      </c>
      <c r="H125" s="191">
        <v>59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37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162</v>
      </c>
      <c r="AT125" s="199" t="s">
        <v>158</v>
      </c>
      <c r="AU125" s="199" t="s">
        <v>81</v>
      </c>
      <c r="AY125" s="17" t="s">
        <v>156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79</v>
      </c>
      <c r="BK125" s="200">
        <f t="shared" si="9"/>
        <v>0</v>
      </c>
      <c r="BL125" s="17" t="s">
        <v>162</v>
      </c>
      <c r="BM125" s="199" t="s">
        <v>162</v>
      </c>
    </row>
    <row r="126" spans="1:65" s="2" customFormat="1" ht="24.2" customHeight="1">
      <c r="A126" s="34"/>
      <c r="B126" s="35"/>
      <c r="C126" s="187" t="s">
        <v>175</v>
      </c>
      <c r="D126" s="187" t="s">
        <v>158</v>
      </c>
      <c r="E126" s="188" t="s">
        <v>762</v>
      </c>
      <c r="F126" s="189" t="s">
        <v>763</v>
      </c>
      <c r="G126" s="190" t="s">
        <v>161</v>
      </c>
      <c r="H126" s="191">
        <v>59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37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162</v>
      </c>
      <c r="AT126" s="199" t="s">
        <v>158</v>
      </c>
      <c r="AU126" s="199" t="s">
        <v>81</v>
      </c>
      <c r="AY126" s="17" t="s">
        <v>156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79</v>
      </c>
      <c r="BK126" s="200">
        <f t="shared" si="9"/>
        <v>0</v>
      </c>
      <c r="BL126" s="17" t="s">
        <v>162</v>
      </c>
      <c r="BM126" s="199" t="s">
        <v>178</v>
      </c>
    </row>
    <row r="127" spans="1:65" s="2" customFormat="1" ht="24.2" customHeight="1">
      <c r="A127" s="34"/>
      <c r="B127" s="35"/>
      <c r="C127" s="187" t="s">
        <v>162</v>
      </c>
      <c r="D127" s="187" t="s">
        <v>158</v>
      </c>
      <c r="E127" s="188" t="s">
        <v>764</v>
      </c>
      <c r="F127" s="189" t="s">
        <v>765</v>
      </c>
      <c r="G127" s="190" t="s">
        <v>161</v>
      </c>
      <c r="H127" s="191">
        <v>59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37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162</v>
      </c>
      <c r="AT127" s="199" t="s">
        <v>158</v>
      </c>
      <c r="AU127" s="199" t="s">
        <v>81</v>
      </c>
      <c r="AY127" s="17" t="s">
        <v>156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79</v>
      </c>
      <c r="BK127" s="200">
        <f t="shared" si="9"/>
        <v>0</v>
      </c>
      <c r="BL127" s="17" t="s">
        <v>162</v>
      </c>
      <c r="BM127" s="199" t="s">
        <v>182</v>
      </c>
    </row>
    <row r="128" spans="1:65" s="2" customFormat="1" ht="24.2" customHeight="1">
      <c r="A128" s="34"/>
      <c r="B128" s="35"/>
      <c r="C128" s="187" t="s">
        <v>187</v>
      </c>
      <c r="D128" s="187" t="s">
        <v>158</v>
      </c>
      <c r="E128" s="188" t="s">
        <v>766</v>
      </c>
      <c r="F128" s="189" t="s">
        <v>767</v>
      </c>
      <c r="G128" s="190" t="s">
        <v>161</v>
      </c>
      <c r="H128" s="191">
        <v>59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37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162</v>
      </c>
      <c r="AT128" s="199" t="s">
        <v>158</v>
      </c>
      <c r="AU128" s="199" t="s">
        <v>81</v>
      </c>
      <c r="AY128" s="17" t="s">
        <v>156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79</v>
      </c>
      <c r="BK128" s="200">
        <f t="shared" si="9"/>
        <v>0</v>
      </c>
      <c r="BL128" s="17" t="s">
        <v>162</v>
      </c>
      <c r="BM128" s="199" t="s">
        <v>190</v>
      </c>
    </row>
    <row r="129" spans="1:65" s="2" customFormat="1" ht="24.2" customHeight="1">
      <c r="A129" s="34"/>
      <c r="B129" s="35"/>
      <c r="C129" s="187" t="s">
        <v>178</v>
      </c>
      <c r="D129" s="187" t="s">
        <v>158</v>
      </c>
      <c r="E129" s="188" t="s">
        <v>768</v>
      </c>
      <c r="F129" s="189" t="s">
        <v>769</v>
      </c>
      <c r="G129" s="190" t="s">
        <v>161</v>
      </c>
      <c r="H129" s="191">
        <v>59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37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162</v>
      </c>
      <c r="AT129" s="199" t="s">
        <v>158</v>
      </c>
      <c r="AU129" s="199" t="s">
        <v>81</v>
      </c>
      <c r="AY129" s="17" t="s">
        <v>156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79</v>
      </c>
      <c r="BK129" s="200">
        <f t="shared" si="9"/>
        <v>0</v>
      </c>
      <c r="BL129" s="17" t="s">
        <v>162</v>
      </c>
      <c r="BM129" s="199" t="s">
        <v>194</v>
      </c>
    </row>
    <row r="130" spans="1:65" s="12" customFormat="1" ht="22.9" customHeight="1">
      <c r="B130" s="171"/>
      <c r="C130" s="172"/>
      <c r="D130" s="173" t="s">
        <v>71</v>
      </c>
      <c r="E130" s="185" t="s">
        <v>336</v>
      </c>
      <c r="F130" s="185" t="s">
        <v>337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79</v>
      </c>
      <c r="AT130" s="183" t="s">
        <v>71</v>
      </c>
      <c r="AU130" s="183" t="s">
        <v>79</v>
      </c>
      <c r="AY130" s="182" t="s">
        <v>156</v>
      </c>
      <c r="BK130" s="184">
        <f>BK131</f>
        <v>0</v>
      </c>
    </row>
    <row r="131" spans="1:65" s="2" customFormat="1" ht="16.5" customHeight="1">
      <c r="A131" s="34"/>
      <c r="B131" s="35"/>
      <c r="C131" s="187" t="s">
        <v>197</v>
      </c>
      <c r="D131" s="187" t="s">
        <v>158</v>
      </c>
      <c r="E131" s="188" t="s">
        <v>770</v>
      </c>
      <c r="F131" s="189" t="s">
        <v>771</v>
      </c>
      <c r="G131" s="190" t="s">
        <v>271</v>
      </c>
      <c r="H131" s="191">
        <v>2.5459999999999998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37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162</v>
      </c>
      <c r="AT131" s="199" t="s">
        <v>158</v>
      </c>
      <c r="AU131" s="199" t="s">
        <v>81</v>
      </c>
      <c r="AY131" s="17" t="s">
        <v>156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79</v>
      </c>
      <c r="BK131" s="200">
        <f>ROUND(I131*H131,2)</f>
        <v>0</v>
      </c>
      <c r="BL131" s="17" t="s">
        <v>162</v>
      </c>
      <c r="BM131" s="199" t="s">
        <v>200</v>
      </c>
    </row>
    <row r="132" spans="1:65" s="12" customFormat="1" ht="25.9" customHeight="1">
      <c r="B132" s="171"/>
      <c r="C132" s="172"/>
      <c r="D132" s="173" t="s">
        <v>71</v>
      </c>
      <c r="E132" s="174" t="s">
        <v>345</v>
      </c>
      <c r="F132" s="174" t="s">
        <v>346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</f>
        <v>0</v>
      </c>
      <c r="Q132" s="179"/>
      <c r="R132" s="180">
        <f>R133</f>
        <v>0</v>
      </c>
      <c r="S132" s="179"/>
      <c r="T132" s="181">
        <f>T133</f>
        <v>0</v>
      </c>
      <c r="AR132" s="182" t="s">
        <v>81</v>
      </c>
      <c r="AT132" s="183" t="s">
        <v>71</v>
      </c>
      <c r="AU132" s="183" t="s">
        <v>72</v>
      </c>
      <c r="AY132" s="182" t="s">
        <v>156</v>
      </c>
      <c r="BK132" s="184">
        <f>BK133</f>
        <v>0</v>
      </c>
    </row>
    <row r="133" spans="1:65" s="12" customFormat="1" ht="22.9" customHeight="1">
      <c r="B133" s="171"/>
      <c r="C133" s="172"/>
      <c r="D133" s="173" t="s">
        <v>71</v>
      </c>
      <c r="E133" s="185" t="s">
        <v>772</v>
      </c>
      <c r="F133" s="185" t="s">
        <v>773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SUM(P134:P135)</f>
        <v>0</v>
      </c>
      <c r="Q133" s="179"/>
      <c r="R133" s="180">
        <f>SUM(R134:R135)</f>
        <v>0</v>
      </c>
      <c r="S133" s="179"/>
      <c r="T133" s="181">
        <f>SUM(T134:T135)</f>
        <v>0</v>
      </c>
      <c r="AR133" s="182" t="s">
        <v>81</v>
      </c>
      <c r="AT133" s="183" t="s">
        <v>71</v>
      </c>
      <c r="AU133" s="183" t="s">
        <v>79</v>
      </c>
      <c r="AY133" s="182" t="s">
        <v>156</v>
      </c>
      <c r="BK133" s="184">
        <f>SUM(BK134:BK135)</f>
        <v>0</v>
      </c>
    </row>
    <row r="134" spans="1:65" s="2" customFormat="1" ht="24.2" customHeight="1">
      <c r="A134" s="34"/>
      <c r="B134" s="35"/>
      <c r="C134" s="187" t="s">
        <v>182</v>
      </c>
      <c r="D134" s="187" t="s">
        <v>158</v>
      </c>
      <c r="E134" s="188" t="s">
        <v>774</v>
      </c>
      <c r="F134" s="189" t="s">
        <v>775</v>
      </c>
      <c r="G134" s="190" t="s">
        <v>161</v>
      </c>
      <c r="H134" s="191">
        <v>38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37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205</v>
      </c>
      <c r="AT134" s="199" t="s">
        <v>158</v>
      </c>
      <c r="AU134" s="199" t="s">
        <v>81</v>
      </c>
      <c r="AY134" s="17" t="s">
        <v>156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79</v>
      </c>
      <c r="BK134" s="200">
        <f>ROUND(I134*H134,2)</f>
        <v>0</v>
      </c>
      <c r="BL134" s="17" t="s">
        <v>205</v>
      </c>
      <c r="BM134" s="199" t="s">
        <v>205</v>
      </c>
    </row>
    <row r="135" spans="1:65" s="2" customFormat="1" ht="24.2" customHeight="1">
      <c r="A135" s="34"/>
      <c r="B135" s="35"/>
      <c r="C135" s="187" t="s">
        <v>207</v>
      </c>
      <c r="D135" s="187" t="s">
        <v>158</v>
      </c>
      <c r="E135" s="188" t="s">
        <v>776</v>
      </c>
      <c r="F135" s="189" t="s">
        <v>777</v>
      </c>
      <c r="G135" s="190" t="s">
        <v>161</v>
      </c>
      <c r="H135" s="191">
        <v>38</v>
      </c>
      <c r="I135" s="192"/>
      <c r="J135" s="193">
        <f>ROUND(I135*H135,2)</f>
        <v>0</v>
      </c>
      <c r="K135" s="194"/>
      <c r="L135" s="39"/>
      <c r="M135" s="234" t="s">
        <v>1</v>
      </c>
      <c r="N135" s="235" t="s">
        <v>37</v>
      </c>
      <c r="O135" s="23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205</v>
      </c>
      <c r="AT135" s="199" t="s">
        <v>158</v>
      </c>
      <c r="AU135" s="199" t="s">
        <v>81</v>
      </c>
      <c r="AY135" s="17" t="s">
        <v>156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79</v>
      </c>
      <c r="BK135" s="200">
        <f>ROUND(I135*H135,2)</f>
        <v>0</v>
      </c>
      <c r="BL135" s="17" t="s">
        <v>205</v>
      </c>
      <c r="BM135" s="199" t="s">
        <v>210</v>
      </c>
    </row>
    <row r="136" spans="1:65" s="2" customFormat="1" ht="6.95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rTKGjJ2SwHN0ewmuXU/hkhfO32SUGWUrQfOrozKR3OnsEmapYUA2d6p0PoJxhuNQ4Jz+Hk7hsXpqbcsIZttlFA==" saltValue="SYgGQsxRIEfy4YsgwNTLtmGPrjx5IhREWcfu5V+wzdM82y5/fBsiFwwVNQmTq7ShcaiNgREbOrw39yGgxbrneQ==" spinCount="100000" sheet="1" objects="1" scenarios="1" formatColumns="0" formatRows="0" autoFilter="0"/>
  <autoFilter ref="C120:K135" xr:uid="{00000000-0009-0000-0000-00000D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778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ROUND((SUM(BE120:BE144)),  2)</f>
        <v>0</v>
      </c>
      <c r="G33" s="34"/>
      <c r="H33" s="34"/>
      <c r="I33" s="124">
        <v>0.21</v>
      </c>
      <c r="J33" s="123">
        <f>ROUND(((SUM(BE120:BE144))*I33),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ROUND((SUM(BF120:BF144)),  2)</f>
        <v>0</v>
      </c>
      <c r="G34" s="34"/>
      <c r="H34" s="34"/>
      <c r="I34" s="124">
        <v>0.15</v>
      </c>
      <c r="J34" s="123">
        <f>ROUND(((SUM(BF120:BF144))*I34),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ROUND((SUM(BG120:BG144)),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ROUND((SUM(BH120:BH144)),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ROUND((SUM(BI120:BI144)),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702 - Revitalizace záb...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136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9" customFormat="1" ht="24.95" customHeight="1">
      <c r="B99" s="147"/>
      <c r="C99" s="148"/>
      <c r="D99" s="149" t="s">
        <v>139</v>
      </c>
      <c r="E99" s="150"/>
      <c r="F99" s="150"/>
      <c r="G99" s="150"/>
      <c r="H99" s="150"/>
      <c r="I99" s="150"/>
      <c r="J99" s="151">
        <f>J127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757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141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34" t="str">
        <f>E7</f>
        <v>Příloha č. 9 ZD - Soupis stavebních prací, dodávek a služeb s výkazem výměr</v>
      </c>
      <c r="F110" s="335"/>
      <c r="G110" s="335"/>
      <c r="H110" s="33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127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7" t="str">
        <f>E9</f>
        <v>SO 702 - Revitalizace záb...</v>
      </c>
      <c r="F112" s="333"/>
      <c r="G112" s="333"/>
      <c r="H112" s="33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>
        <f>IF(J12="","",J12)</f>
        <v>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142</v>
      </c>
      <c r="D119" s="162" t="s">
        <v>57</v>
      </c>
      <c r="E119" s="162" t="s">
        <v>53</v>
      </c>
      <c r="F119" s="162" t="s">
        <v>54</v>
      </c>
      <c r="G119" s="162" t="s">
        <v>143</v>
      </c>
      <c r="H119" s="162" t="s">
        <v>144</v>
      </c>
      <c r="I119" s="162" t="s">
        <v>145</v>
      </c>
      <c r="J119" s="163" t="s">
        <v>131</v>
      </c>
      <c r="K119" s="164" t="s">
        <v>146</v>
      </c>
      <c r="L119" s="165"/>
      <c r="M119" s="75" t="s">
        <v>1</v>
      </c>
      <c r="N119" s="76" t="s">
        <v>36</v>
      </c>
      <c r="O119" s="76" t="s">
        <v>147</v>
      </c>
      <c r="P119" s="76" t="s">
        <v>148</v>
      </c>
      <c r="Q119" s="76" t="s">
        <v>149</v>
      </c>
      <c r="R119" s="76" t="s">
        <v>150</v>
      </c>
      <c r="S119" s="76" t="s">
        <v>151</v>
      </c>
      <c r="T119" s="77" t="s">
        <v>152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153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P121+P127</f>
        <v>0</v>
      </c>
      <c r="Q120" s="79"/>
      <c r="R120" s="168">
        <f>R121+R127</f>
        <v>0</v>
      </c>
      <c r="S120" s="79"/>
      <c r="T120" s="169">
        <f>T121+T127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71</v>
      </c>
      <c r="AU120" s="17" t="s">
        <v>133</v>
      </c>
      <c r="BK120" s="170">
        <f>BK121+BK127</f>
        <v>0</v>
      </c>
    </row>
    <row r="121" spans="1:65" s="12" customFormat="1" ht="25.9" customHeight="1">
      <c r="B121" s="171"/>
      <c r="C121" s="172"/>
      <c r="D121" s="173" t="s">
        <v>71</v>
      </c>
      <c r="E121" s="174" t="s">
        <v>154</v>
      </c>
      <c r="F121" s="174" t="s">
        <v>155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79</v>
      </c>
      <c r="AT121" s="183" t="s">
        <v>71</v>
      </c>
      <c r="AU121" s="183" t="s">
        <v>72</v>
      </c>
      <c r="AY121" s="182" t="s">
        <v>156</v>
      </c>
      <c r="BK121" s="184">
        <f>BK122</f>
        <v>0</v>
      </c>
    </row>
    <row r="122" spans="1:65" s="12" customFormat="1" ht="22.9" customHeight="1">
      <c r="B122" s="171"/>
      <c r="C122" s="172"/>
      <c r="D122" s="173" t="s">
        <v>71</v>
      </c>
      <c r="E122" s="185" t="s">
        <v>207</v>
      </c>
      <c r="F122" s="185" t="s">
        <v>277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SUM(P123:P126)</f>
        <v>0</v>
      </c>
      <c r="Q122" s="179"/>
      <c r="R122" s="180">
        <f>SUM(R123:R126)</f>
        <v>0</v>
      </c>
      <c r="S122" s="179"/>
      <c r="T122" s="181">
        <f>SUM(T123:T126)</f>
        <v>0</v>
      </c>
      <c r="AR122" s="182" t="s">
        <v>79</v>
      </c>
      <c r="AT122" s="183" t="s">
        <v>71</v>
      </c>
      <c r="AU122" s="183" t="s">
        <v>79</v>
      </c>
      <c r="AY122" s="182" t="s">
        <v>156</v>
      </c>
      <c r="BK122" s="184">
        <f>SUM(BK123:BK126)</f>
        <v>0</v>
      </c>
    </row>
    <row r="123" spans="1:65" s="2" customFormat="1" ht="24.2" customHeight="1">
      <c r="A123" s="34"/>
      <c r="B123" s="35"/>
      <c r="C123" s="187" t="s">
        <v>79</v>
      </c>
      <c r="D123" s="187" t="s">
        <v>158</v>
      </c>
      <c r="E123" s="188" t="s">
        <v>779</v>
      </c>
      <c r="F123" s="189" t="s">
        <v>780</v>
      </c>
      <c r="G123" s="190" t="s">
        <v>227</v>
      </c>
      <c r="H123" s="191">
        <v>1182.5</v>
      </c>
      <c r="I123" s="192"/>
      <c r="J123" s="193">
        <f>ROUND(I123*H123,2)</f>
        <v>0</v>
      </c>
      <c r="K123" s="194"/>
      <c r="L123" s="39"/>
      <c r="M123" s="195" t="s">
        <v>1</v>
      </c>
      <c r="N123" s="196" t="s">
        <v>37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162</v>
      </c>
      <c r="AT123" s="199" t="s">
        <v>158</v>
      </c>
      <c r="AU123" s="199" t="s">
        <v>81</v>
      </c>
      <c r="AY123" s="17" t="s">
        <v>156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79</v>
      </c>
      <c r="BK123" s="200">
        <f>ROUND(I123*H123,2)</f>
        <v>0</v>
      </c>
      <c r="BL123" s="17" t="s">
        <v>162</v>
      </c>
      <c r="BM123" s="199" t="s">
        <v>81</v>
      </c>
    </row>
    <row r="124" spans="1:65" s="13" customFormat="1">
      <c r="B124" s="201"/>
      <c r="C124" s="202"/>
      <c r="D124" s="203" t="s">
        <v>163</v>
      </c>
      <c r="E124" s="204" t="s">
        <v>1</v>
      </c>
      <c r="F124" s="205" t="s">
        <v>781</v>
      </c>
      <c r="G124" s="202"/>
      <c r="H124" s="204" t="s">
        <v>1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163</v>
      </c>
      <c r="AU124" s="211" t="s">
        <v>81</v>
      </c>
      <c r="AV124" s="13" t="s">
        <v>79</v>
      </c>
      <c r="AW124" s="13" t="s">
        <v>29</v>
      </c>
      <c r="AX124" s="13" t="s">
        <v>72</v>
      </c>
      <c r="AY124" s="211" t="s">
        <v>156</v>
      </c>
    </row>
    <row r="125" spans="1:65" s="14" customFormat="1">
      <c r="B125" s="212"/>
      <c r="C125" s="213"/>
      <c r="D125" s="203" t="s">
        <v>163</v>
      </c>
      <c r="E125" s="214" t="s">
        <v>1</v>
      </c>
      <c r="F125" s="215" t="s">
        <v>782</v>
      </c>
      <c r="G125" s="213"/>
      <c r="H125" s="216">
        <v>1182.5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163</v>
      </c>
      <c r="AU125" s="222" t="s">
        <v>81</v>
      </c>
      <c r="AV125" s="14" t="s">
        <v>81</v>
      </c>
      <c r="AW125" s="14" t="s">
        <v>29</v>
      </c>
      <c r="AX125" s="14" t="s">
        <v>72</v>
      </c>
      <c r="AY125" s="222" t="s">
        <v>156</v>
      </c>
    </row>
    <row r="126" spans="1:65" s="15" customFormat="1">
      <c r="B126" s="223"/>
      <c r="C126" s="224"/>
      <c r="D126" s="203" t="s">
        <v>163</v>
      </c>
      <c r="E126" s="225" t="s">
        <v>1</v>
      </c>
      <c r="F126" s="226" t="s">
        <v>168</v>
      </c>
      <c r="G126" s="224"/>
      <c r="H126" s="227">
        <v>1182.5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163</v>
      </c>
      <c r="AU126" s="233" t="s">
        <v>81</v>
      </c>
      <c r="AV126" s="15" t="s">
        <v>162</v>
      </c>
      <c r="AW126" s="15" t="s">
        <v>29</v>
      </c>
      <c r="AX126" s="15" t="s">
        <v>79</v>
      </c>
      <c r="AY126" s="233" t="s">
        <v>156</v>
      </c>
    </row>
    <row r="127" spans="1:65" s="12" customFormat="1" ht="25.9" customHeight="1">
      <c r="B127" s="171"/>
      <c r="C127" s="172"/>
      <c r="D127" s="173" t="s">
        <v>71</v>
      </c>
      <c r="E127" s="174" t="s">
        <v>345</v>
      </c>
      <c r="F127" s="174" t="s">
        <v>346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</f>
        <v>0</v>
      </c>
      <c r="Q127" s="179"/>
      <c r="R127" s="180">
        <f>R128</f>
        <v>0</v>
      </c>
      <c r="S127" s="179"/>
      <c r="T127" s="181">
        <f>T128</f>
        <v>0</v>
      </c>
      <c r="AR127" s="182" t="s">
        <v>81</v>
      </c>
      <c r="AT127" s="183" t="s">
        <v>71</v>
      </c>
      <c r="AU127" s="183" t="s">
        <v>72</v>
      </c>
      <c r="AY127" s="182" t="s">
        <v>156</v>
      </c>
      <c r="BK127" s="184">
        <f>BK128</f>
        <v>0</v>
      </c>
    </row>
    <row r="128" spans="1:65" s="12" customFormat="1" ht="22.9" customHeight="1">
      <c r="B128" s="171"/>
      <c r="C128" s="172"/>
      <c r="D128" s="173" t="s">
        <v>71</v>
      </c>
      <c r="E128" s="185" t="s">
        <v>772</v>
      </c>
      <c r="F128" s="185" t="s">
        <v>773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SUM(P129:P144)</f>
        <v>0</v>
      </c>
      <c r="Q128" s="179"/>
      <c r="R128" s="180">
        <f>SUM(R129:R144)</f>
        <v>0</v>
      </c>
      <c r="S128" s="179"/>
      <c r="T128" s="181">
        <f>SUM(T129:T144)</f>
        <v>0</v>
      </c>
      <c r="AR128" s="182" t="s">
        <v>81</v>
      </c>
      <c r="AT128" s="183" t="s">
        <v>71</v>
      </c>
      <c r="AU128" s="183" t="s">
        <v>79</v>
      </c>
      <c r="AY128" s="182" t="s">
        <v>156</v>
      </c>
      <c r="BK128" s="184">
        <f>SUM(BK129:BK144)</f>
        <v>0</v>
      </c>
    </row>
    <row r="129" spans="1:65" s="2" customFormat="1" ht="24.2" customHeight="1">
      <c r="A129" s="34"/>
      <c r="B129" s="35"/>
      <c r="C129" s="187" t="s">
        <v>81</v>
      </c>
      <c r="D129" s="187" t="s">
        <v>158</v>
      </c>
      <c r="E129" s="188" t="s">
        <v>783</v>
      </c>
      <c r="F129" s="189" t="s">
        <v>784</v>
      </c>
      <c r="G129" s="190" t="s">
        <v>161</v>
      </c>
      <c r="H129" s="191">
        <v>1165.5930000000001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37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205</v>
      </c>
      <c r="AT129" s="199" t="s">
        <v>158</v>
      </c>
      <c r="AU129" s="199" t="s">
        <v>81</v>
      </c>
      <c r="AY129" s="17" t="s">
        <v>156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79</v>
      </c>
      <c r="BK129" s="200">
        <f>ROUND(I129*H129,2)</f>
        <v>0</v>
      </c>
      <c r="BL129" s="17" t="s">
        <v>205</v>
      </c>
      <c r="BM129" s="199" t="s">
        <v>162</v>
      </c>
    </row>
    <row r="130" spans="1:65" s="13" customFormat="1">
      <c r="B130" s="201"/>
      <c r="C130" s="202"/>
      <c r="D130" s="203" t="s">
        <v>163</v>
      </c>
      <c r="E130" s="204" t="s">
        <v>1</v>
      </c>
      <c r="F130" s="205" t="s">
        <v>785</v>
      </c>
      <c r="G130" s="202"/>
      <c r="H130" s="204" t="s">
        <v>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163</v>
      </c>
      <c r="AU130" s="211" t="s">
        <v>81</v>
      </c>
      <c r="AV130" s="13" t="s">
        <v>79</v>
      </c>
      <c r="AW130" s="13" t="s">
        <v>29</v>
      </c>
      <c r="AX130" s="13" t="s">
        <v>72</v>
      </c>
      <c r="AY130" s="211" t="s">
        <v>156</v>
      </c>
    </row>
    <row r="131" spans="1:65" s="14" customFormat="1">
      <c r="B131" s="212"/>
      <c r="C131" s="213"/>
      <c r="D131" s="203" t="s">
        <v>163</v>
      </c>
      <c r="E131" s="214" t="s">
        <v>1</v>
      </c>
      <c r="F131" s="215" t="s">
        <v>786</v>
      </c>
      <c r="G131" s="213"/>
      <c r="H131" s="216">
        <v>355.62299999999999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163</v>
      </c>
      <c r="AU131" s="222" t="s">
        <v>81</v>
      </c>
      <c r="AV131" s="14" t="s">
        <v>81</v>
      </c>
      <c r="AW131" s="14" t="s">
        <v>29</v>
      </c>
      <c r="AX131" s="14" t="s">
        <v>72</v>
      </c>
      <c r="AY131" s="222" t="s">
        <v>156</v>
      </c>
    </row>
    <row r="132" spans="1:65" s="13" customFormat="1">
      <c r="B132" s="201"/>
      <c r="C132" s="202"/>
      <c r="D132" s="203" t="s">
        <v>163</v>
      </c>
      <c r="E132" s="204" t="s">
        <v>1</v>
      </c>
      <c r="F132" s="205" t="s">
        <v>787</v>
      </c>
      <c r="G132" s="202"/>
      <c r="H132" s="204" t="s">
        <v>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163</v>
      </c>
      <c r="AU132" s="211" t="s">
        <v>81</v>
      </c>
      <c r="AV132" s="13" t="s">
        <v>79</v>
      </c>
      <c r="AW132" s="13" t="s">
        <v>29</v>
      </c>
      <c r="AX132" s="13" t="s">
        <v>72</v>
      </c>
      <c r="AY132" s="211" t="s">
        <v>156</v>
      </c>
    </row>
    <row r="133" spans="1:65" s="14" customFormat="1">
      <c r="B133" s="212"/>
      <c r="C133" s="213"/>
      <c r="D133" s="203" t="s">
        <v>163</v>
      </c>
      <c r="E133" s="214" t="s">
        <v>1</v>
      </c>
      <c r="F133" s="215" t="s">
        <v>788</v>
      </c>
      <c r="G133" s="213"/>
      <c r="H133" s="216">
        <v>809.97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163</v>
      </c>
      <c r="AU133" s="222" t="s">
        <v>81</v>
      </c>
      <c r="AV133" s="14" t="s">
        <v>81</v>
      </c>
      <c r="AW133" s="14" t="s">
        <v>29</v>
      </c>
      <c r="AX133" s="14" t="s">
        <v>72</v>
      </c>
      <c r="AY133" s="222" t="s">
        <v>156</v>
      </c>
    </row>
    <row r="134" spans="1:65" s="15" customFormat="1">
      <c r="B134" s="223"/>
      <c r="C134" s="224"/>
      <c r="D134" s="203" t="s">
        <v>163</v>
      </c>
      <c r="E134" s="225" t="s">
        <v>1</v>
      </c>
      <c r="F134" s="226" t="s">
        <v>168</v>
      </c>
      <c r="G134" s="224"/>
      <c r="H134" s="227">
        <v>1165.5930000000001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163</v>
      </c>
      <c r="AU134" s="233" t="s">
        <v>81</v>
      </c>
      <c r="AV134" s="15" t="s">
        <v>162</v>
      </c>
      <c r="AW134" s="15" t="s">
        <v>29</v>
      </c>
      <c r="AX134" s="15" t="s">
        <v>79</v>
      </c>
      <c r="AY134" s="233" t="s">
        <v>156</v>
      </c>
    </row>
    <row r="135" spans="1:65" s="2" customFormat="1" ht="24.2" customHeight="1">
      <c r="A135" s="34"/>
      <c r="B135" s="35"/>
      <c r="C135" s="187" t="s">
        <v>175</v>
      </c>
      <c r="D135" s="187" t="s">
        <v>158</v>
      </c>
      <c r="E135" s="188" t="s">
        <v>789</v>
      </c>
      <c r="F135" s="189" t="s">
        <v>790</v>
      </c>
      <c r="G135" s="190" t="s">
        <v>161</v>
      </c>
      <c r="H135" s="191">
        <v>233.108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37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205</v>
      </c>
      <c r="AT135" s="199" t="s">
        <v>158</v>
      </c>
      <c r="AU135" s="199" t="s">
        <v>81</v>
      </c>
      <c r="AY135" s="17" t="s">
        <v>156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79</v>
      </c>
      <c r="BK135" s="200">
        <f>ROUND(I135*H135,2)</f>
        <v>0</v>
      </c>
      <c r="BL135" s="17" t="s">
        <v>205</v>
      </c>
      <c r="BM135" s="199" t="s">
        <v>178</v>
      </c>
    </row>
    <row r="136" spans="1:65" s="13" customFormat="1">
      <c r="B136" s="201"/>
      <c r="C136" s="202"/>
      <c r="D136" s="203" t="s">
        <v>163</v>
      </c>
      <c r="E136" s="204" t="s">
        <v>1</v>
      </c>
      <c r="F136" s="205" t="s">
        <v>791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163</v>
      </c>
      <c r="AU136" s="211" t="s">
        <v>81</v>
      </c>
      <c r="AV136" s="13" t="s">
        <v>79</v>
      </c>
      <c r="AW136" s="13" t="s">
        <v>29</v>
      </c>
      <c r="AX136" s="13" t="s">
        <v>72</v>
      </c>
      <c r="AY136" s="211" t="s">
        <v>156</v>
      </c>
    </row>
    <row r="137" spans="1:65" s="14" customFormat="1">
      <c r="B137" s="212"/>
      <c r="C137" s="213"/>
      <c r="D137" s="203" t="s">
        <v>163</v>
      </c>
      <c r="E137" s="214" t="s">
        <v>1</v>
      </c>
      <c r="F137" s="215" t="s">
        <v>792</v>
      </c>
      <c r="G137" s="213"/>
      <c r="H137" s="216">
        <v>233.108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163</v>
      </c>
      <c r="AU137" s="222" t="s">
        <v>81</v>
      </c>
      <c r="AV137" s="14" t="s">
        <v>81</v>
      </c>
      <c r="AW137" s="14" t="s">
        <v>29</v>
      </c>
      <c r="AX137" s="14" t="s">
        <v>72</v>
      </c>
      <c r="AY137" s="222" t="s">
        <v>156</v>
      </c>
    </row>
    <row r="138" spans="1:65" s="15" customFormat="1">
      <c r="B138" s="223"/>
      <c r="C138" s="224"/>
      <c r="D138" s="203" t="s">
        <v>163</v>
      </c>
      <c r="E138" s="225" t="s">
        <v>1</v>
      </c>
      <c r="F138" s="226" t="s">
        <v>168</v>
      </c>
      <c r="G138" s="224"/>
      <c r="H138" s="227">
        <v>233.108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163</v>
      </c>
      <c r="AU138" s="233" t="s">
        <v>81</v>
      </c>
      <c r="AV138" s="15" t="s">
        <v>162</v>
      </c>
      <c r="AW138" s="15" t="s">
        <v>29</v>
      </c>
      <c r="AX138" s="15" t="s">
        <v>79</v>
      </c>
      <c r="AY138" s="233" t="s">
        <v>156</v>
      </c>
    </row>
    <row r="139" spans="1:65" s="2" customFormat="1" ht="16.5" customHeight="1">
      <c r="A139" s="34"/>
      <c r="B139" s="35"/>
      <c r="C139" s="187" t="s">
        <v>162</v>
      </c>
      <c r="D139" s="187" t="s">
        <v>158</v>
      </c>
      <c r="E139" s="188" t="s">
        <v>793</v>
      </c>
      <c r="F139" s="189" t="s">
        <v>794</v>
      </c>
      <c r="G139" s="190" t="s">
        <v>161</v>
      </c>
      <c r="H139" s="191">
        <v>1165.5930000000001</v>
      </c>
      <c r="I139" s="192"/>
      <c r="J139" s="193">
        <f t="shared" ref="J139:J144" si="0">ROUND(I139*H139,2)</f>
        <v>0</v>
      </c>
      <c r="K139" s="194"/>
      <c r="L139" s="39"/>
      <c r="M139" s="195" t="s">
        <v>1</v>
      </c>
      <c r="N139" s="196" t="s">
        <v>37</v>
      </c>
      <c r="O139" s="71"/>
      <c r="P139" s="197">
        <f t="shared" ref="P139:P144" si="1">O139*H139</f>
        <v>0</v>
      </c>
      <c r="Q139" s="197">
        <v>0</v>
      </c>
      <c r="R139" s="197">
        <f t="shared" ref="R139:R144" si="2">Q139*H139</f>
        <v>0</v>
      </c>
      <c r="S139" s="197">
        <v>0</v>
      </c>
      <c r="T139" s="198">
        <f t="shared" ref="T139:T144" si="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205</v>
      </c>
      <c r="AT139" s="199" t="s">
        <v>158</v>
      </c>
      <c r="AU139" s="199" t="s">
        <v>81</v>
      </c>
      <c r="AY139" s="17" t="s">
        <v>156</v>
      </c>
      <c r="BE139" s="200">
        <f t="shared" ref="BE139:BE144" si="4">IF(N139="základní",J139,0)</f>
        <v>0</v>
      </c>
      <c r="BF139" s="200">
        <f t="shared" ref="BF139:BF144" si="5">IF(N139="snížená",J139,0)</f>
        <v>0</v>
      </c>
      <c r="BG139" s="200">
        <f t="shared" ref="BG139:BG144" si="6">IF(N139="zákl. přenesená",J139,0)</f>
        <v>0</v>
      </c>
      <c r="BH139" s="200">
        <f t="shared" ref="BH139:BH144" si="7">IF(N139="sníž. přenesená",J139,0)</f>
        <v>0</v>
      </c>
      <c r="BI139" s="200">
        <f t="shared" ref="BI139:BI144" si="8">IF(N139="nulová",J139,0)</f>
        <v>0</v>
      </c>
      <c r="BJ139" s="17" t="s">
        <v>79</v>
      </c>
      <c r="BK139" s="200">
        <f t="shared" ref="BK139:BK144" si="9">ROUND(I139*H139,2)</f>
        <v>0</v>
      </c>
      <c r="BL139" s="17" t="s">
        <v>205</v>
      </c>
      <c r="BM139" s="199" t="s">
        <v>182</v>
      </c>
    </row>
    <row r="140" spans="1:65" s="2" customFormat="1" ht="24.2" customHeight="1">
      <c r="A140" s="34"/>
      <c r="B140" s="35"/>
      <c r="C140" s="187" t="s">
        <v>187</v>
      </c>
      <c r="D140" s="187" t="s">
        <v>158</v>
      </c>
      <c r="E140" s="188" t="s">
        <v>795</v>
      </c>
      <c r="F140" s="189" t="s">
        <v>796</v>
      </c>
      <c r="G140" s="190" t="s">
        <v>161</v>
      </c>
      <c r="H140" s="191">
        <v>1165.5930000000001</v>
      </c>
      <c r="I140" s="192"/>
      <c r="J140" s="193">
        <f t="shared" si="0"/>
        <v>0</v>
      </c>
      <c r="K140" s="194"/>
      <c r="L140" s="39"/>
      <c r="M140" s="195" t="s">
        <v>1</v>
      </c>
      <c r="N140" s="196" t="s">
        <v>37</v>
      </c>
      <c r="O140" s="71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205</v>
      </c>
      <c r="AT140" s="199" t="s">
        <v>158</v>
      </c>
      <c r="AU140" s="199" t="s">
        <v>81</v>
      </c>
      <c r="AY140" s="17" t="s">
        <v>156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79</v>
      </c>
      <c r="BK140" s="200">
        <f t="shared" si="9"/>
        <v>0</v>
      </c>
      <c r="BL140" s="17" t="s">
        <v>205</v>
      </c>
      <c r="BM140" s="199" t="s">
        <v>190</v>
      </c>
    </row>
    <row r="141" spans="1:65" s="2" customFormat="1" ht="16.5" customHeight="1">
      <c r="A141" s="34"/>
      <c r="B141" s="35"/>
      <c r="C141" s="187" t="s">
        <v>178</v>
      </c>
      <c r="D141" s="187" t="s">
        <v>158</v>
      </c>
      <c r="E141" s="188" t="s">
        <v>797</v>
      </c>
      <c r="F141" s="189" t="s">
        <v>798</v>
      </c>
      <c r="G141" s="190" t="s">
        <v>161</v>
      </c>
      <c r="H141" s="191">
        <v>1165.5930000000001</v>
      </c>
      <c r="I141" s="192"/>
      <c r="J141" s="193">
        <f t="shared" si="0"/>
        <v>0</v>
      </c>
      <c r="K141" s="194"/>
      <c r="L141" s="39"/>
      <c r="M141" s="195" t="s">
        <v>1</v>
      </c>
      <c r="N141" s="196" t="s">
        <v>37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205</v>
      </c>
      <c r="AT141" s="199" t="s">
        <v>158</v>
      </c>
      <c r="AU141" s="199" t="s">
        <v>81</v>
      </c>
      <c r="AY141" s="17" t="s">
        <v>156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79</v>
      </c>
      <c r="BK141" s="200">
        <f t="shared" si="9"/>
        <v>0</v>
      </c>
      <c r="BL141" s="17" t="s">
        <v>205</v>
      </c>
      <c r="BM141" s="199" t="s">
        <v>194</v>
      </c>
    </row>
    <row r="142" spans="1:65" s="2" customFormat="1" ht="24.2" customHeight="1">
      <c r="A142" s="34"/>
      <c r="B142" s="35"/>
      <c r="C142" s="187" t="s">
        <v>197</v>
      </c>
      <c r="D142" s="187" t="s">
        <v>158</v>
      </c>
      <c r="E142" s="188" t="s">
        <v>799</v>
      </c>
      <c r="F142" s="189" t="s">
        <v>800</v>
      </c>
      <c r="G142" s="190" t="s">
        <v>161</v>
      </c>
      <c r="H142" s="191">
        <v>1165.5930000000001</v>
      </c>
      <c r="I142" s="192"/>
      <c r="J142" s="193">
        <f t="shared" si="0"/>
        <v>0</v>
      </c>
      <c r="K142" s="194"/>
      <c r="L142" s="39"/>
      <c r="M142" s="195" t="s">
        <v>1</v>
      </c>
      <c r="N142" s="196" t="s">
        <v>37</v>
      </c>
      <c r="O142" s="71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205</v>
      </c>
      <c r="AT142" s="199" t="s">
        <v>158</v>
      </c>
      <c r="AU142" s="199" t="s">
        <v>81</v>
      </c>
      <c r="AY142" s="17" t="s">
        <v>156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79</v>
      </c>
      <c r="BK142" s="200">
        <f t="shared" si="9"/>
        <v>0</v>
      </c>
      <c r="BL142" s="17" t="s">
        <v>205</v>
      </c>
      <c r="BM142" s="199" t="s">
        <v>200</v>
      </c>
    </row>
    <row r="143" spans="1:65" s="2" customFormat="1" ht="24.2" customHeight="1">
      <c r="A143" s="34"/>
      <c r="B143" s="35"/>
      <c r="C143" s="187" t="s">
        <v>182</v>
      </c>
      <c r="D143" s="187" t="s">
        <v>158</v>
      </c>
      <c r="E143" s="188" t="s">
        <v>801</v>
      </c>
      <c r="F143" s="189" t="s">
        <v>802</v>
      </c>
      <c r="G143" s="190" t="s">
        <v>161</v>
      </c>
      <c r="H143" s="191">
        <v>1165.5930000000001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37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205</v>
      </c>
      <c r="AT143" s="199" t="s">
        <v>158</v>
      </c>
      <c r="AU143" s="199" t="s">
        <v>81</v>
      </c>
      <c r="AY143" s="17" t="s">
        <v>156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79</v>
      </c>
      <c r="BK143" s="200">
        <f t="shared" si="9"/>
        <v>0</v>
      </c>
      <c r="BL143" s="17" t="s">
        <v>205</v>
      </c>
      <c r="BM143" s="199" t="s">
        <v>205</v>
      </c>
    </row>
    <row r="144" spans="1:65" s="2" customFormat="1" ht="24.2" customHeight="1">
      <c r="A144" s="34"/>
      <c r="B144" s="35"/>
      <c r="C144" s="187" t="s">
        <v>207</v>
      </c>
      <c r="D144" s="187" t="s">
        <v>158</v>
      </c>
      <c r="E144" s="188" t="s">
        <v>803</v>
      </c>
      <c r="F144" s="189" t="s">
        <v>804</v>
      </c>
      <c r="G144" s="190" t="s">
        <v>161</v>
      </c>
      <c r="H144" s="191">
        <v>1165.5930000000001</v>
      </c>
      <c r="I144" s="192"/>
      <c r="J144" s="193">
        <f t="shared" si="0"/>
        <v>0</v>
      </c>
      <c r="K144" s="194"/>
      <c r="L144" s="39"/>
      <c r="M144" s="234" t="s">
        <v>1</v>
      </c>
      <c r="N144" s="235" t="s">
        <v>37</v>
      </c>
      <c r="O144" s="236"/>
      <c r="P144" s="237">
        <f t="shared" si="1"/>
        <v>0</v>
      </c>
      <c r="Q144" s="237">
        <v>0</v>
      </c>
      <c r="R144" s="237">
        <f t="shared" si="2"/>
        <v>0</v>
      </c>
      <c r="S144" s="237">
        <v>0</v>
      </c>
      <c r="T144" s="23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205</v>
      </c>
      <c r="AT144" s="199" t="s">
        <v>158</v>
      </c>
      <c r="AU144" s="199" t="s">
        <v>81</v>
      </c>
      <c r="AY144" s="17" t="s">
        <v>156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79</v>
      </c>
      <c r="BK144" s="200">
        <f t="shared" si="9"/>
        <v>0</v>
      </c>
      <c r="BL144" s="17" t="s">
        <v>205</v>
      </c>
      <c r="BM144" s="199" t="s">
        <v>210</v>
      </c>
    </row>
    <row r="145" spans="1:31" s="2" customFormat="1" ht="6.95" customHeight="1">
      <c r="A145" s="3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39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sheetProtection algorithmName="SHA-512" hashValue="L84EWm0jiHnPasZoJnuWzClY1RxZ6vcSVLtkI0oqBRxWeFUCxLlj9UE7vh8LR1ssNgzQDrfhvQ/qlzkxuVUKmA==" saltValue="UJpeCVTIPV94XHCC3ZR8tH6cUwatrCHhlHX+F/2Z+sTe0Pgu3kalU5ZSx7JBGB6VfIxiWyVnIGLRxhNDIs+nCQ==" spinCount="100000" sheet="1" objects="1" scenarios="1" formatColumns="0" formatRows="0" autoFilter="0"/>
  <autoFilter ref="C119:K144" xr:uid="{00000000-0009-0000-0000-00000E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805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ROUND((SUM(BE118:BE122)),  2)</f>
        <v>0</v>
      </c>
      <c r="G33" s="34"/>
      <c r="H33" s="34"/>
      <c r="I33" s="124">
        <v>0.21</v>
      </c>
      <c r="J33" s="123">
        <f>ROUND(((SUM(BE118:BE122))*I33),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ROUND((SUM(BF118:BF122)),  2)</f>
        <v>0</v>
      </c>
      <c r="G34" s="34"/>
      <c r="H34" s="34"/>
      <c r="I34" s="124">
        <v>0.15</v>
      </c>
      <c r="J34" s="123">
        <f>ROUND(((SUM(BF118:BF122))*I34),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ROUND((SUM(BG118:BG122)),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ROUND((SUM(BH118:BH122)),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ROUND((SUM(BI118:BI122)),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703 - Revitalizace kam...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139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757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141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34" t="str">
        <f>E7</f>
        <v>Příloha č. 9 ZD - Soupis stavebních prací, dodávek a služeb s výkazem výměr</v>
      </c>
      <c r="F108" s="335"/>
      <c r="G108" s="335"/>
      <c r="H108" s="335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127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7" t="str">
        <f>E9</f>
        <v>SO 703 - Revitalizace kam...</v>
      </c>
      <c r="F110" s="333"/>
      <c r="G110" s="333"/>
      <c r="H110" s="33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>
        <f>IF(J12="","",J12)</f>
        <v>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 xml:space="preserve"> </v>
      </c>
      <c r="G114" s="36"/>
      <c r="H114" s="36"/>
      <c r="I114" s="29" t="s">
        <v>28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26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142</v>
      </c>
      <c r="D117" s="162" t="s">
        <v>57</v>
      </c>
      <c r="E117" s="162" t="s">
        <v>53</v>
      </c>
      <c r="F117" s="162" t="s">
        <v>54</v>
      </c>
      <c r="G117" s="162" t="s">
        <v>143</v>
      </c>
      <c r="H117" s="162" t="s">
        <v>144</v>
      </c>
      <c r="I117" s="162" t="s">
        <v>145</v>
      </c>
      <c r="J117" s="163" t="s">
        <v>131</v>
      </c>
      <c r="K117" s="164" t="s">
        <v>146</v>
      </c>
      <c r="L117" s="165"/>
      <c r="M117" s="75" t="s">
        <v>1</v>
      </c>
      <c r="N117" s="76" t="s">
        <v>36</v>
      </c>
      <c r="O117" s="76" t="s">
        <v>147</v>
      </c>
      <c r="P117" s="76" t="s">
        <v>148</v>
      </c>
      <c r="Q117" s="76" t="s">
        <v>149</v>
      </c>
      <c r="R117" s="76" t="s">
        <v>150</v>
      </c>
      <c r="S117" s="76" t="s">
        <v>151</v>
      </c>
      <c r="T117" s="77" t="s">
        <v>152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153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71</v>
      </c>
      <c r="AU118" s="17" t="s">
        <v>133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71</v>
      </c>
      <c r="E119" s="174" t="s">
        <v>345</v>
      </c>
      <c r="F119" s="174" t="s">
        <v>346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81</v>
      </c>
      <c r="AT119" s="183" t="s">
        <v>71</v>
      </c>
      <c r="AU119" s="183" t="s">
        <v>72</v>
      </c>
      <c r="AY119" s="182" t="s">
        <v>156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71</v>
      </c>
      <c r="E120" s="185" t="s">
        <v>772</v>
      </c>
      <c r="F120" s="185" t="s">
        <v>773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</v>
      </c>
      <c r="S120" s="179"/>
      <c r="T120" s="181">
        <f>SUM(T121:T122)</f>
        <v>0</v>
      </c>
      <c r="AR120" s="182" t="s">
        <v>81</v>
      </c>
      <c r="AT120" s="183" t="s">
        <v>71</v>
      </c>
      <c r="AU120" s="183" t="s">
        <v>79</v>
      </c>
      <c r="AY120" s="182" t="s">
        <v>156</v>
      </c>
      <c r="BK120" s="184">
        <f>SUM(BK121:BK122)</f>
        <v>0</v>
      </c>
    </row>
    <row r="121" spans="1:65" s="2" customFormat="1" ht="24.2" customHeight="1">
      <c r="A121" s="34"/>
      <c r="B121" s="35"/>
      <c r="C121" s="187" t="s">
        <v>79</v>
      </c>
      <c r="D121" s="187" t="s">
        <v>158</v>
      </c>
      <c r="E121" s="188" t="s">
        <v>774</v>
      </c>
      <c r="F121" s="189" t="s">
        <v>775</v>
      </c>
      <c r="G121" s="190" t="s">
        <v>161</v>
      </c>
      <c r="H121" s="191">
        <v>247.5</v>
      </c>
      <c r="I121" s="192"/>
      <c r="J121" s="193">
        <f>ROUND(I121*H121,2)</f>
        <v>0</v>
      </c>
      <c r="K121" s="194"/>
      <c r="L121" s="39"/>
      <c r="M121" s="195" t="s">
        <v>1</v>
      </c>
      <c r="N121" s="196" t="s">
        <v>37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205</v>
      </c>
      <c r="AT121" s="199" t="s">
        <v>158</v>
      </c>
      <c r="AU121" s="199" t="s">
        <v>81</v>
      </c>
      <c r="AY121" s="17" t="s">
        <v>156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79</v>
      </c>
      <c r="BK121" s="200">
        <f>ROUND(I121*H121,2)</f>
        <v>0</v>
      </c>
      <c r="BL121" s="17" t="s">
        <v>205</v>
      </c>
      <c r="BM121" s="199" t="s">
        <v>81</v>
      </c>
    </row>
    <row r="122" spans="1:65" s="2" customFormat="1" ht="24.2" customHeight="1">
      <c r="A122" s="34"/>
      <c r="B122" s="35"/>
      <c r="C122" s="187" t="s">
        <v>81</v>
      </c>
      <c r="D122" s="187" t="s">
        <v>158</v>
      </c>
      <c r="E122" s="188" t="s">
        <v>776</v>
      </c>
      <c r="F122" s="189" t="s">
        <v>777</v>
      </c>
      <c r="G122" s="190" t="s">
        <v>161</v>
      </c>
      <c r="H122" s="191">
        <v>247.5</v>
      </c>
      <c r="I122" s="192"/>
      <c r="J122" s="193">
        <f>ROUND(I122*H122,2)</f>
        <v>0</v>
      </c>
      <c r="K122" s="194"/>
      <c r="L122" s="39"/>
      <c r="M122" s="234" t="s">
        <v>1</v>
      </c>
      <c r="N122" s="235" t="s">
        <v>37</v>
      </c>
      <c r="O122" s="23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205</v>
      </c>
      <c r="AT122" s="199" t="s">
        <v>158</v>
      </c>
      <c r="AU122" s="199" t="s">
        <v>81</v>
      </c>
      <c r="AY122" s="17" t="s">
        <v>156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79</v>
      </c>
      <c r="BK122" s="200">
        <f>ROUND(I122*H122,2)</f>
        <v>0</v>
      </c>
      <c r="BL122" s="17" t="s">
        <v>205</v>
      </c>
      <c r="BM122" s="199" t="s">
        <v>162</v>
      </c>
    </row>
    <row r="123" spans="1:65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39"/>
      <c r="M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</sheetData>
  <sheetProtection algorithmName="SHA-512" hashValue="N1qW9gMd8T6l4jIbdjIAY4S2GcW6nqsYgS+lMaOczrX+izU6a1xJCE/SBXlJ3kMwc3/mN8SvBEyEx67FcLYGrQ==" saltValue="/0t69p5btNKWTgkcP+brwo5Az9QpKiThlr3JcPLfOAiNWEBtpUP24A1+0bm6NvpvIeoyRD2JLfsqN1v13DcXkQ==" spinCount="100000" sheet="1" objects="1" scenarios="1" formatColumns="0" formatRows="0" autoFilter="0"/>
  <autoFilter ref="C117:K122" xr:uid="{00000000-0009-0000-0000-00000F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122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806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ROUND((SUM(BE118:BE122)),  2)</f>
        <v>0</v>
      </c>
      <c r="G33" s="34"/>
      <c r="H33" s="34"/>
      <c r="I33" s="124">
        <v>0.21</v>
      </c>
      <c r="J33" s="123">
        <f>ROUND(((SUM(BE118:BE122))*I33),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ROUND((SUM(BF118:BF122)),  2)</f>
        <v>0</v>
      </c>
      <c r="G34" s="34"/>
      <c r="H34" s="34"/>
      <c r="I34" s="124">
        <v>0.15</v>
      </c>
      <c r="J34" s="123">
        <f>ROUND(((SUM(BF118:BF122))*I34),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ROUND((SUM(BG118:BG122)),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ROUND((SUM(BH118:BH122)),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ROUND((SUM(BI118:BI122)),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SO 704 - Mobiliář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134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136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141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34" t="str">
        <f>E7</f>
        <v>Příloha č. 9 ZD - Soupis stavebních prací, dodávek a služeb s výkazem výměr</v>
      </c>
      <c r="F108" s="335"/>
      <c r="G108" s="335"/>
      <c r="H108" s="335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127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7" t="str">
        <f>E9</f>
        <v>SO 704 - Mobiliář</v>
      </c>
      <c r="F110" s="333"/>
      <c r="G110" s="333"/>
      <c r="H110" s="33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>
        <f>IF(J12="","",J12)</f>
        <v>0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 xml:space="preserve"> </v>
      </c>
      <c r="G114" s="36"/>
      <c r="H114" s="36"/>
      <c r="I114" s="29" t="s">
        <v>28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26</v>
      </c>
      <c r="D115" s="36"/>
      <c r="E115" s="36"/>
      <c r="F115" s="27" t="str">
        <f>IF(E18="","",E18)</f>
        <v>Vyplň údaj</v>
      </c>
      <c r="G115" s="36"/>
      <c r="H115" s="36"/>
      <c r="I115" s="29" t="s">
        <v>30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142</v>
      </c>
      <c r="D117" s="162" t="s">
        <v>57</v>
      </c>
      <c r="E117" s="162" t="s">
        <v>53</v>
      </c>
      <c r="F117" s="162" t="s">
        <v>54</v>
      </c>
      <c r="G117" s="162" t="s">
        <v>143</v>
      </c>
      <c r="H117" s="162" t="s">
        <v>144</v>
      </c>
      <c r="I117" s="162" t="s">
        <v>145</v>
      </c>
      <c r="J117" s="163" t="s">
        <v>131</v>
      </c>
      <c r="K117" s="164" t="s">
        <v>146</v>
      </c>
      <c r="L117" s="165"/>
      <c r="M117" s="75" t="s">
        <v>1</v>
      </c>
      <c r="N117" s="76" t="s">
        <v>36</v>
      </c>
      <c r="O117" s="76" t="s">
        <v>147</v>
      </c>
      <c r="P117" s="76" t="s">
        <v>148</v>
      </c>
      <c r="Q117" s="76" t="s">
        <v>149</v>
      </c>
      <c r="R117" s="76" t="s">
        <v>150</v>
      </c>
      <c r="S117" s="76" t="s">
        <v>151</v>
      </c>
      <c r="T117" s="77" t="s">
        <v>152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153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71</v>
      </c>
      <c r="AU118" s="17" t="s">
        <v>133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71</v>
      </c>
      <c r="E119" s="174" t="s">
        <v>154</v>
      </c>
      <c r="F119" s="174" t="s">
        <v>155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79</v>
      </c>
      <c r="AT119" s="183" t="s">
        <v>71</v>
      </c>
      <c r="AU119" s="183" t="s">
        <v>72</v>
      </c>
      <c r="AY119" s="182" t="s">
        <v>156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71</v>
      </c>
      <c r="E120" s="185" t="s">
        <v>207</v>
      </c>
      <c r="F120" s="185" t="s">
        <v>277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</v>
      </c>
      <c r="S120" s="179"/>
      <c r="T120" s="181">
        <f>SUM(T121:T122)</f>
        <v>0</v>
      </c>
      <c r="AR120" s="182" t="s">
        <v>79</v>
      </c>
      <c r="AT120" s="183" t="s">
        <v>71</v>
      </c>
      <c r="AU120" s="183" t="s">
        <v>79</v>
      </c>
      <c r="AY120" s="182" t="s">
        <v>156</v>
      </c>
      <c r="BK120" s="184">
        <f>SUM(BK121:BK122)</f>
        <v>0</v>
      </c>
    </row>
    <row r="121" spans="1:65" s="2" customFormat="1" ht="24.2" customHeight="1">
      <c r="A121" s="34"/>
      <c r="B121" s="35"/>
      <c r="C121" s="187" t="s">
        <v>79</v>
      </c>
      <c r="D121" s="187" t="s">
        <v>158</v>
      </c>
      <c r="E121" s="188" t="s">
        <v>807</v>
      </c>
      <c r="F121" s="189" t="s">
        <v>808</v>
      </c>
      <c r="G121" s="190" t="s">
        <v>281</v>
      </c>
      <c r="H121" s="191">
        <v>17</v>
      </c>
      <c r="I121" s="192"/>
      <c r="J121" s="193">
        <f>ROUND(I121*H121,2)</f>
        <v>0</v>
      </c>
      <c r="K121" s="194"/>
      <c r="L121" s="39"/>
      <c r="M121" s="195" t="s">
        <v>1</v>
      </c>
      <c r="N121" s="196" t="s">
        <v>37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162</v>
      </c>
      <c r="AT121" s="199" t="s">
        <v>158</v>
      </c>
      <c r="AU121" s="199" t="s">
        <v>81</v>
      </c>
      <c r="AY121" s="17" t="s">
        <v>156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79</v>
      </c>
      <c r="BK121" s="200">
        <f>ROUND(I121*H121,2)</f>
        <v>0</v>
      </c>
      <c r="BL121" s="17" t="s">
        <v>162</v>
      </c>
      <c r="BM121" s="199" t="s">
        <v>81</v>
      </c>
    </row>
    <row r="122" spans="1:65" s="2" customFormat="1" ht="24.2" customHeight="1">
      <c r="A122" s="34"/>
      <c r="B122" s="35"/>
      <c r="C122" s="187" t="s">
        <v>81</v>
      </c>
      <c r="D122" s="187" t="s">
        <v>158</v>
      </c>
      <c r="E122" s="188" t="s">
        <v>809</v>
      </c>
      <c r="F122" s="189" t="s">
        <v>810</v>
      </c>
      <c r="G122" s="190" t="s">
        <v>281</v>
      </c>
      <c r="H122" s="191">
        <v>18</v>
      </c>
      <c r="I122" s="192"/>
      <c r="J122" s="193">
        <f>ROUND(I122*H122,2)</f>
        <v>0</v>
      </c>
      <c r="K122" s="194"/>
      <c r="L122" s="39"/>
      <c r="M122" s="234" t="s">
        <v>1</v>
      </c>
      <c r="N122" s="235" t="s">
        <v>37</v>
      </c>
      <c r="O122" s="23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162</v>
      </c>
      <c r="AT122" s="199" t="s">
        <v>158</v>
      </c>
      <c r="AU122" s="199" t="s">
        <v>81</v>
      </c>
      <c r="AY122" s="17" t="s">
        <v>156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79</v>
      </c>
      <c r="BK122" s="200">
        <f>ROUND(I122*H122,2)</f>
        <v>0</v>
      </c>
      <c r="BL122" s="17" t="s">
        <v>162</v>
      </c>
      <c r="BM122" s="199" t="s">
        <v>162</v>
      </c>
    </row>
    <row r="123" spans="1:65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39"/>
      <c r="M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</sheetData>
  <sheetProtection algorithmName="SHA-512" hashValue="Pe+QmJBvheGbVxA239n1a7wndfCUvPyReS6sjkPRM+LONn8SLqkPbh6Z/SAxtHdANcLHhbIg7HpxA1HFWfCU8g==" saltValue="5L/EIs2FBRwG8AtP4fDByxNfUbh1m8mMFo+u7Rx/03kmGFgz9p/iOhxkYAKdVxprb5n0PlcL/wmZoJvaKZNgyw==" spinCount="100000" sheet="1" objects="1" scenarios="1" formatColumns="0" formatRows="0" autoFilter="0"/>
  <autoFilter ref="C117:K122" xr:uid="{00000000-0009-0000-0000-000010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26"/>
  <sheetViews>
    <sheetView showGridLines="0" topLeftCell="A62" workbookViewId="0">
      <selection activeCell="J89" sqref="J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125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81</v>
      </c>
    </row>
    <row r="4" spans="1:46" s="1" customFormat="1" ht="24.95" customHeight="1">
      <c r="B4" s="20"/>
      <c r="D4" s="110" t="s">
        <v>126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336" t="str">
        <f>'Rekapitulace stavby'!K6</f>
        <v>Příloha č. 9 ZD - Soupis stavebních prací, dodávek a služeb s výkazem výměr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12" t="s">
        <v>127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8" t="s">
        <v>811</v>
      </c>
      <c r="F9" s="339"/>
      <c r="G9" s="339"/>
      <c r="H9" s="33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42" t="s">
        <v>1</v>
      </c>
      <c r="F27" s="342"/>
      <c r="G27" s="342"/>
      <c r="H27" s="34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ROUND((SUM(BE117:BE125)),  2)</f>
        <v>0</v>
      </c>
      <c r="G33" s="34"/>
      <c r="H33" s="34"/>
      <c r="I33" s="124">
        <v>0.21</v>
      </c>
      <c r="J33" s="123">
        <f>ROUND(((SUM(BE117:BE125))*I33),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ROUND((SUM(BF117:BF125)),  2)</f>
        <v>0</v>
      </c>
      <c r="G34" s="34"/>
      <c r="H34" s="34"/>
      <c r="I34" s="124">
        <v>0.15</v>
      </c>
      <c r="J34" s="123">
        <f>ROUND(((SUM(BF117:BF125))*I34),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ROUND((SUM(BG117:BG125)),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ROUND((SUM(BH117:BH125)),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ROUND((SUM(BI117:BI125)),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129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34" t="str">
        <f>E7</f>
        <v>Příloha č. 9 ZD - Soupis stavebních prací, dodávek a služeb s výkazem výměr</v>
      </c>
      <c r="F85" s="335"/>
      <c r="G85" s="335"/>
      <c r="H85" s="33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127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7" t="str">
        <f>E9</f>
        <v>VRN - Vedlejčí rozpočtové...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130</v>
      </c>
      <c r="D94" s="144"/>
      <c r="E94" s="144"/>
      <c r="F94" s="144"/>
      <c r="G94" s="144"/>
      <c r="H94" s="144"/>
      <c r="I94" s="144"/>
      <c r="J94" s="145" t="s">
        <v>131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132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133</v>
      </c>
    </row>
    <row r="97" spans="1:31" s="9" customFormat="1" ht="24.95" customHeight="1">
      <c r="B97" s="147"/>
      <c r="C97" s="148"/>
      <c r="D97" s="149" t="s">
        <v>812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141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6.25" customHeight="1">
      <c r="A107" s="34"/>
      <c r="B107" s="35"/>
      <c r="C107" s="36"/>
      <c r="D107" s="36"/>
      <c r="E107" s="334" t="str">
        <f>E7</f>
        <v>Příloha č. 9 ZD - Soupis stavebních prací, dodávek a služeb s výkazem výměr</v>
      </c>
      <c r="F107" s="335"/>
      <c r="G107" s="335"/>
      <c r="H107" s="335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127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97" t="str">
        <f>E9</f>
        <v>VRN - Vedlejčí rozpočtové...</v>
      </c>
      <c r="F109" s="333"/>
      <c r="G109" s="333"/>
      <c r="H109" s="333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>
        <f>IF(J12="","",J12)</f>
        <v>0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23</v>
      </c>
      <c r="D113" s="36"/>
      <c r="E113" s="36"/>
      <c r="F113" s="27" t="str">
        <f>E15</f>
        <v xml:space="preserve"> </v>
      </c>
      <c r="G113" s="36"/>
      <c r="H113" s="36"/>
      <c r="I113" s="29" t="s">
        <v>28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26</v>
      </c>
      <c r="D114" s="36"/>
      <c r="E114" s="36"/>
      <c r="F114" s="27" t="str">
        <f>IF(E18="","",E18)</f>
        <v>Vyplň údaj</v>
      </c>
      <c r="G114" s="36"/>
      <c r="H114" s="36"/>
      <c r="I114" s="29" t="s">
        <v>30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142</v>
      </c>
      <c r="D116" s="162" t="s">
        <v>57</v>
      </c>
      <c r="E116" s="162" t="s">
        <v>53</v>
      </c>
      <c r="F116" s="162" t="s">
        <v>54</v>
      </c>
      <c r="G116" s="162" t="s">
        <v>143</v>
      </c>
      <c r="H116" s="162" t="s">
        <v>144</v>
      </c>
      <c r="I116" s="162" t="s">
        <v>145</v>
      </c>
      <c r="J116" s="163" t="s">
        <v>131</v>
      </c>
      <c r="K116" s="164" t="s">
        <v>146</v>
      </c>
      <c r="L116" s="165"/>
      <c r="M116" s="75" t="s">
        <v>1</v>
      </c>
      <c r="N116" s="76" t="s">
        <v>36</v>
      </c>
      <c r="O116" s="76" t="s">
        <v>147</v>
      </c>
      <c r="P116" s="76" t="s">
        <v>148</v>
      </c>
      <c r="Q116" s="76" t="s">
        <v>149</v>
      </c>
      <c r="R116" s="76" t="s">
        <v>150</v>
      </c>
      <c r="S116" s="76" t="s">
        <v>151</v>
      </c>
      <c r="T116" s="77" t="s">
        <v>152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153</v>
      </c>
      <c r="D117" s="36"/>
      <c r="E117" s="36"/>
      <c r="F117" s="36"/>
      <c r="G117" s="36"/>
      <c r="H117" s="36"/>
      <c r="I117" s="36"/>
      <c r="J117" s="166">
        <f>BK117</f>
        <v>0</v>
      </c>
      <c r="K117" s="36"/>
      <c r="L117" s="39"/>
      <c r="M117" s="78"/>
      <c r="N117" s="167"/>
      <c r="O117" s="79"/>
      <c r="P117" s="168">
        <f>P118</f>
        <v>0</v>
      </c>
      <c r="Q117" s="79"/>
      <c r="R117" s="168">
        <f>R118</f>
        <v>0</v>
      </c>
      <c r="S117" s="79"/>
      <c r="T117" s="169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71</v>
      </c>
      <c r="AU117" s="17" t="s">
        <v>133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71</v>
      </c>
      <c r="E118" s="174" t="s">
        <v>123</v>
      </c>
      <c r="F118" s="174" t="s">
        <v>813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SUM(P119:P125)</f>
        <v>0</v>
      </c>
      <c r="Q118" s="179"/>
      <c r="R118" s="180">
        <f>SUM(R119:R125)</f>
        <v>0</v>
      </c>
      <c r="S118" s="179"/>
      <c r="T118" s="181">
        <f>SUM(T119:T125)</f>
        <v>0</v>
      </c>
      <c r="AR118" s="182" t="s">
        <v>187</v>
      </c>
      <c r="AT118" s="183" t="s">
        <v>71</v>
      </c>
      <c r="AU118" s="183" t="s">
        <v>72</v>
      </c>
      <c r="AY118" s="182" t="s">
        <v>156</v>
      </c>
      <c r="BK118" s="184">
        <f>SUM(BK119:BK125)</f>
        <v>0</v>
      </c>
    </row>
    <row r="119" spans="1:65" s="2" customFormat="1" ht="16.5" customHeight="1">
      <c r="A119" s="34"/>
      <c r="B119" s="35"/>
      <c r="C119" s="187" t="s">
        <v>79</v>
      </c>
      <c r="D119" s="187" t="s">
        <v>158</v>
      </c>
      <c r="E119" s="188" t="s">
        <v>814</v>
      </c>
      <c r="F119" s="189" t="s">
        <v>815</v>
      </c>
      <c r="G119" s="190" t="s">
        <v>297</v>
      </c>
      <c r="H119" s="191">
        <v>1</v>
      </c>
      <c r="I119" s="192"/>
      <c r="J119" s="193">
        <f t="shared" ref="J119:J125" si="0">ROUND(I119*H119,2)</f>
        <v>0</v>
      </c>
      <c r="K119" s="194"/>
      <c r="L119" s="39"/>
      <c r="M119" s="195" t="s">
        <v>1</v>
      </c>
      <c r="N119" s="196" t="s">
        <v>37</v>
      </c>
      <c r="O119" s="71"/>
      <c r="P119" s="197">
        <f t="shared" ref="P119:P125" si="1">O119*H119</f>
        <v>0</v>
      </c>
      <c r="Q119" s="197">
        <v>0</v>
      </c>
      <c r="R119" s="197">
        <f t="shared" ref="R119:R125" si="2">Q119*H119</f>
        <v>0</v>
      </c>
      <c r="S119" s="197">
        <v>0</v>
      </c>
      <c r="T119" s="198">
        <f t="shared" ref="T119:T125" si="3"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162</v>
      </c>
      <c r="AT119" s="199" t="s">
        <v>158</v>
      </c>
      <c r="AU119" s="199" t="s">
        <v>79</v>
      </c>
      <c r="AY119" s="17" t="s">
        <v>156</v>
      </c>
      <c r="BE119" s="200">
        <f t="shared" ref="BE119:BE125" si="4">IF(N119="základní",J119,0)</f>
        <v>0</v>
      </c>
      <c r="BF119" s="200">
        <f t="shared" ref="BF119:BF125" si="5">IF(N119="snížená",J119,0)</f>
        <v>0</v>
      </c>
      <c r="BG119" s="200">
        <f t="shared" ref="BG119:BG125" si="6">IF(N119="zákl. přenesená",J119,0)</f>
        <v>0</v>
      </c>
      <c r="BH119" s="200">
        <f t="shared" ref="BH119:BH125" si="7">IF(N119="sníž. přenesená",J119,0)</f>
        <v>0</v>
      </c>
      <c r="BI119" s="200">
        <f t="shared" ref="BI119:BI125" si="8">IF(N119="nulová",J119,0)</f>
        <v>0</v>
      </c>
      <c r="BJ119" s="17" t="s">
        <v>79</v>
      </c>
      <c r="BK119" s="200">
        <f t="shared" ref="BK119:BK125" si="9">ROUND(I119*H119,2)</f>
        <v>0</v>
      </c>
      <c r="BL119" s="17" t="s">
        <v>162</v>
      </c>
      <c r="BM119" s="199" t="s">
        <v>81</v>
      </c>
    </row>
    <row r="120" spans="1:65" s="2" customFormat="1" ht="16.5" customHeight="1">
      <c r="A120" s="34"/>
      <c r="B120" s="35"/>
      <c r="C120" s="187" t="s">
        <v>81</v>
      </c>
      <c r="D120" s="187" t="s">
        <v>158</v>
      </c>
      <c r="E120" s="188" t="s">
        <v>816</v>
      </c>
      <c r="F120" s="189" t="s">
        <v>817</v>
      </c>
      <c r="G120" s="190" t="s">
        <v>297</v>
      </c>
      <c r="H120" s="191">
        <v>1</v>
      </c>
      <c r="I120" s="192"/>
      <c r="J120" s="193">
        <f t="shared" si="0"/>
        <v>0</v>
      </c>
      <c r="K120" s="194"/>
      <c r="L120" s="39"/>
      <c r="M120" s="195" t="s">
        <v>1</v>
      </c>
      <c r="N120" s="196" t="s">
        <v>37</v>
      </c>
      <c r="O120" s="71"/>
      <c r="P120" s="197">
        <f t="shared" si="1"/>
        <v>0</v>
      </c>
      <c r="Q120" s="197">
        <v>0</v>
      </c>
      <c r="R120" s="197">
        <f t="shared" si="2"/>
        <v>0</v>
      </c>
      <c r="S120" s="197">
        <v>0</v>
      </c>
      <c r="T120" s="198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162</v>
      </c>
      <c r="AT120" s="199" t="s">
        <v>158</v>
      </c>
      <c r="AU120" s="199" t="s">
        <v>79</v>
      </c>
      <c r="AY120" s="17" t="s">
        <v>156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7" t="s">
        <v>79</v>
      </c>
      <c r="BK120" s="200">
        <f t="shared" si="9"/>
        <v>0</v>
      </c>
      <c r="BL120" s="17" t="s">
        <v>162</v>
      </c>
      <c r="BM120" s="199" t="s">
        <v>162</v>
      </c>
    </row>
    <row r="121" spans="1:65" s="2" customFormat="1" ht="16.5" customHeight="1">
      <c r="A121" s="34"/>
      <c r="B121" s="35"/>
      <c r="C121" s="187" t="s">
        <v>175</v>
      </c>
      <c r="D121" s="187" t="s">
        <v>158</v>
      </c>
      <c r="E121" s="188" t="s">
        <v>818</v>
      </c>
      <c r="F121" s="189" t="s">
        <v>819</v>
      </c>
      <c r="G121" s="190" t="s">
        <v>297</v>
      </c>
      <c r="H121" s="191">
        <v>1</v>
      </c>
      <c r="I121" s="192"/>
      <c r="J121" s="193">
        <f t="shared" si="0"/>
        <v>0</v>
      </c>
      <c r="K121" s="194"/>
      <c r="L121" s="39"/>
      <c r="M121" s="195" t="s">
        <v>1</v>
      </c>
      <c r="N121" s="196" t="s">
        <v>37</v>
      </c>
      <c r="O121" s="71"/>
      <c r="P121" s="197">
        <f t="shared" si="1"/>
        <v>0</v>
      </c>
      <c r="Q121" s="197">
        <v>0</v>
      </c>
      <c r="R121" s="197">
        <f t="shared" si="2"/>
        <v>0</v>
      </c>
      <c r="S121" s="197">
        <v>0</v>
      </c>
      <c r="T121" s="198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162</v>
      </c>
      <c r="AT121" s="199" t="s">
        <v>158</v>
      </c>
      <c r="AU121" s="199" t="s">
        <v>79</v>
      </c>
      <c r="AY121" s="17" t="s">
        <v>156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7" t="s">
        <v>79</v>
      </c>
      <c r="BK121" s="200">
        <f t="shared" si="9"/>
        <v>0</v>
      </c>
      <c r="BL121" s="17" t="s">
        <v>162</v>
      </c>
      <c r="BM121" s="199" t="s">
        <v>178</v>
      </c>
    </row>
    <row r="122" spans="1:65" s="2" customFormat="1" ht="16.5" customHeight="1">
      <c r="A122" s="34"/>
      <c r="B122" s="35"/>
      <c r="C122" s="187" t="s">
        <v>162</v>
      </c>
      <c r="D122" s="187" t="s">
        <v>158</v>
      </c>
      <c r="E122" s="188" t="s">
        <v>820</v>
      </c>
      <c r="F122" s="189" t="s">
        <v>821</v>
      </c>
      <c r="G122" s="190" t="s">
        <v>297</v>
      </c>
      <c r="H122" s="191">
        <v>1</v>
      </c>
      <c r="I122" s="192"/>
      <c r="J122" s="193">
        <f t="shared" si="0"/>
        <v>0</v>
      </c>
      <c r="K122" s="194"/>
      <c r="L122" s="39"/>
      <c r="M122" s="195" t="s">
        <v>1</v>
      </c>
      <c r="N122" s="196" t="s">
        <v>37</v>
      </c>
      <c r="O122" s="71"/>
      <c r="P122" s="197">
        <f t="shared" si="1"/>
        <v>0</v>
      </c>
      <c r="Q122" s="197">
        <v>0</v>
      </c>
      <c r="R122" s="197">
        <f t="shared" si="2"/>
        <v>0</v>
      </c>
      <c r="S122" s="197">
        <v>0</v>
      </c>
      <c r="T122" s="198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162</v>
      </c>
      <c r="AT122" s="199" t="s">
        <v>158</v>
      </c>
      <c r="AU122" s="199" t="s">
        <v>79</v>
      </c>
      <c r="AY122" s="17" t="s">
        <v>156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79</v>
      </c>
      <c r="BK122" s="200">
        <f t="shared" si="9"/>
        <v>0</v>
      </c>
      <c r="BL122" s="17" t="s">
        <v>162</v>
      </c>
      <c r="BM122" s="199" t="s">
        <v>182</v>
      </c>
    </row>
    <row r="123" spans="1:65" s="2" customFormat="1" ht="16.5" customHeight="1">
      <c r="A123" s="34"/>
      <c r="B123" s="35"/>
      <c r="C123" s="187" t="s">
        <v>187</v>
      </c>
      <c r="D123" s="187" t="s">
        <v>158</v>
      </c>
      <c r="E123" s="188" t="s">
        <v>822</v>
      </c>
      <c r="F123" s="189" t="s">
        <v>823</v>
      </c>
      <c r="G123" s="190" t="s">
        <v>297</v>
      </c>
      <c r="H123" s="191">
        <v>1</v>
      </c>
      <c r="I123" s="192"/>
      <c r="J123" s="193">
        <f t="shared" si="0"/>
        <v>0</v>
      </c>
      <c r="K123" s="194"/>
      <c r="L123" s="39"/>
      <c r="M123" s="195" t="s">
        <v>1</v>
      </c>
      <c r="N123" s="196" t="s">
        <v>37</v>
      </c>
      <c r="O123" s="71"/>
      <c r="P123" s="197">
        <f t="shared" si="1"/>
        <v>0</v>
      </c>
      <c r="Q123" s="197">
        <v>0</v>
      </c>
      <c r="R123" s="197">
        <f t="shared" si="2"/>
        <v>0</v>
      </c>
      <c r="S123" s="197">
        <v>0</v>
      </c>
      <c r="T123" s="198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162</v>
      </c>
      <c r="AT123" s="199" t="s">
        <v>158</v>
      </c>
      <c r="AU123" s="199" t="s">
        <v>79</v>
      </c>
      <c r="AY123" s="17" t="s">
        <v>156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79</v>
      </c>
      <c r="BK123" s="200">
        <f t="shared" si="9"/>
        <v>0</v>
      </c>
      <c r="BL123" s="17" t="s">
        <v>162</v>
      </c>
      <c r="BM123" s="199" t="s">
        <v>190</v>
      </c>
    </row>
    <row r="124" spans="1:65" s="2" customFormat="1" ht="16.5" customHeight="1">
      <c r="A124" s="34"/>
      <c r="B124" s="35"/>
      <c r="C124" s="187" t="s">
        <v>178</v>
      </c>
      <c r="D124" s="187" t="s">
        <v>158</v>
      </c>
      <c r="E124" s="188" t="s">
        <v>824</v>
      </c>
      <c r="F124" s="189" t="s">
        <v>825</v>
      </c>
      <c r="G124" s="190" t="s">
        <v>297</v>
      </c>
      <c r="H124" s="191">
        <v>1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37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162</v>
      </c>
      <c r="AT124" s="199" t="s">
        <v>158</v>
      </c>
      <c r="AU124" s="199" t="s">
        <v>79</v>
      </c>
      <c r="AY124" s="17" t="s">
        <v>156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79</v>
      </c>
      <c r="BK124" s="200">
        <f t="shared" si="9"/>
        <v>0</v>
      </c>
      <c r="BL124" s="17" t="s">
        <v>162</v>
      </c>
      <c r="BM124" s="199" t="s">
        <v>194</v>
      </c>
    </row>
    <row r="125" spans="1:65" s="2" customFormat="1" ht="16.5" customHeight="1">
      <c r="A125" s="34"/>
      <c r="B125" s="35"/>
      <c r="C125" s="187" t="s">
        <v>197</v>
      </c>
      <c r="D125" s="187" t="s">
        <v>158</v>
      </c>
      <c r="E125" s="188" t="s">
        <v>826</v>
      </c>
      <c r="F125" s="189" t="s">
        <v>827</v>
      </c>
      <c r="G125" s="190" t="s">
        <v>828</v>
      </c>
      <c r="H125" s="191">
        <v>10</v>
      </c>
      <c r="I125" s="192"/>
      <c r="J125" s="193">
        <f t="shared" si="0"/>
        <v>0</v>
      </c>
      <c r="K125" s="194"/>
      <c r="L125" s="39"/>
      <c r="M125" s="234" t="s">
        <v>1</v>
      </c>
      <c r="N125" s="235" t="s">
        <v>37</v>
      </c>
      <c r="O125" s="236"/>
      <c r="P125" s="237">
        <f t="shared" si="1"/>
        <v>0</v>
      </c>
      <c r="Q125" s="237">
        <v>0</v>
      </c>
      <c r="R125" s="237">
        <f t="shared" si="2"/>
        <v>0</v>
      </c>
      <c r="S125" s="237">
        <v>0</v>
      </c>
      <c r="T125" s="23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829</v>
      </c>
      <c r="AT125" s="199" t="s">
        <v>158</v>
      </c>
      <c r="AU125" s="199" t="s">
        <v>79</v>
      </c>
      <c r="AY125" s="17" t="s">
        <v>156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79</v>
      </c>
      <c r="BK125" s="200">
        <f t="shared" si="9"/>
        <v>0</v>
      </c>
      <c r="BL125" s="17" t="s">
        <v>829</v>
      </c>
      <c r="BM125" s="199" t="s">
        <v>830</v>
      </c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6ffANyAQMsbhdfWRuheqw3tSSyb6dkDwSKSh9H8HwonIXuwm3nSy9ejanbtaHf9POvjEzndSfgdK5bEsGX2qBg==" saltValue="ehXJ6QTWZOOx6ozHDm199Adw3y8akrztxpBADEd1XIJ8Duxu1t9ATmXWSZmpi1vdiVUTmvmWlrIuBFonC3ketg==" spinCount="100000" sheet="1" objects="1" scenarios="1" formatColumns="0" formatRows="0" autoFilter="0"/>
  <autoFilter ref="C116:K125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36</vt:i4>
      </vt:variant>
    </vt:vector>
  </HeadingPairs>
  <TitlesOfParts>
    <vt:vector size="55" baseType="lpstr">
      <vt:lpstr>Etapizace</vt:lpstr>
      <vt:lpstr>Rekapitulace stavby</vt:lpstr>
      <vt:lpstr>SO 001 - Bourací práce</vt:lpstr>
      <vt:lpstr>SO 101 - Pěší komunikace ...</vt:lpstr>
      <vt:lpstr>SO 102 - Pojezdová komuni...</vt:lpstr>
      <vt:lpstr>SO 103 - Pěší komunikace ...</vt:lpstr>
      <vt:lpstr>SO 104 - Pěší komunikace ...</vt:lpstr>
      <vt:lpstr>SO 105 - Pěší komunikace ...</vt:lpstr>
      <vt:lpstr>SO 106 - Zpevněná odstavn...</vt:lpstr>
      <vt:lpstr>SO 107 - Pěší komunikace ...</vt:lpstr>
      <vt:lpstr>SO 108 - Nová pěší propojka</vt:lpstr>
      <vt:lpstr>SO 109 - Sadové úpravy u ...</vt:lpstr>
      <vt:lpstr>SO 301 - Revitalizace odv...</vt:lpstr>
      <vt:lpstr>SO 302 - Sadové úpravy v ...</vt:lpstr>
      <vt:lpstr>SO 701 - Revitalizace sch...</vt:lpstr>
      <vt:lpstr>SO 702 - Revitalizace záb...</vt:lpstr>
      <vt:lpstr>SO 703 - Revitalizace kam...</vt:lpstr>
      <vt:lpstr>SO 704 - Mobiliář</vt:lpstr>
      <vt:lpstr>VRN - Vedlejčí rozpočtové...</vt:lpstr>
      <vt:lpstr>'Rekapitulace stavby'!Názvy_tisku</vt:lpstr>
      <vt:lpstr>'SO 001 - Bourací práce'!Názvy_tisku</vt:lpstr>
      <vt:lpstr>'SO 101 - Pěší komunikace ...'!Názvy_tisku</vt:lpstr>
      <vt:lpstr>'SO 102 - Pojezdová komuni...'!Názvy_tisku</vt:lpstr>
      <vt:lpstr>'SO 103 - Pěší komunikace ...'!Názvy_tisku</vt:lpstr>
      <vt:lpstr>'SO 104 - Pěší komunikace ...'!Názvy_tisku</vt:lpstr>
      <vt:lpstr>'SO 105 - Pěší komunikace ...'!Názvy_tisku</vt:lpstr>
      <vt:lpstr>'SO 106 - Zpevněná odstavn...'!Názvy_tisku</vt:lpstr>
      <vt:lpstr>'SO 107 - Pěší komunikace ...'!Názvy_tisku</vt:lpstr>
      <vt:lpstr>'SO 108 - Nová pěší propojka'!Názvy_tisku</vt:lpstr>
      <vt:lpstr>'SO 109 - Sadové úpravy u ...'!Názvy_tisku</vt:lpstr>
      <vt:lpstr>'SO 301 - Revitalizace odv...'!Názvy_tisku</vt:lpstr>
      <vt:lpstr>'SO 302 - Sadové úpravy v ...'!Názvy_tisku</vt:lpstr>
      <vt:lpstr>'SO 701 - Revitalizace sch...'!Názvy_tisku</vt:lpstr>
      <vt:lpstr>'SO 702 - Revitalizace záb...'!Názvy_tisku</vt:lpstr>
      <vt:lpstr>'SO 703 - Revitalizace kam...'!Názvy_tisku</vt:lpstr>
      <vt:lpstr>'SO 704 - Mobiliář'!Názvy_tisku</vt:lpstr>
      <vt:lpstr>'VRN - Vedlejčí rozpočtové...'!Názvy_tisku</vt:lpstr>
      <vt:lpstr>'Rekapitulace stavby'!Oblast_tisku</vt:lpstr>
      <vt:lpstr>'SO 001 - Bourací práce'!Oblast_tisku</vt:lpstr>
      <vt:lpstr>'SO 101 - Pěší komunikace ...'!Oblast_tisku</vt:lpstr>
      <vt:lpstr>'SO 102 - Pojezdová komuni...'!Oblast_tisku</vt:lpstr>
      <vt:lpstr>'SO 103 - Pěší komunikace ...'!Oblast_tisku</vt:lpstr>
      <vt:lpstr>'SO 104 - Pěší komunikace ...'!Oblast_tisku</vt:lpstr>
      <vt:lpstr>'SO 105 - Pěší komunikace ...'!Oblast_tisku</vt:lpstr>
      <vt:lpstr>'SO 106 - Zpevněná odstavn...'!Oblast_tisku</vt:lpstr>
      <vt:lpstr>'SO 107 - Pěší komunikace ...'!Oblast_tisku</vt:lpstr>
      <vt:lpstr>'SO 108 - Nová pěší propojka'!Oblast_tisku</vt:lpstr>
      <vt:lpstr>'SO 109 - Sadové úpravy u ...'!Oblast_tisku</vt:lpstr>
      <vt:lpstr>'SO 301 - Revitalizace odv...'!Oblast_tisku</vt:lpstr>
      <vt:lpstr>'SO 302 - Sadové úpravy v ...'!Oblast_tisku</vt:lpstr>
      <vt:lpstr>'SO 701 - Revitalizace sch...'!Oblast_tisku</vt:lpstr>
      <vt:lpstr>'SO 702 - Revitalizace záb...'!Oblast_tisku</vt:lpstr>
      <vt:lpstr>'SO 703 - Revitalizace kam...'!Oblast_tisku</vt:lpstr>
      <vt:lpstr>'SO 704 - Mobiliář'!Oblast_tisku</vt:lpstr>
      <vt:lpstr>'VRN - Vedlejčí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TF-DONEK\Jiří Doněk</dc:creator>
  <cp:lastModifiedBy>Topič Petr</cp:lastModifiedBy>
  <dcterms:created xsi:type="dcterms:W3CDTF">2022-06-17T09:20:41Z</dcterms:created>
  <dcterms:modified xsi:type="dcterms:W3CDTF">2022-06-17T10:56:49Z</dcterms:modified>
</cp:coreProperties>
</file>