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7850" activeTab="1"/>
  </bookViews>
  <sheets>
    <sheet name="Rekapitulace stavby" sheetId="1" r:id="rId1"/>
    <sheet name="52-07-08 - Obnova dětskéh..." sheetId="2" r:id="rId2"/>
    <sheet name="Pokyny pro vyplnění" sheetId="3" r:id="rId3"/>
  </sheets>
  <definedNames>
    <definedName name="_xlnm._FilterDatabase" localSheetId="1" hidden="1">'52-07-08 - Obnova dětskéh...'!$C$83:$K$241</definedName>
    <definedName name="_xlnm.Print_Area" localSheetId="1">'52-07-08 - Obnova dětskéh...'!$C$4:$J$37,'52-07-08 - Obnova dětskéh...'!$C$43:$J$67,'52-07-08 - Obnova dětskéh...'!$C$73:$K$241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'52-07-08 - Obnova dětskéh...'!$83:$83</definedName>
  </definedNames>
  <calcPr calcId="162913"/>
</workbook>
</file>

<file path=xl/sharedStrings.xml><?xml version="1.0" encoding="utf-8"?>
<sst xmlns="http://schemas.openxmlformats.org/spreadsheetml/2006/main" count="2178" uniqueCount="653">
  <si>
    <t>Export Komplet</t>
  </si>
  <si>
    <t>VZ</t>
  </si>
  <si>
    <t>2.0</t>
  </si>
  <si>
    <t>ZAMOK</t>
  </si>
  <si>
    <t>False</t>
  </si>
  <si>
    <t>{422515a4-3bb0-4188-81f7-16d91e4ffe02}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</si>
  <si>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</si>
  <si>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</si>
  <si>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</si>
  <si>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</si>
  <si>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</si>
  <si>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</si>
  <si>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</si>
  <si>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</si>
  <si>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52-07-08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</si>
  <si>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</si>
  <si>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</si>
  <si>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Obnova dětského hřiště ul.Štěpařská - Záhorského, Praha5</t>
  </si>
  <si>
    <t>KSO:</t>
  </si>
  <si>
    <t/>
  </si>
  <si>
    <t>CC-CZ:</t>
  </si>
  <si>
    <t>Místo:</t>
  </si>
  <si>
    <t>Praha</t>
  </si>
  <si>
    <t>Datum:</t>
  </si>
  <si>
    <t>1. 8. 2022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</si>
  <si>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</si>
  <si>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</si>
  <si>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</si>
  <si>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</si>
  <si>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</si>
  <si>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</si>
  <si>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</si>
  <si>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Mgr. Eva Jakubcová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</si>
  <si>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</si>
  <si>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</si>
  <si>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</si>
  <si>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</si>
  <si>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</si>
  <si>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</si>
  <si>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</si>
  <si>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</si>
  <si>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</si>
  <si>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</si>
  <si>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</si>
  <si>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</si>
  <si>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</si>
  <si>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</si>
  <si>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</si>
  <si>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</si>
  <si>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</si>
  <si>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</si>
  <si>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</si>
  <si>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</si>
  <si>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</si>
  <si>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</si>
  <si>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</si>
  <si>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</si>
  <si>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</si>
  <si>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</si>
  <si>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</si>
  <si>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</si>
  <si>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</si>
  <si>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</si>
  <si>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</si>
  <si>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</si>
  <si>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</si>
  <si>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</si>
  <si>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</si>
  <si>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</si>
  <si>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</si>
  <si>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</si>
  <si>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</si>
  <si>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</si>
  <si>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</si>
  <si>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</si>
  <si>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</si>
  <si>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</si>
  <si>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</si>
  <si>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</si>
  <si>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</si>
  <si>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</si>
  <si>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</si>
  <si>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</si>
  <si>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</si>
  <si>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D1 -      CELKOVÁ   REKAPITULACE</t>
  </si>
  <si>
    <t xml:space="preserve">    D2 - Práce   H S V</t>
  </si>
  <si>
    <t xml:space="preserve">      D3 - 01 ZEMNÍ PRÁCE</t>
  </si>
  <si>
    <t xml:space="preserve">      D4 - ZÁKLADY</t>
  </si>
  <si>
    <t xml:space="preserve">      D5 - PODKLADNÍ KONSTRUKCE</t>
  </si>
  <si>
    <t xml:space="preserve">      D6 - KRYTY KOMUNIKACÍ</t>
  </si>
  <si>
    <t xml:space="preserve">      D9 - SADOVÉ ÚPRAVY </t>
  </si>
  <si>
    <t xml:space="preserve">    D12 - Práce  P S V</t>
  </si>
  <si>
    <t xml:space="preserve">      D13 - DROBNÁ ARCHITEKTURA</t>
  </si>
  <si>
    <t xml:space="preserve">    D14 - Přesuny hmot</t>
  </si>
  <si>
    <t xml:space="preserve">    D15 - VRN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</si>
  <si>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</si>
  <si>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</si>
  <si>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</si>
  <si>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</si>
  <si>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</si>
  <si>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</si>
  <si>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</si>
  <si>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</si>
  <si>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</si>
  <si>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</si>
  <si>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</si>
  <si>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</si>
  <si>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</si>
  <si>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</si>
  <si>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 xml:space="preserve">     CELKOVÁ   REKAPITULACE</t>
  </si>
  <si>
    <t>ROZPOCET</t>
  </si>
  <si>
    <t>D2</t>
  </si>
  <si>
    <t>Práce   H S V</t>
  </si>
  <si>
    <t>D3</t>
  </si>
  <si>
    <t>01 ZEMNÍ PRÁCE</t>
  </si>
  <si>
    <t>K</t>
  </si>
  <si>
    <t>12220 - 1101</t>
  </si>
  <si>
    <t>Odkopávka nezapažená v hor. 3 jednotlivě do 100 m3 pro spodní stavbu po skrývce ornice a vybourání krytů, 0,1*40 % plochy z 262,0 m2</t>
  </si>
  <si>
    <t>m3</t>
  </si>
  <si>
    <t>4</t>
  </si>
  <si>
    <t>3</t>
  </si>
  <si>
    <t>-1547794602</t>
  </si>
  <si>
    <t>PP</t>
  </si>
  <si>
    <t>Odkopávka nezapažená v hor. 3 jednotlivě do 100 m3 pro dopadovou plochu 398 m2</t>
  </si>
  <si>
    <t>12220 - 1101.</t>
  </si>
  <si>
    <t>-581732141</t>
  </si>
  <si>
    <t>Odkopávka nezapažená v hor. 3 jednotlivě do 100 m3 pro mlatovou plochu 422 m2</t>
  </si>
  <si>
    <t>167151102</t>
  </si>
  <si>
    <t>Nakládání výkopku z hornin třídy těžitelnosti II, skupiny 4 a 5 do 100 m3</t>
  </si>
  <si>
    <t>CS ÚRS 2020 02</t>
  </si>
  <si>
    <t>-1860647657</t>
  </si>
  <si>
    <t>Nakládání, skládání a překládání neulehlého výkopku nebo sypaniny strojně nakládání</t>
  </si>
  <si>
    <t>181951112</t>
  </si>
  <si>
    <t>Úprava pláně v hornině třídy těžitelnosti I, skupiny 1 až 3 se zhutněním strojně</t>
  </si>
  <si>
    <t>m2</t>
  </si>
  <si>
    <t>45560914</t>
  </si>
  <si>
    <t>Úprava pláně vyrovnáním výškových rozdílů strojně v hornině třídy těžitelnosti I, skupiny 1 až 3 se zhutněním</t>
  </si>
  <si>
    <t>5</t>
  </si>
  <si>
    <t>12220 - 1102</t>
  </si>
  <si>
    <t>Sejmutí ornice v tl. 20 cm s vodorovným přemístěním do 100 m na meziskládku se složením, stanoveno elektronicky, 124,0 x 0,2</t>
  </si>
  <si>
    <t>1977006451</t>
  </si>
  <si>
    <t>Sejmutí ornice v tl. 20 cm s vodorovným přemístěním do 100 m na meziskládku se složením, ,území u trampolín</t>
  </si>
  <si>
    <t>6</t>
  </si>
  <si>
    <t>12220 - 1109</t>
  </si>
  <si>
    <t>Příplatek za lepivost hor. 3</t>
  </si>
  <si>
    <t>-1979682998</t>
  </si>
  <si>
    <t>7</t>
  </si>
  <si>
    <t>13320 - 2011</t>
  </si>
  <si>
    <t>Hloubení šachet pro patky v hor. 3 ruční do 4,0 m2, dle základů drobné architektury dle tabulky, 6*0,7*0,5*0,5 + 0,3</t>
  </si>
  <si>
    <t>-2017126711</t>
  </si>
  <si>
    <t>8</t>
  </si>
  <si>
    <t>13320 - 2019</t>
  </si>
  <si>
    <t>1974669521</t>
  </si>
  <si>
    <t>9</t>
  </si>
  <si>
    <t>16230 - 1101</t>
  </si>
  <si>
    <t>Vodorovné přemístění - Dovoz ornice do 50-500 m hor. 1-4 pro doplnění travnaté plochy</t>
  </si>
  <si>
    <t>-1996751658</t>
  </si>
  <si>
    <t>10</t>
  </si>
  <si>
    <t>16270 - 1105</t>
  </si>
  <si>
    <t>Vodorovné přemístění zeminy do 50 m pro zásypy a násypy</t>
  </si>
  <si>
    <t>1807653231</t>
  </si>
  <si>
    <t>11</t>
  </si>
  <si>
    <t>16710 - 1101</t>
  </si>
  <si>
    <t>Naložení ornice hor. 1-4 jednotlivě do 100 m3 pro doplnění zatrávněných ploch kolem hřiště, 102,0 x 0,20</t>
  </si>
  <si>
    <t>-143819210</t>
  </si>
  <si>
    <t>12</t>
  </si>
  <si>
    <t>16710 - 1101.1</t>
  </si>
  <si>
    <t>Naložení zeminy hor. 1-4 jednotlivě do 100 m3</t>
  </si>
  <si>
    <t>1742203939</t>
  </si>
  <si>
    <t>13</t>
  </si>
  <si>
    <t>17410 - 1101</t>
  </si>
  <si>
    <t>Zásyp rýh a šachet se zhutněním po vybourání betonů, 60 % z 17,5</t>
  </si>
  <si>
    <t>1680038301</t>
  </si>
  <si>
    <t>Zásyp rýh a šachet se zhutněním po vybourání základů prvků</t>
  </si>
  <si>
    <t>14</t>
  </si>
  <si>
    <t>18130 - 1102</t>
  </si>
  <si>
    <t>Rozprostření ornice s urovnáním v rovině nebo ve svahu do 1:5 jednotlivě do 500 m2 v tl. 20 cm - vnější obvody dopadových ploch, dle osetí</t>
  </si>
  <si>
    <t>538200859</t>
  </si>
  <si>
    <t>998222012</t>
  </si>
  <si>
    <t>Přesun hmot pro tělovýchovné plochy</t>
  </si>
  <si>
    <t>t</t>
  </si>
  <si>
    <t>1219565159</t>
  </si>
  <si>
    <t>D4</t>
  </si>
  <si>
    <t>ZÁKLADY</t>
  </si>
  <si>
    <t>16</t>
  </si>
  <si>
    <t>27531 - 3711</t>
  </si>
  <si>
    <t>Základové patky z prostého betonu C 20/25 pro osazení  výukových prvků pexeso, domeček pro hmyz, branky a  infotabule, 6*0,7*0,5*0,7 + 2*0,4*0,4*0,8</t>
  </si>
  <si>
    <t>880884299</t>
  </si>
  <si>
    <t>Základové patky z prostého betonu C 20/25 pro osazení piknikových stolů</t>
  </si>
  <si>
    <t>17</t>
  </si>
  <si>
    <t>27535 - 1215</t>
  </si>
  <si>
    <t>Bednění základových patek svislé - zřízení, 0,2*6*2,6</t>
  </si>
  <si>
    <t>1133255548</t>
  </si>
  <si>
    <t>18</t>
  </si>
  <si>
    <t>27535 - 1216</t>
  </si>
  <si>
    <t>Dtto, ale odstranění</t>
  </si>
  <si>
    <t>-1403776031</t>
  </si>
  <si>
    <t>D5</t>
  </si>
  <si>
    <t>PODKLADNÍ KONSTRUKCE</t>
  </si>
  <si>
    <t>19</t>
  </si>
  <si>
    <t>564962111</t>
  </si>
  <si>
    <t>Podklad z mechanicky zpevněného kameniva MZK tl 200 mm</t>
  </si>
  <si>
    <t>-2091650278</t>
  </si>
  <si>
    <t>Podklad z mechanicky zpevněného kameniva MZK (minerální beton) s rozprostřením a s hutněním, po zhutnění tl. 200 mm</t>
  </si>
  <si>
    <t>20</t>
  </si>
  <si>
    <t>571908113</t>
  </si>
  <si>
    <t>Kryt vymývaným dekoračním kamenivem (kačírkem) tl 400 mm</t>
  </si>
  <si>
    <t>266343462</t>
  </si>
  <si>
    <t>D + M kačírku fr.4-8 mm do dopadových zon tl. 400 mm</t>
  </si>
  <si>
    <t>56492 - 2104</t>
  </si>
  <si>
    <t>Mlatový povrch z mechanicky zpevněného kameniva fr. 0-8  mm tl. 40 mm</t>
  </si>
  <si>
    <t>-985264872</t>
  </si>
  <si>
    <t>Mlatový povrch z mechanicky zpevněného kameniva fr. 4 - 8 mm tl. 40 mm</t>
  </si>
  <si>
    <t>D6</t>
  </si>
  <si>
    <t>KRYTY KOMUNIKACÍ</t>
  </si>
  <si>
    <t>22</t>
  </si>
  <si>
    <t>58331001R</t>
  </si>
  <si>
    <t>Dodávka vhodného písku do pískoviště s urovnáním v tl. 40 cm, 5,6*2,26*0,4</t>
  </si>
  <si>
    <t>-1447936557</t>
  </si>
  <si>
    <t>Dodávka certifikovaného písku do pískoviště s urovnáním v tl. 40 cm vč. dopravy</t>
  </si>
  <si>
    <t>D9</t>
  </si>
  <si>
    <t xml:space="preserve">SADOVÉ ÚPRAVY </t>
  </si>
  <si>
    <t>23</t>
  </si>
  <si>
    <t>18340 - 3153.1</t>
  </si>
  <si>
    <t>Rekonstrukce travnatých ploch vč. odplevelení</t>
  </si>
  <si>
    <t>-625498641</t>
  </si>
  <si>
    <t>24</t>
  </si>
  <si>
    <t>R.5</t>
  </si>
  <si>
    <t>Výkop rýhy prokořenitelného prostoru včetně odvozu a uložení výkopku na skládku (do hloubky 0,7 m), rozměry jednotlivých  prokořenitelných prostor jsou uvedeny ve výkresové části projektové dokumentace</t>
  </si>
  <si>
    <t>-611001641</t>
  </si>
  <si>
    <t>Výkop jam pro stromy</t>
  </si>
  <si>
    <t>25</t>
  </si>
  <si>
    <t>R.6</t>
  </si>
  <si>
    <t>Návoz a rozprostření strukturálního substrátu (A) včetně odpovídajícího hutnění před pokládnou dlažby, respektive pokládkou živičného povrchu (+ 10% rezerva)</t>
  </si>
  <si>
    <t>-1961025677</t>
  </si>
  <si>
    <t xml:space="preserve">Návoz a rozprostření strukturálního substrátu </t>
  </si>
  <si>
    <t>26</t>
  </si>
  <si>
    <t>184814211</t>
  </si>
  <si>
    <t>Míchání strukturálního substrátu (A) dle specifikace včetně vlhčení a spotřeby vody (+ 10% rezerva)</t>
  </si>
  <si>
    <t>-1384889842</t>
  </si>
  <si>
    <t xml:space="preserve">Dodávka strukturálního substrátu </t>
  </si>
  <si>
    <t>27</t>
  </si>
  <si>
    <t>R.10</t>
  </si>
  <si>
    <t>Odvoz a uložení nevhodného výkopku na skládku</t>
  </si>
  <si>
    <t>m³</t>
  </si>
  <si>
    <t>1122281617</t>
  </si>
  <si>
    <t>28</t>
  </si>
  <si>
    <t>184102116</t>
  </si>
  <si>
    <t>Výsadba dřeviny s balem 600 - 800 mm do jamky se zalitím</t>
  </si>
  <si>
    <t>kus</t>
  </si>
  <si>
    <t>-2092379749</t>
  </si>
  <si>
    <t>29</t>
  </si>
  <si>
    <t>R.13</t>
  </si>
  <si>
    <t>Očištění kmene a provedení základního nátěru přípravkem Arbo-Flex LX 60</t>
  </si>
  <si>
    <t>-262937977</t>
  </si>
  <si>
    <t>30</t>
  </si>
  <si>
    <t>R.14</t>
  </si>
  <si>
    <t>Provedení nátěru kmene přípravkem Arbo-Flex, od země po první rozvětvení kmene</t>
  </si>
  <si>
    <t>599608469</t>
  </si>
  <si>
    <t>31</t>
  </si>
  <si>
    <t>184215133</t>
  </si>
  <si>
    <t>Ukotvení kmene dřeviny třemi kůly o délce 2 - 3 metry</t>
  </si>
  <si>
    <t>1392603831</t>
  </si>
  <si>
    <t>32</t>
  </si>
  <si>
    <t>184215133.1</t>
  </si>
  <si>
    <t>-1745596755</t>
  </si>
  <si>
    <t>Ukotvení kmene dřeviny osmi natřenými kůly o délce 2 - 3 metry vč. provazového úvazku 6x</t>
  </si>
  <si>
    <t>33</t>
  </si>
  <si>
    <t>R.15</t>
  </si>
  <si>
    <t>Zpevnění kotvení stromu 12 podélnými příčkami, listnatý strom kotvený třemi kůly</t>
  </si>
  <si>
    <t>-1463589633</t>
  </si>
  <si>
    <t>34</t>
  </si>
  <si>
    <t>R.16</t>
  </si>
  <si>
    <t>Instalace úvazku ke stromu kotvenému třemi kůly</t>
  </si>
  <si>
    <t>174074440</t>
  </si>
  <si>
    <t>35</t>
  </si>
  <si>
    <t>R.17</t>
  </si>
  <si>
    <t>Instalace chráničky Tree Protect na kmen vysazovaného stromu</t>
  </si>
  <si>
    <t>-1440158831</t>
  </si>
  <si>
    <t>36</t>
  </si>
  <si>
    <t>R.18</t>
  </si>
  <si>
    <t>Mulčování rabátka štěrkem frakce 4/8 mm ve vrstvě 5 cm - nově vysazované dřeviny</t>
  </si>
  <si>
    <t>-251464360</t>
  </si>
  <si>
    <t>Mulčování rabátka drcenou kůrou ve vrstvě 15 cm - nově vysazované dřeviny</t>
  </si>
  <si>
    <t>37</t>
  </si>
  <si>
    <t>R.22</t>
  </si>
  <si>
    <t>Ošetření vysázených dřevin (komparativní řez, první zálivka včetně dovozu a dodávky vody v množství 100l/strom)</t>
  </si>
  <si>
    <t>-515529107</t>
  </si>
  <si>
    <t>38</t>
  </si>
  <si>
    <t>M</t>
  </si>
  <si>
    <t>M14</t>
  </si>
  <si>
    <t>Arbo-Flex LX 60 - základní nátěr kmene (kalkulováno množství 0,1 kg + 10% rezerva na strom)</t>
  </si>
  <si>
    <t>kg</t>
  </si>
  <si>
    <t>1236003478</t>
  </si>
  <si>
    <t>39</t>
  </si>
  <si>
    <t>M15</t>
  </si>
  <si>
    <t>Arbo-Flex - ochranný nátěr kmene - barva bílá (kalkulováno množství 0,3 kg + 10% rezerva na strom)</t>
  </si>
  <si>
    <t>1347875481</t>
  </si>
  <si>
    <t>40</t>
  </si>
  <si>
    <t>M16</t>
  </si>
  <si>
    <t>Kůly o délce minimálně 300 cm pro nadzemí kotvení dřevin, průměr kůlů minimálně 8 cm (kalkulovány 3 kůly na strom)</t>
  </si>
  <si>
    <t>-1378114146</t>
  </si>
  <si>
    <t>41</t>
  </si>
  <si>
    <t>M17</t>
  </si>
  <si>
    <t>Příčné spojky ke kotvícím kůlům polokulaté, průměr 6 cm (kalkulováno 12 příček/strom), délka příčky 60 cm včetně spojovacího materiálu</t>
  </si>
  <si>
    <t>-1510282457</t>
  </si>
  <si>
    <t>42</t>
  </si>
  <si>
    <t>M18</t>
  </si>
  <si>
    <t>Úvazky (komplet na jeden strom kotvený třemi kůly, kalkulován komplet na 1 strom)</t>
  </si>
  <si>
    <t>623456264</t>
  </si>
  <si>
    <t>43</t>
  </si>
  <si>
    <t>M19</t>
  </si>
  <si>
    <t>Ochrana spodní části kmene proti poškození psí močí (Tree Protect barvy hnědé)</t>
  </si>
  <si>
    <t>924366617</t>
  </si>
  <si>
    <t>44</t>
  </si>
  <si>
    <t>M20</t>
  </si>
  <si>
    <t>Prunus avium ´Plena´, obvod kmínku 18/20 cm, výška nasazení korunky minimálně 2,4 m, zemní bal</t>
  </si>
  <si>
    <t>1999663225</t>
  </si>
  <si>
    <t>Tilia cordata Rancho, obvod kmínku 18/20 cm, výška nasazení korunky minimálně 2,2 m, zemní bal</t>
  </si>
  <si>
    <t>45</t>
  </si>
  <si>
    <t>M21</t>
  </si>
  <si>
    <t>Liquidambar styraciflua ´Worplesdon´, obvod kmínku minimálně 18/20 cm, výška nasazení korunky minimálně 2,4 m, zemní bal</t>
  </si>
  <si>
    <t>1025624448</t>
  </si>
  <si>
    <t>Platanus acerifolia, obvod kmínku minimálně 18/20 cm, výška nasazení korunky minimálně 2,2m, zemní bal</t>
  </si>
  <si>
    <t>46</t>
  </si>
  <si>
    <t>9993213221</t>
  </si>
  <si>
    <t>412121628</t>
  </si>
  <si>
    <t>Přesun hmot pro sadové úpravy</t>
  </si>
  <si>
    <t>D12</t>
  </si>
  <si>
    <t>Práce  P S V</t>
  </si>
  <si>
    <t>D13</t>
  </si>
  <si>
    <t>DROBNÁ ARCHITEKTURA</t>
  </si>
  <si>
    <t>47</t>
  </si>
  <si>
    <t>R000111</t>
  </si>
  <si>
    <t>Montáž a dodávka výukového prvku - pexeso - ptáci, dl. 200 cm x 70 cm x 210 cm na betonové základy, ozn. X13 dle tabulky</t>
  </si>
  <si>
    <t>ks</t>
  </si>
  <si>
    <t>-1112935422</t>
  </si>
  <si>
    <t>D + M piknikových stolů</t>
  </si>
  <si>
    <t>48</t>
  </si>
  <si>
    <t>R000112</t>
  </si>
  <si>
    <t>Dtto, ale pexeso - stromy, ozn. X14</t>
  </si>
  <si>
    <t>484181838</t>
  </si>
  <si>
    <t>Částečná oprava oplocení</t>
  </si>
  <si>
    <t>49</t>
  </si>
  <si>
    <t>R000113</t>
  </si>
  <si>
    <t>Dtto, ale výukový prvek - domeček pro hmyz, ozn. X15</t>
  </si>
  <si>
    <t>754822501</t>
  </si>
  <si>
    <t xml:space="preserve"> D+ M odpadkových košů</t>
  </si>
  <si>
    <t>50</t>
  </si>
  <si>
    <t>R000114</t>
  </si>
  <si>
    <t>Dtto, ale informační tabule vel. 130x20x280 cm akátové, ozn. X18</t>
  </si>
  <si>
    <t>407774490</t>
  </si>
  <si>
    <t xml:space="preserve">D + M informační tabule vel. 100x50x6 cm </t>
  </si>
  <si>
    <t>51</t>
  </si>
  <si>
    <t>R000115</t>
  </si>
  <si>
    <t>M+D krycí plachty na pískoviště s úchyty a lankem na upevněné, vel. 590 x 256 cm dle popisu v tabulce PSV, ozn. X20</t>
  </si>
  <si>
    <t>955792567</t>
  </si>
  <si>
    <t>M+D krycí plachty na pískoviště s úchyty a lankem na upevnění</t>
  </si>
  <si>
    <t>52</t>
  </si>
  <si>
    <t>R000116</t>
  </si>
  <si>
    <t>Dopravné drobné architektury</t>
  </si>
  <si>
    <t>798289378</t>
  </si>
  <si>
    <t>53</t>
  </si>
  <si>
    <t>R000112.1</t>
  </si>
  <si>
    <t>Dtto, ale prvek  - lezecká stěna, ozn. X02</t>
  </si>
  <si>
    <t>1024289776</t>
  </si>
  <si>
    <t>Příprava, montáž, dodávka, revize herního prvku hřiště včetně základů a dalších souvisejících prací -, prvek - pískoviště</t>
  </si>
  <si>
    <t>54</t>
  </si>
  <si>
    <t>R000113.1</t>
  </si>
  <si>
    <t>Dtto, ale prvek - žebřiny a lana, ozn. X03</t>
  </si>
  <si>
    <t>1904299713</t>
  </si>
  <si>
    <t>Dtto, ale prvek houpačka EWAN dvojitá</t>
  </si>
  <si>
    <t>55</t>
  </si>
  <si>
    <t>R000114.1</t>
  </si>
  <si>
    <t>Dtto, ale prvek - trojboký domek, ozn. X04</t>
  </si>
  <si>
    <t>-1958968616</t>
  </si>
  <si>
    <t>Dtto, ale prvek - vahadlová houpačka EDRID</t>
  </si>
  <si>
    <t>56</t>
  </si>
  <si>
    <t>R000115.1</t>
  </si>
  <si>
    <t>Dtto, ale prvek - žebříky, sítě  a lanoví, ozn. X05</t>
  </si>
  <si>
    <t>-1674837099</t>
  </si>
  <si>
    <t>Dtto, ale prvek - Tři věže se skluzavkou a mosty</t>
  </si>
  <si>
    <t>57</t>
  </si>
  <si>
    <t>R000116.1</t>
  </si>
  <si>
    <t>Dtto, ale prvek na čtyřech pružinách, ozn. X06</t>
  </si>
  <si>
    <t>1471114446</t>
  </si>
  <si>
    <t xml:space="preserve">Dtto, ale prvek - skupinová houpačka hnízdo </t>
  </si>
  <si>
    <t>58</t>
  </si>
  <si>
    <t>R000117</t>
  </si>
  <si>
    <t>Dtto, ale prvek - závěsný houpací koš, ozn. X07</t>
  </si>
  <si>
    <t>-319742610</t>
  </si>
  <si>
    <t>Dtto, ale prvek - prolézačka s lezeckými stěnami</t>
  </si>
  <si>
    <t>59</t>
  </si>
  <si>
    <t>R000118</t>
  </si>
  <si>
    <t>Dtto, ale prvek - kreslící tabule, ozn. X08</t>
  </si>
  <si>
    <t>970229458</t>
  </si>
  <si>
    <t>Dtto, ale prvek - pinpongový betonový stůl</t>
  </si>
  <si>
    <t>60</t>
  </si>
  <si>
    <t>R000119</t>
  </si>
  <si>
    <t>Dtto, ale prvek - balanční kladina, ozn. X09</t>
  </si>
  <si>
    <t>445599811</t>
  </si>
  <si>
    <t>Dtto, ale prvek - trampolína čtverec</t>
  </si>
  <si>
    <t>61</t>
  </si>
  <si>
    <t>R000120</t>
  </si>
  <si>
    <t>Dtto, ale prvek - kolotoč s pevným středem, ozn. X10</t>
  </si>
  <si>
    <t>1783823952</t>
  </si>
  <si>
    <t>Demnontáž, zpětná montáž a oprava pérovky</t>
  </si>
  <si>
    <t>62</t>
  </si>
  <si>
    <t>R000121</t>
  </si>
  <si>
    <t>Dtto, ale prvek - lavice akátová, ozn. X11</t>
  </si>
  <si>
    <t>2143868783</t>
  </si>
  <si>
    <t>Demontáž a zpětná montáž Skluzavka</t>
  </si>
  <si>
    <t>63</t>
  </si>
  <si>
    <t>R0001211</t>
  </si>
  <si>
    <t>-1527781660</t>
  </si>
  <si>
    <t>Demontáž a zpětná montáž Domeček</t>
  </si>
  <si>
    <t>64</t>
  </si>
  <si>
    <t>R000124</t>
  </si>
  <si>
    <t>Dopravné herních prvků</t>
  </si>
  <si>
    <t>kpl</t>
  </si>
  <si>
    <t>-1919112633</t>
  </si>
  <si>
    <t>65</t>
  </si>
  <si>
    <t>R776210001</t>
  </si>
  <si>
    <t>Montáž a dodávka pryžových palisádových obrub, vel. 1150x150x400 mm vč. Spojovacích a kotevních prvků do základů, ozn. X16</t>
  </si>
  <si>
    <t>-1769576156</t>
  </si>
  <si>
    <t>Úprava povrchu pod pinpongovými stoly</t>
  </si>
  <si>
    <t>66</t>
  </si>
  <si>
    <t>99877 - 5193.2</t>
  </si>
  <si>
    <t>Přesun hmot</t>
  </si>
  <si>
    <t>%</t>
  </si>
  <si>
    <t>186637575</t>
  </si>
  <si>
    <t xml:space="preserve">Přesun hmot </t>
  </si>
  <si>
    <t>D14</t>
  </si>
  <si>
    <t>Přesuny hmot</t>
  </si>
  <si>
    <t>67</t>
  </si>
  <si>
    <t>97908  - 3117.1</t>
  </si>
  <si>
    <t>Vodorovná doprava  suti na skládku do 6 km se složením, celkem do 26 km - upřesní se dle investora, z betonu, pol. 2, 5 - 8</t>
  </si>
  <si>
    <t>820960272</t>
  </si>
  <si>
    <t xml:space="preserve">Vodorovná doprava suti na skládku do 10 km se složením, </t>
  </si>
  <si>
    <t>68</t>
  </si>
  <si>
    <t>97908  - 3191</t>
  </si>
  <si>
    <t>Příplatek za každý další 1 km</t>
  </si>
  <si>
    <t>127974154</t>
  </si>
  <si>
    <t>Příplatek za každý další 1 km,</t>
  </si>
  <si>
    <t>69</t>
  </si>
  <si>
    <t>97999 - 0103</t>
  </si>
  <si>
    <t>Poplatek za uložení stavebního odpadu a betonu  na skládce z betonu do 30x30 cm - recyklace</t>
  </si>
  <si>
    <t>-906092860</t>
  </si>
  <si>
    <t xml:space="preserve">Poplatek za uložení stavebního odpadu na skládce </t>
  </si>
  <si>
    <t>70</t>
  </si>
  <si>
    <t>97999 - 0105</t>
  </si>
  <si>
    <t>Poplatek za uložení stavebního odpadu  na skládce z kameniva - recyklace</t>
  </si>
  <si>
    <t>567790537</t>
  </si>
  <si>
    <t>Poplatek za uložení stavebního odpadu na skládce z kameniva - recyklace</t>
  </si>
  <si>
    <t>D15</t>
  </si>
  <si>
    <t>VRN</t>
  </si>
  <si>
    <t>71</t>
  </si>
  <si>
    <t>1a</t>
  </si>
  <si>
    <t>562991494</t>
  </si>
  <si>
    <t>Zařízení staveniště</t>
  </si>
  <si>
    <t>72</t>
  </si>
  <si>
    <t>-1142257927</t>
  </si>
  <si>
    <t>Ztížené územní vlivy</t>
  </si>
  <si>
    <t>73</t>
  </si>
  <si>
    <t>3a</t>
  </si>
  <si>
    <t>-392033198</t>
  </si>
  <si>
    <t>Provozní vlivy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</si>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</sst>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8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0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23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6" fillId="0" borderId="29" xfId="0" applyFont="1" applyBorder="1" applyAlignment="1">
      <alignment horizontal="left"/>
    </xf>
    <xf numFmtId="0" fontId="39" fillId="0" borderId="29" xfId="0" applyFont="1" applyBorder="1" applyAlignment="1">
      <alignment/>
    </xf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vertical="top"/>
    </xf>
    <xf numFmtId="0" fontId="34" fillId="0" borderId="28" xfId="0" applyFont="1" applyBorder="1" applyAlignment="1">
      <alignment vertical="top"/>
    </xf>
    <xf numFmtId="0" fontId="34" fillId="0" borderId="29" xfId="0" applyFont="1" applyBorder="1" applyAlignment="1">
      <alignment vertical="top"/>
    </xf>
    <xf numFmtId="0" fontId="34" fillId="0" borderId="30" xfId="0" applyFont="1" applyBorder="1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70">
      <selection activeCell="R129" sqref="R12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7" customHeight="1"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15" t="s">
        <v>6</v>
      </c>
      <c r="BT2" s="15" t="s">
        <v>7</v>
      </c>
    </row>
    <row r="3" spans="2:72" s="1" customFormat="1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83" t="s">
        <v>14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0"/>
      <c r="AQ5" s="20"/>
      <c r="AR5" s="18"/>
      <c r="BE5" s="280" t="s">
        <v>15</v>
      </c>
      <c r="BS5" s="15" t="s">
        <v>6</v>
      </c>
    </row>
    <row r="6" spans="2:71" s="1" customFormat="1" ht="37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85" t="s">
        <v>17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0"/>
      <c r="AQ6" s="20"/>
      <c r="AR6" s="18"/>
      <c r="BE6" s="281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19</v>
      </c>
      <c r="AO7" s="20"/>
      <c r="AP7" s="20"/>
      <c r="AQ7" s="20"/>
      <c r="AR7" s="18"/>
      <c r="BE7" s="281"/>
      <c r="BS7" s="15" t="s">
        <v>6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E8" s="281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81"/>
      <c r="BS9" s="15" t="s">
        <v>6</v>
      </c>
    </row>
    <row r="10" spans="2:71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81"/>
      <c r="BS10" s="15" t="s">
        <v>6</v>
      </c>
    </row>
    <row r="11" spans="2:71" s="1" customFormat="1" ht="18.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81"/>
      <c r="BS11" s="15" t="s">
        <v>6</v>
      </c>
    </row>
    <row r="12" spans="2:71" s="1" customFormat="1" ht="7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81"/>
      <c r="BS12" s="15" t="s">
        <v>6</v>
      </c>
    </row>
    <row r="13" spans="2:71" s="1" customFormat="1" ht="12" customHeight="1">
      <c r="B13" s="19"/>
      <c r="C13" s="20"/>
      <c r="D13" s="27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30</v>
      </c>
      <c r="AO13" s="20"/>
      <c r="AP13" s="20"/>
      <c r="AQ13" s="20"/>
      <c r="AR13" s="18"/>
      <c r="BE13" s="281"/>
      <c r="BS13" s="15" t="s">
        <v>6</v>
      </c>
    </row>
    <row r="14" spans="2:71" ht="12.5">
      <c r="B14" s="19"/>
      <c r="C14" s="20"/>
      <c r="D14" s="20"/>
      <c r="E14" s="286" t="s">
        <v>30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7" t="s">
        <v>28</v>
      </c>
      <c r="AL14" s="20"/>
      <c r="AM14" s="20"/>
      <c r="AN14" s="29" t="s">
        <v>30</v>
      </c>
      <c r="AO14" s="20"/>
      <c r="AP14" s="20"/>
      <c r="AQ14" s="20"/>
      <c r="AR14" s="18"/>
      <c r="BE14" s="281"/>
      <c r="BS14" s="15" t="s">
        <v>6</v>
      </c>
    </row>
    <row r="15" spans="2:71" s="1" customFormat="1" ht="7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81"/>
      <c r="BS15" s="15" t="s">
        <v>4</v>
      </c>
    </row>
    <row r="16" spans="2:71" s="1" customFormat="1" ht="12" customHeight="1">
      <c r="B16" s="19"/>
      <c r="C16" s="20"/>
      <c r="D16" s="27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81"/>
      <c r="BS16" s="15" t="s">
        <v>4</v>
      </c>
    </row>
    <row r="17" spans="2:71" s="1" customFormat="1" ht="18.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81"/>
      <c r="BS17" s="15" t="s">
        <v>33</v>
      </c>
    </row>
    <row r="18" spans="2:71" s="1" customFormat="1" ht="7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81"/>
      <c r="BS18" s="15" t="s">
        <v>6</v>
      </c>
    </row>
    <row r="19" spans="2:71" s="1" customFormat="1" ht="12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81"/>
      <c r="BS19" s="15" t="s">
        <v>6</v>
      </c>
    </row>
    <row r="20" spans="2:71" s="1" customFormat="1" ht="18.5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81"/>
      <c r="BS20" s="15" t="s">
        <v>33</v>
      </c>
    </row>
    <row r="21" spans="2:57" s="1" customFormat="1" ht="7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81"/>
    </row>
    <row r="22" spans="2:57" s="1" customFormat="1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81"/>
    </row>
    <row r="23" spans="2:57" s="1" customFormat="1" ht="47.25" customHeight="1">
      <c r="B23" s="19"/>
      <c r="C23" s="20"/>
      <c r="D23" s="20"/>
      <c r="E23" s="288" t="s">
        <v>36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0"/>
      <c r="AP23" s="20"/>
      <c r="AQ23" s="20"/>
      <c r="AR23" s="18"/>
      <c r="BE23" s="281"/>
    </row>
    <row r="24" spans="2:57" s="1" customFormat="1" ht="7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81"/>
    </row>
    <row r="25" spans="2:57" s="1" customFormat="1" ht="7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81"/>
    </row>
    <row r="26" spans="1:57" s="2" customFormat="1" ht="25.9" customHeight="1">
      <c r="A26" s="32"/>
      <c r="B26" s="33"/>
      <c r="C26" s="34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9">
        <f>ROUND(AG54,2)</f>
        <v>0</v>
      </c>
      <c r="AL26" s="290"/>
      <c r="AM26" s="290"/>
      <c r="AN26" s="290"/>
      <c r="AO26" s="290"/>
      <c r="AP26" s="34"/>
      <c r="AQ26" s="34"/>
      <c r="AR26" s="37"/>
      <c r="BE26" s="281"/>
    </row>
    <row r="27" spans="1:57" s="2" customFormat="1" ht="7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81"/>
    </row>
    <row r="28" spans="1:57" s="2" customFormat="1" ht="12.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91" t="s">
        <v>38</v>
      </c>
      <c r="M28" s="291"/>
      <c r="N28" s="291"/>
      <c r="O28" s="291"/>
      <c r="P28" s="291"/>
      <c r="Q28" s="34"/>
      <c r="R28" s="34"/>
      <c r="S28" s="34"/>
      <c r="T28" s="34"/>
      <c r="U28" s="34"/>
      <c r="V28" s="34"/>
      <c r="W28" s="291" t="s">
        <v>39</v>
      </c>
      <c r="X28" s="291"/>
      <c r="Y28" s="291"/>
      <c r="Z28" s="291"/>
      <c r="AA28" s="291"/>
      <c r="AB28" s="291"/>
      <c r="AC28" s="291"/>
      <c r="AD28" s="291"/>
      <c r="AE28" s="291"/>
      <c r="AF28" s="34"/>
      <c r="AG28" s="34"/>
      <c r="AH28" s="34"/>
      <c r="AI28" s="34"/>
      <c r="AJ28" s="34"/>
      <c r="AK28" s="291" t="s">
        <v>40</v>
      </c>
      <c r="AL28" s="291"/>
      <c r="AM28" s="291"/>
      <c r="AN28" s="291"/>
      <c r="AO28" s="291"/>
      <c r="AP28" s="34"/>
      <c r="AQ28" s="34"/>
      <c r="AR28" s="37"/>
      <c r="BE28" s="281"/>
    </row>
    <row r="29" spans="2:57" s="3" customFormat="1" ht="14.4" customHeight="1">
      <c r="B29" s="38"/>
      <c r="C29" s="39"/>
      <c r="D29" s="27" t="s">
        <v>41</v>
      </c>
      <c r="E29" s="39"/>
      <c r="F29" s="27" t="s">
        <v>42</v>
      </c>
      <c r="G29" s="39"/>
      <c r="H29" s="39"/>
      <c r="I29" s="39"/>
      <c r="J29" s="39"/>
      <c r="K29" s="39"/>
      <c r="L29" s="294">
        <v>0.21</v>
      </c>
      <c r="M29" s="293"/>
      <c r="N29" s="293"/>
      <c r="O29" s="293"/>
      <c r="P29" s="293"/>
      <c r="Q29" s="39"/>
      <c r="R29" s="39"/>
      <c r="S29" s="39"/>
      <c r="T29" s="39"/>
      <c r="U29" s="39"/>
      <c r="V29" s="39"/>
      <c r="W29" s="292">
        <f>ROUND(AZ54,2)</f>
        <v>0</v>
      </c>
      <c r="X29" s="293"/>
      <c r="Y29" s="293"/>
      <c r="Z29" s="293"/>
      <c r="AA29" s="293"/>
      <c r="AB29" s="293"/>
      <c r="AC29" s="293"/>
      <c r="AD29" s="293"/>
      <c r="AE29" s="293"/>
      <c r="AF29" s="39"/>
      <c r="AG29" s="39"/>
      <c r="AH29" s="39"/>
      <c r="AI29" s="39"/>
      <c r="AJ29" s="39"/>
      <c r="AK29" s="292">
        <f>ROUND(AV54,2)</f>
        <v>0</v>
      </c>
      <c r="AL29" s="293"/>
      <c r="AM29" s="293"/>
      <c r="AN29" s="293"/>
      <c r="AO29" s="293"/>
      <c r="AP29" s="39"/>
      <c r="AQ29" s="39"/>
      <c r="AR29" s="40"/>
      <c r="BE29" s="282"/>
    </row>
    <row r="30" spans="2:57" s="3" customFormat="1" ht="14.4" customHeight="1">
      <c r="B30" s="38"/>
      <c r="C30" s="39"/>
      <c r="D30" s="39"/>
      <c r="E30" s="39"/>
      <c r="F30" s="27" t="s">
        <v>43</v>
      </c>
      <c r="G30" s="39"/>
      <c r="H30" s="39"/>
      <c r="I30" s="39"/>
      <c r="J30" s="39"/>
      <c r="K30" s="39"/>
      <c r="L30" s="294">
        <v>0.15</v>
      </c>
      <c r="M30" s="293"/>
      <c r="N30" s="293"/>
      <c r="O30" s="293"/>
      <c r="P30" s="293"/>
      <c r="Q30" s="39"/>
      <c r="R30" s="39"/>
      <c r="S30" s="39"/>
      <c r="T30" s="39"/>
      <c r="U30" s="39"/>
      <c r="V30" s="39"/>
      <c r="W30" s="292">
        <f>ROUND(BA54,2)</f>
        <v>0</v>
      </c>
      <c r="X30" s="293"/>
      <c r="Y30" s="293"/>
      <c r="Z30" s="293"/>
      <c r="AA30" s="293"/>
      <c r="AB30" s="293"/>
      <c r="AC30" s="293"/>
      <c r="AD30" s="293"/>
      <c r="AE30" s="293"/>
      <c r="AF30" s="39"/>
      <c r="AG30" s="39"/>
      <c r="AH30" s="39"/>
      <c r="AI30" s="39"/>
      <c r="AJ30" s="39"/>
      <c r="AK30" s="292">
        <f>ROUND(AW54,2)</f>
        <v>0</v>
      </c>
      <c r="AL30" s="293"/>
      <c r="AM30" s="293"/>
      <c r="AN30" s="293"/>
      <c r="AO30" s="293"/>
      <c r="AP30" s="39"/>
      <c r="AQ30" s="39"/>
      <c r="AR30" s="40"/>
      <c r="BE30" s="282"/>
    </row>
    <row r="31" spans="2:57" s="3" customFormat="1" ht="14.4" customHeight="1" hidden="1">
      <c r="B31" s="38"/>
      <c r="C31" s="39"/>
      <c r="D31" s="39"/>
      <c r="E31" s="39"/>
      <c r="F31" s="27" t="s">
        <v>44</v>
      </c>
      <c r="G31" s="39"/>
      <c r="H31" s="39"/>
      <c r="I31" s="39"/>
      <c r="J31" s="39"/>
      <c r="K31" s="39"/>
      <c r="L31" s="294">
        <v>0.21</v>
      </c>
      <c r="M31" s="293"/>
      <c r="N31" s="293"/>
      <c r="O31" s="293"/>
      <c r="P31" s="293"/>
      <c r="Q31" s="39"/>
      <c r="R31" s="39"/>
      <c r="S31" s="39"/>
      <c r="T31" s="39"/>
      <c r="U31" s="39"/>
      <c r="V31" s="39"/>
      <c r="W31" s="292">
        <f>ROUND(BB54,2)</f>
        <v>0</v>
      </c>
      <c r="X31" s="293"/>
      <c r="Y31" s="293"/>
      <c r="Z31" s="293"/>
      <c r="AA31" s="293"/>
      <c r="AB31" s="293"/>
      <c r="AC31" s="293"/>
      <c r="AD31" s="293"/>
      <c r="AE31" s="293"/>
      <c r="AF31" s="39"/>
      <c r="AG31" s="39"/>
      <c r="AH31" s="39"/>
      <c r="AI31" s="39"/>
      <c r="AJ31" s="39"/>
      <c r="AK31" s="292">
        <v>0</v>
      </c>
      <c r="AL31" s="293"/>
      <c r="AM31" s="293"/>
      <c r="AN31" s="293"/>
      <c r="AO31" s="293"/>
      <c r="AP31" s="39"/>
      <c r="AQ31" s="39"/>
      <c r="AR31" s="40"/>
      <c r="BE31" s="282"/>
    </row>
    <row r="32" spans="2:57" s="3" customFormat="1" ht="14.4" customHeight="1" hidden="1">
      <c r="B32" s="38"/>
      <c r="C32" s="39"/>
      <c r="D32" s="39"/>
      <c r="E32" s="39"/>
      <c r="F32" s="27" t="s">
        <v>45</v>
      </c>
      <c r="G32" s="39"/>
      <c r="H32" s="39"/>
      <c r="I32" s="39"/>
      <c r="J32" s="39"/>
      <c r="K32" s="39"/>
      <c r="L32" s="294">
        <v>0.15</v>
      </c>
      <c r="M32" s="293"/>
      <c r="N32" s="293"/>
      <c r="O32" s="293"/>
      <c r="P32" s="293"/>
      <c r="Q32" s="39"/>
      <c r="R32" s="39"/>
      <c r="S32" s="39"/>
      <c r="T32" s="39"/>
      <c r="U32" s="39"/>
      <c r="V32" s="39"/>
      <c r="W32" s="292">
        <f>ROUND(BC54,2)</f>
        <v>0</v>
      </c>
      <c r="X32" s="293"/>
      <c r="Y32" s="293"/>
      <c r="Z32" s="293"/>
      <c r="AA32" s="293"/>
      <c r="AB32" s="293"/>
      <c r="AC32" s="293"/>
      <c r="AD32" s="293"/>
      <c r="AE32" s="293"/>
      <c r="AF32" s="39"/>
      <c r="AG32" s="39"/>
      <c r="AH32" s="39"/>
      <c r="AI32" s="39"/>
      <c r="AJ32" s="39"/>
      <c r="AK32" s="292">
        <v>0</v>
      </c>
      <c r="AL32" s="293"/>
      <c r="AM32" s="293"/>
      <c r="AN32" s="293"/>
      <c r="AO32" s="293"/>
      <c r="AP32" s="39"/>
      <c r="AQ32" s="39"/>
      <c r="AR32" s="40"/>
      <c r="BE32" s="282"/>
    </row>
    <row r="33" spans="2:44" s="3" customFormat="1" ht="14.4" customHeight="1" hidden="1">
      <c r="B33" s="38"/>
      <c r="C33" s="39"/>
      <c r="D33" s="39"/>
      <c r="E33" s="39"/>
      <c r="F33" s="27" t="s">
        <v>46</v>
      </c>
      <c r="G33" s="39"/>
      <c r="H33" s="39"/>
      <c r="I33" s="39"/>
      <c r="J33" s="39"/>
      <c r="K33" s="39"/>
      <c r="L33" s="294">
        <v>0</v>
      </c>
      <c r="M33" s="293"/>
      <c r="N33" s="293"/>
      <c r="O33" s="293"/>
      <c r="P33" s="293"/>
      <c r="Q33" s="39"/>
      <c r="R33" s="39"/>
      <c r="S33" s="39"/>
      <c r="T33" s="39"/>
      <c r="U33" s="39"/>
      <c r="V33" s="39"/>
      <c r="W33" s="292">
        <f>ROUND(BD54,2)</f>
        <v>0</v>
      </c>
      <c r="X33" s="293"/>
      <c r="Y33" s="293"/>
      <c r="Z33" s="293"/>
      <c r="AA33" s="293"/>
      <c r="AB33" s="293"/>
      <c r="AC33" s="293"/>
      <c r="AD33" s="293"/>
      <c r="AE33" s="293"/>
      <c r="AF33" s="39"/>
      <c r="AG33" s="39"/>
      <c r="AH33" s="39"/>
      <c r="AI33" s="39"/>
      <c r="AJ33" s="39"/>
      <c r="AK33" s="292">
        <v>0</v>
      </c>
      <c r="AL33" s="293"/>
      <c r="AM33" s="293"/>
      <c r="AN33" s="293"/>
      <c r="AO33" s="293"/>
      <c r="AP33" s="39"/>
      <c r="AQ33" s="39"/>
      <c r="AR33" s="40"/>
    </row>
    <row r="34" spans="1:57" s="2" customFormat="1" ht="7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32"/>
    </row>
    <row r="35" spans="1:57" s="2" customFormat="1" ht="25.9" customHeight="1">
      <c r="A35" s="32"/>
      <c r="B35" s="33"/>
      <c r="C35" s="41"/>
      <c r="D35" s="42" t="s">
        <v>47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48</v>
      </c>
      <c r="U35" s="43"/>
      <c r="V35" s="43"/>
      <c r="W35" s="43"/>
      <c r="X35" s="295" t="s">
        <v>49</v>
      </c>
      <c r="Y35" s="296"/>
      <c r="Z35" s="296"/>
      <c r="AA35" s="296"/>
      <c r="AB35" s="296"/>
      <c r="AC35" s="43"/>
      <c r="AD35" s="43"/>
      <c r="AE35" s="43"/>
      <c r="AF35" s="43"/>
      <c r="AG35" s="43"/>
      <c r="AH35" s="43"/>
      <c r="AI35" s="43"/>
      <c r="AJ35" s="43"/>
      <c r="AK35" s="297">
        <f>SUM(AK26:AK33)</f>
        <v>0</v>
      </c>
      <c r="AL35" s="296"/>
      <c r="AM35" s="296"/>
      <c r="AN35" s="296"/>
      <c r="AO35" s="298"/>
      <c r="AP35" s="41"/>
      <c r="AQ35" s="41"/>
      <c r="AR35" s="37"/>
      <c r="BE35" s="32"/>
    </row>
    <row r="36" spans="1:57" s="2" customFormat="1" ht="7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7" customHeight="1">
      <c r="A37" s="32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  <c r="BE37" s="32"/>
    </row>
    <row r="41" spans="1:57" s="2" customFormat="1" ht="7" customHeight="1">
      <c r="A41" s="32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  <c r="BE41" s="32"/>
    </row>
    <row r="42" spans="1:57" s="2" customFormat="1" ht="25" customHeight="1">
      <c r="A42" s="32"/>
      <c r="B42" s="33"/>
      <c r="C42" s="21" t="s">
        <v>50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BE42" s="32"/>
    </row>
    <row r="43" spans="1:57" s="2" customFormat="1" ht="7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BE43" s="32"/>
    </row>
    <row r="44" spans="2:44" s="4" customFormat="1" ht="12" customHeight="1">
      <c r="B44" s="49"/>
      <c r="C44" s="27" t="s">
        <v>13</v>
      </c>
      <c r="D44" s="50"/>
      <c r="E44" s="50"/>
      <c r="F44" s="50"/>
      <c r="G44" s="50"/>
      <c r="H44" s="50"/>
      <c r="I44" s="50"/>
      <c r="J44" s="50"/>
      <c r="K44" s="50"/>
      <c r="L44" s="50" t="str">
        <f>K5</f>
        <v>52-07-08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1"/>
    </row>
    <row r="45" spans="2:44" s="5" customFormat="1" ht="37" customHeight="1">
      <c r="B45" s="52"/>
      <c r="C45" s="53" t="s">
        <v>16</v>
      </c>
      <c r="D45" s="54"/>
      <c r="E45" s="54"/>
      <c r="F45" s="54"/>
      <c r="G45" s="54"/>
      <c r="H45" s="54"/>
      <c r="I45" s="54"/>
      <c r="J45" s="54"/>
      <c r="K45" s="54"/>
      <c r="L45" s="299" t="str">
        <f>K6</f>
        <v>Obnova dětského hřiště ul.Štěpařská - Záhorského, Praha5</v>
      </c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54"/>
      <c r="AQ45" s="54"/>
      <c r="AR45" s="55"/>
    </row>
    <row r="46" spans="1:57" s="2" customFormat="1" ht="7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BE46" s="32"/>
    </row>
    <row r="47" spans="1:57" s="2" customFormat="1" ht="12" customHeight="1">
      <c r="A47" s="32"/>
      <c r="B47" s="33"/>
      <c r="C47" s="27" t="s">
        <v>21</v>
      </c>
      <c r="D47" s="34"/>
      <c r="E47" s="34"/>
      <c r="F47" s="34"/>
      <c r="G47" s="34"/>
      <c r="H47" s="34"/>
      <c r="I47" s="34"/>
      <c r="J47" s="34"/>
      <c r="K47" s="34"/>
      <c r="L47" s="56" t="str">
        <f>IF(K8="","",K8)</f>
        <v>Praha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23</v>
      </c>
      <c r="AJ47" s="34"/>
      <c r="AK47" s="34"/>
      <c r="AL47" s="34"/>
      <c r="AM47" s="301" t="str">
        <f>IF(AN8="","",AN8)</f>
        <v>1. 8. 2022</v>
      </c>
      <c r="AN47" s="301"/>
      <c r="AO47" s="34"/>
      <c r="AP47" s="34"/>
      <c r="AQ47" s="34"/>
      <c r="AR47" s="37"/>
      <c r="BE47" s="32"/>
    </row>
    <row r="48" spans="1:57" s="2" customFormat="1" ht="7" customHeight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BE48" s="32"/>
    </row>
    <row r="49" spans="1:57" s="2" customFormat="1" ht="15.15" customHeight="1">
      <c r="A49" s="32"/>
      <c r="B49" s="33"/>
      <c r="C49" s="27" t="s">
        <v>25</v>
      </c>
      <c r="D49" s="34"/>
      <c r="E49" s="34"/>
      <c r="F49" s="34"/>
      <c r="G49" s="34"/>
      <c r="H49" s="34"/>
      <c r="I49" s="34"/>
      <c r="J49" s="34"/>
      <c r="K49" s="34"/>
      <c r="L49" s="50" t="str">
        <f>IF(E11="","",E11)</f>
        <v xml:space="preserve"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31</v>
      </c>
      <c r="AJ49" s="34"/>
      <c r="AK49" s="34"/>
      <c r="AL49" s="34"/>
      <c r="AM49" s="302" t="str">
        <f>IF(E17="","",E17)</f>
        <v>Mgr. Eva Jakubcová</v>
      </c>
      <c r="AN49" s="303"/>
      <c r="AO49" s="303"/>
      <c r="AP49" s="303"/>
      <c r="AQ49" s="34"/>
      <c r="AR49" s="37"/>
      <c r="AS49" s="304" t="s">
        <v>51</v>
      </c>
      <c r="AT49" s="305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32"/>
    </row>
    <row r="50" spans="1:57" s="2" customFormat="1" ht="15.15" customHeight="1">
      <c r="A50" s="32"/>
      <c r="B50" s="33"/>
      <c r="C50" s="27" t="s">
        <v>29</v>
      </c>
      <c r="D50" s="34"/>
      <c r="E50" s="34"/>
      <c r="F50" s="34"/>
      <c r="G50" s="34"/>
      <c r="H50" s="34"/>
      <c r="I50" s="34"/>
      <c r="J50" s="34"/>
      <c r="K50" s="34"/>
      <c r="L50" s="50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34</v>
      </c>
      <c r="AJ50" s="34"/>
      <c r="AK50" s="34"/>
      <c r="AL50" s="34"/>
      <c r="AM50" s="302" t="str">
        <f>IF(E20="","",E20)</f>
        <v>Mgr. Eva Jakubcová</v>
      </c>
      <c r="AN50" s="303"/>
      <c r="AO50" s="303"/>
      <c r="AP50" s="303"/>
      <c r="AQ50" s="34"/>
      <c r="AR50" s="37"/>
      <c r="AS50" s="306"/>
      <c r="AT50" s="307"/>
      <c r="AU50" s="60"/>
      <c r="AV50" s="60"/>
      <c r="AW50" s="60"/>
      <c r="AX50" s="60"/>
      <c r="AY50" s="60"/>
      <c r="AZ50" s="60"/>
      <c r="BA50" s="60"/>
      <c r="BB50" s="60"/>
      <c r="BC50" s="60"/>
      <c r="BD50" s="61"/>
      <c r="BE50" s="32"/>
    </row>
    <row r="51" spans="1:57" s="2" customFormat="1" ht="10.75" customHeight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08"/>
      <c r="AT51" s="309"/>
      <c r="AU51" s="62"/>
      <c r="AV51" s="62"/>
      <c r="AW51" s="62"/>
      <c r="AX51" s="62"/>
      <c r="AY51" s="62"/>
      <c r="AZ51" s="62"/>
      <c r="BA51" s="62"/>
      <c r="BB51" s="62"/>
      <c r="BC51" s="62"/>
      <c r="BD51" s="63"/>
      <c r="BE51" s="32"/>
    </row>
    <row r="52" spans="1:57" s="2" customFormat="1" ht="29.25" customHeight="1">
      <c r="A52" s="32"/>
      <c r="B52" s="33"/>
      <c r="C52" s="310" t="s">
        <v>52</v>
      </c>
      <c r="D52" s="311"/>
      <c r="E52" s="311"/>
      <c r="F52" s="311"/>
      <c r="G52" s="311"/>
      <c r="H52" s="64"/>
      <c r="I52" s="312" t="s">
        <v>53</v>
      </c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3" t="s">
        <v>54</v>
      </c>
      <c r="AH52" s="311"/>
      <c r="AI52" s="311"/>
      <c r="AJ52" s="311"/>
      <c r="AK52" s="311"/>
      <c r="AL52" s="311"/>
      <c r="AM52" s="311"/>
      <c r="AN52" s="312" t="s">
        <v>55</v>
      </c>
      <c r="AO52" s="311"/>
      <c r="AP52" s="311"/>
      <c r="AQ52" s="65" t="s">
        <v>56</v>
      </c>
      <c r="AR52" s="37"/>
      <c r="AS52" s="66" t="s">
        <v>57</v>
      </c>
      <c r="AT52" s="67" t="s">
        <v>58</v>
      </c>
      <c r="AU52" s="67" t="s">
        <v>59</v>
      </c>
      <c r="AV52" s="67" t="s">
        <v>60</v>
      </c>
      <c r="AW52" s="67" t="s">
        <v>61</v>
      </c>
      <c r="AX52" s="67" t="s">
        <v>62</v>
      </c>
      <c r="AY52" s="67" t="s">
        <v>63</v>
      </c>
      <c r="AZ52" s="67" t="s">
        <v>64</v>
      </c>
      <c r="BA52" s="67" t="s">
        <v>65</v>
      </c>
      <c r="BB52" s="67" t="s">
        <v>66</v>
      </c>
      <c r="BC52" s="67" t="s">
        <v>67</v>
      </c>
      <c r="BD52" s="68" t="s">
        <v>68</v>
      </c>
      <c r="BE52" s="32"/>
    </row>
    <row r="53" spans="1:57" s="2" customFormat="1" ht="10.75" customHeight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9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1"/>
      <c r="BE53" s="32"/>
    </row>
    <row r="54" spans="2:90" s="6" customFormat="1" ht="32.4" customHeight="1">
      <c r="B54" s="72"/>
      <c r="C54" s="73" t="s">
        <v>69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317">
        <f>ROUND(AG55,2)</f>
        <v>0</v>
      </c>
      <c r="AH54" s="317"/>
      <c r="AI54" s="317"/>
      <c r="AJ54" s="317"/>
      <c r="AK54" s="317"/>
      <c r="AL54" s="317"/>
      <c r="AM54" s="317"/>
      <c r="AN54" s="318">
        <f>SUM(AG54,AT54)</f>
        <v>0</v>
      </c>
      <c r="AO54" s="318"/>
      <c r="AP54" s="318"/>
      <c r="AQ54" s="76" t="s">
        <v>19</v>
      </c>
      <c r="AR54" s="77"/>
      <c r="AS54" s="78">
        <f>ROUND(AS55,2)</f>
        <v>0</v>
      </c>
      <c r="AT54" s="79">
        <f>ROUND(SUM(AV54:AW54),2)</f>
        <v>0</v>
      </c>
      <c r="AU54" s="80">
        <f>ROUND(AU55,5)</f>
        <v>0</v>
      </c>
      <c r="AV54" s="79">
        <f>ROUND(AZ54*L29,2)</f>
        <v>0</v>
      </c>
      <c r="AW54" s="79">
        <f>ROUND(BA54*L30,2)</f>
        <v>0</v>
      </c>
      <c r="AX54" s="79">
        <f>ROUND(BB54*L29,2)</f>
        <v>0</v>
      </c>
      <c r="AY54" s="79">
        <f>ROUND(BC54*L30,2)</f>
        <v>0</v>
      </c>
      <c r="AZ54" s="79">
        <f>ROUND(AZ55,2)</f>
        <v>0</v>
      </c>
      <c r="BA54" s="79">
        <f>ROUND(BA55,2)</f>
        <v>0</v>
      </c>
      <c r="BB54" s="79">
        <f>ROUND(BB55,2)</f>
        <v>0</v>
      </c>
      <c r="BC54" s="79">
        <f>ROUND(BC55,2)</f>
        <v>0</v>
      </c>
      <c r="BD54" s="81">
        <f>ROUND(BD55,2)</f>
        <v>0</v>
      </c>
      <c r="BS54" s="82" t="s">
        <v>70</v>
      </c>
      <c r="BT54" s="82" t="s">
        <v>71</v>
      </c>
      <c r="BV54" s="82" t="s">
        <v>72</v>
      </c>
      <c r="BW54" s="82" t="s">
        <v>5</v>
      </c>
      <c r="BX54" s="82" t="s">
        <v>73</v>
      </c>
      <c r="CL54" s="82" t="s">
        <v>19</v>
      </c>
    </row>
    <row r="55" spans="1:90" s="7" customFormat="1" ht="24.75" customHeight="1">
      <c r="A55" s="83" t="s">
        <v>74</v>
      </c>
      <c r="B55" s="84"/>
      <c r="C55" s="85"/>
      <c r="D55" s="316" t="s">
        <v>14</v>
      </c>
      <c r="E55" s="316"/>
      <c r="F55" s="316"/>
      <c r="G55" s="316"/>
      <c r="H55" s="316"/>
      <c r="I55" s="86"/>
      <c r="J55" s="316" t="s">
        <v>17</v>
      </c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4">
        <f>'52-07-08 - Obnova dětskéh...'!J28</f>
        <v>0</v>
      </c>
      <c r="AH55" s="315"/>
      <c r="AI55" s="315"/>
      <c r="AJ55" s="315"/>
      <c r="AK55" s="315"/>
      <c r="AL55" s="315"/>
      <c r="AM55" s="315"/>
      <c r="AN55" s="314">
        <f>SUM(AG55,AT55)</f>
        <v>0</v>
      </c>
      <c r="AO55" s="315"/>
      <c r="AP55" s="315"/>
      <c r="AQ55" s="87" t="s">
        <v>75</v>
      </c>
      <c r="AR55" s="88"/>
      <c r="AS55" s="89">
        <v>0</v>
      </c>
      <c r="AT55" s="90">
        <f>ROUND(SUM(AV55:AW55),2)</f>
        <v>0</v>
      </c>
      <c r="AU55" s="91">
        <f>'52-07-08 - Obnova dětskéh...'!P84</f>
        <v>0</v>
      </c>
      <c r="AV55" s="90">
        <f>'52-07-08 - Obnova dětskéh...'!J31</f>
        <v>0</v>
      </c>
      <c r="AW55" s="90">
        <f>'52-07-08 - Obnova dětskéh...'!J32</f>
        <v>0</v>
      </c>
      <c r="AX55" s="90">
        <f>'52-07-08 - Obnova dětskéh...'!J33</f>
        <v>0</v>
      </c>
      <c r="AY55" s="90">
        <f>'52-07-08 - Obnova dětskéh...'!J34</f>
        <v>0</v>
      </c>
      <c r="AZ55" s="90">
        <f>'52-07-08 - Obnova dětskéh...'!F31</f>
        <v>0</v>
      </c>
      <c r="BA55" s="90">
        <f>'52-07-08 - Obnova dětskéh...'!F32</f>
        <v>0</v>
      </c>
      <c r="BB55" s="90">
        <f>'52-07-08 - Obnova dětskéh...'!F33</f>
        <v>0</v>
      </c>
      <c r="BC55" s="90">
        <f>'52-07-08 - Obnova dětskéh...'!F34</f>
        <v>0</v>
      </c>
      <c r="BD55" s="92">
        <f>'52-07-08 - Obnova dětskéh...'!F35</f>
        <v>0</v>
      </c>
      <c r="BT55" s="93" t="s">
        <v>76</v>
      </c>
      <c r="BU55" s="93" t="s">
        <v>77</v>
      </c>
      <c r="BV55" s="93" t="s">
        <v>72</v>
      </c>
      <c r="BW55" s="93" t="s">
        <v>5</v>
      </c>
      <c r="BX55" s="93" t="s">
        <v>73</v>
      </c>
      <c r="CL55" s="93" t="s">
        <v>19</v>
      </c>
    </row>
    <row r="56" spans="1:57" s="2" customFormat="1" ht="30" customHeight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7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 s="2" customFormat="1" ht="7" customHeight="1">
      <c r="A57" s="32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37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</sheetData>
  <sheetProtection algorithmName="SHA-512" hashValue="yiGdjAmNv80MGaMBrgIiUeLpbK4lBSWPcn4bRy63N4CNSVQMlL/bHsa3gA1HGmqfp87CcVmxwrlyuDvR7bZQFA==" saltValue="SvcGh61J+k2VepMJNfvyj0/Fgpst9bUQRD815rX2f0Kcky8uILPOBbJY3bA9bpeHL9Q5GLkt1zSD211ss+fD9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52-07-08 - Obnova dětskéh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2"/>
  <sheetViews>
    <sheetView showGridLines="0" tabSelected="1" workbookViewId="0" topLeftCell="A1">
      <selection activeCell="H246" sqref="H246:H247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10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5" t="s">
        <v>5</v>
      </c>
    </row>
    <row r="3" spans="2:46" s="1" customFormat="1" ht="7" customHeight="1">
      <c r="B3" s="94"/>
      <c r="C3" s="95"/>
      <c r="D3" s="95"/>
      <c r="E3" s="95"/>
      <c r="F3" s="95"/>
      <c r="G3" s="95"/>
      <c r="H3" s="95"/>
      <c r="I3" s="95"/>
      <c r="J3" s="95"/>
      <c r="K3" s="95"/>
      <c r="L3" s="18"/>
      <c r="AT3" s="15" t="s">
        <v>78</v>
      </c>
    </row>
    <row r="4" spans="2:46" s="1" customFormat="1" ht="25" customHeight="1">
      <c r="B4" s="18"/>
      <c r="D4" s="96" t="s">
        <v>79</v>
      </c>
      <c r="L4" s="18"/>
      <c r="M4" s="97" t="s">
        <v>10</v>
      </c>
      <c r="AT4" s="15" t="s">
        <v>4</v>
      </c>
    </row>
    <row r="5" spans="2:12" s="1" customFormat="1" ht="7" customHeight="1">
      <c r="B5" s="18"/>
      <c r="L5" s="18"/>
    </row>
    <row r="6" spans="1:31" s="2" customFormat="1" ht="12" customHeight="1">
      <c r="A6" s="32"/>
      <c r="B6" s="37"/>
      <c r="C6" s="32"/>
      <c r="D6" s="98" t="s">
        <v>16</v>
      </c>
      <c r="E6" s="32"/>
      <c r="F6" s="32"/>
      <c r="G6" s="32"/>
      <c r="H6" s="32"/>
      <c r="I6" s="32"/>
      <c r="J6" s="32"/>
      <c r="K6" s="32"/>
      <c r="L6" s="99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2" customFormat="1" ht="16.5" customHeight="1">
      <c r="A7" s="32"/>
      <c r="B7" s="37"/>
      <c r="C7" s="32"/>
      <c r="D7" s="32"/>
      <c r="E7" s="320" t="s">
        <v>17</v>
      </c>
      <c r="F7" s="321"/>
      <c r="G7" s="321"/>
      <c r="H7" s="321"/>
      <c r="I7" s="32"/>
      <c r="J7" s="32"/>
      <c r="K7" s="32"/>
      <c r="L7" s="9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2" customFormat="1" ht="10">
      <c r="A8" s="32"/>
      <c r="B8" s="37"/>
      <c r="C8" s="32"/>
      <c r="D8" s="32"/>
      <c r="E8" s="32"/>
      <c r="F8" s="32"/>
      <c r="G8" s="32"/>
      <c r="H8" s="32"/>
      <c r="I8" s="32"/>
      <c r="J8" s="32"/>
      <c r="K8" s="32"/>
      <c r="L8" s="9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2" customHeight="1">
      <c r="A9" s="32"/>
      <c r="B9" s="37"/>
      <c r="C9" s="32"/>
      <c r="D9" s="98" t="s">
        <v>18</v>
      </c>
      <c r="E9" s="32"/>
      <c r="F9" s="100" t="s">
        <v>19</v>
      </c>
      <c r="G9" s="32"/>
      <c r="H9" s="32"/>
      <c r="I9" s="98" t="s">
        <v>20</v>
      </c>
      <c r="J9" s="100" t="s">
        <v>19</v>
      </c>
      <c r="K9" s="32"/>
      <c r="L9" s="9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98" t="s">
        <v>21</v>
      </c>
      <c r="E10" s="32"/>
      <c r="F10" s="100" t="s">
        <v>22</v>
      </c>
      <c r="G10" s="32"/>
      <c r="H10" s="32"/>
      <c r="I10" s="98" t="s">
        <v>23</v>
      </c>
      <c r="J10" s="101" t="str">
        <f>'Rekapitulace stavby'!AN8</f>
        <v>1. 8. 2022</v>
      </c>
      <c r="K10" s="32"/>
      <c r="L10" s="9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75" customHeight="1">
      <c r="A11" s="32"/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9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98" t="s">
        <v>25</v>
      </c>
      <c r="E12" s="32"/>
      <c r="F12" s="32"/>
      <c r="G12" s="32"/>
      <c r="H12" s="32"/>
      <c r="I12" s="98" t="s">
        <v>26</v>
      </c>
      <c r="J12" s="100" t="str">
        <f>IF('Rekapitulace stavby'!AN10="","",'Rekapitulace stavby'!AN10)</f>
        <v/>
      </c>
      <c r="K12" s="32"/>
      <c r="L12" s="9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>
      <c r="A13" s="32"/>
      <c r="B13" s="37"/>
      <c r="C13" s="32"/>
      <c r="D13" s="32"/>
      <c r="E13" s="100" t="str">
        <f>IF('Rekapitulace stavby'!E11="","",'Rekapitulace stavby'!E11)</f>
        <v xml:space="preserve"> </v>
      </c>
      <c r="F13" s="32"/>
      <c r="G13" s="32"/>
      <c r="H13" s="32"/>
      <c r="I13" s="98" t="s">
        <v>28</v>
      </c>
      <c r="J13" s="100" t="str">
        <f>IF('Rekapitulace stavby'!AN11="","",'Rekapitulace stavby'!AN11)</f>
        <v/>
      </c>
      <c r="K13" s="32"/>
      <c r="L13" s="9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7" customHeight="1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9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7"/>
      <c r="C15" s="32"/>
      <c r="D15" s="98" t="s">
        <v>29</v>
      </c>
      <c r="E15" s="32"/>
      <c r="F15" s="32"/>
      <c r="G15" s="32"/>
      <c r="H15" s="32"/>
      <c r="I15" s="98" t="s">
        <v>26</v>
      </c>
      <c r="J15" s="28" t="str">
        <f>'Rekapitulace stavby'!AN13</f>
        <v>Vyplň údaj</v>
      </c>
      <c r="K15" s="32"/>
      <c r="L15" s="9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>
      <c r="A16" s="32"/>
      <c r="B16" s="37"/>
      <c r="C16" s="32"/>
      <c r="D16" s="32"/>
      <c r="E16" s="322" t="str">
        <f>'Rekapitulace stavby'!E14</f>
        <v>Vyplň údaj</v>
      </c>
      <c r="F16" s="323"/>
      <c r="G16" s="323"/>
      <c r="H16" s="323"/>
      <c r="I16" s="98" t="s">
        <v>28</v>
      </c>
      <c r="J16" s="28" t="str">
        <f>'Rekapitulace stavby'!AN14</f>
        <v>Vyplň údaj</v>
      </c>
      <c r="K16" s="32"/>
      <c r="L16" s="9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7" customHeight="1">
      <c r="A17" s="32"/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9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98" t="s">
        <v>31</v>
      </c>
      <c r="E18" s="32"/>
      <c r="F18" s="32"/>
      <c r="G18" s="32"/>
      <c r="H18" s="32"/>
      <c r="I18" s="98" t="s">
        <v>26</v>
      </c>
      <c r="J18" s="100" t="s">
        <v>19</v>
      </c>
      <c r="K18" s="32"/>
      <c r="L18" s="9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0" t="s">
        <v>32</v>
      </c>
      <c r="F19" s="32"/>
      <c r="G19" s="32"/>
      <c r="H19" s="32"/>
      <c r="I19" s="98" t="s">
        <v>28</v>
      </c>
      <c r="J19" s="100" t="s">
        <v>19</v>
      </c>
      <c r="K19" s="32"/>
      <c r="L19" s="9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7" customHeight="1">
      <c r="A20" s="32"/>
      <c r="B20" s="37"/>
      <c r="C20" s="32"/>
      <c r="D20" s="32"/>
      <c r="E20" s="32"/>
      <c r="F20" s="32"/>
      <c r="G20" s="32"/>
      <c r="H20" s="32"/>
      <c r="I20" s="32"/>
      <c r="J20" s="32"/>
      <c r="K20" s="32"/>
      <c r="L20" s="9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98" t="s">
        <v>34</v>
      </c>
      <c r="E21" s="32"/>
      <c r="F21" s="32"/>
      <c r="G21" s="32"/>
      <c r="H21" s="32"/>
      <c r="I21" s="98" t="s">
        <v>26</v>
      </c>
      <c r="J21" s="100" t="s">
        <v>19</v>
      </c>
      <c r="K21" s="32"/>
      <c r="L21" s="9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100" t="s">
        <v>32</v>
      </c>
      <c r="F22" s="32"/>
      <c r="G22" s="32"/>
      <c r="H22" s="32"/>
      <c r="I22" s="98" t="s">
        <v>28</v>
      </c>
      <c r="J22" s="100" t="s">
        <v>19</v>
      </c>
      <c r="K22" s="32"/>
      <c r="L22" s="9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7" customHeight="1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9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98" t="s">
        <v>35</v>
      </c>
      <c r="E24" s="32"/>
      <c r="F24" s="32"/>
      <c r="G24" s="32"/>
      <c r="H24" s="32"/>
      <c r="I24" s="32"/>
      <c r="J24" s="32"/>
      <c r="K24" s="32"/>
      <c r="L24" s="9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47.25" customHeight="1">
      <c r="A25" s="102"/>
      <c r="B25" s="103"/>
      <c r="C25" s="102"/>
      <c r="D25" s="102"/>
      <c r="E25" s="324" t="s">
        <v>36</v>
      </c>
      <c r="F25" s="324"/>
      <c r="G25" s="324"/>
      <c r="H25" s="324"/>
      <c r="I25" s="102"/>
      <c r="J25" s="102"/>
      <c r="K25" s="102"/>
      <c r="L25" s="104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s="2" customFormat="1" ht="7" customHeight="1">
      <c r="A26" s="32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9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7"/>
      <c r="C27" s="32"/>
      <c r="D27" s="105"/>
      <c r="E27" s="105"/>
      <c r="F27" s="105"/>
      <c r="G27" s="105"/>
      <c r="H27" s="105"/>
      <c r="I27" s="105"/>
      <c r="J27" s="105"/>
      <c r="K27" s="105"/>
      <c r="L27" s="9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4" customHeight="1">
      <c r="A28" s="32"/>
      <c r="B28" s="37"/>
      <c r="C28" s="32"/>
      <c r="D28" s="106" t="s">
        <v>37</v>
      </c>
      <c r="E28" s="32"/>
      <c r="F28" s="32"/>
      <c r="G28" s="32"/>
      <c r="H28" s="32"/>
      <c r="I28" s="32"/>
      <c r="J28" s="107">
        <f>ROUND(J84,2)</f>
        <v>0</v>
      </c>
      <c r="K28" s="32"/>
      <c r="L28" s="9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7"/>
      <c r="C29" s="32"/>
      <c r="D29" s="105"/>
      <c r="E29" s="105"/>
      <c r="F29" s="105"/>
      <c r="G29" s="105"/>
      <c r="H29" s="105"/>
      <c r="I29" s="105"/>
      <c r="J29" s="105"/>
      <c r="K29" s="105"/>
      <c r="L29" s="9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" customHeight="1">
      <c r="A30" s="32"/>
      <c r="B30" s="37"/>
      <c r="C30" s="32"/>
      <c r="D30" s="32"/>
      <c r="E30" s="32"/>
      <c r="F30" s="108" t="s">
        <v>39</v>
      </c>
      <c r="G30" s="32"/>
      <c r="H30" s="32"/>
      <c r="I30" s="108" t="s">
        <v>38</v>
      </c>
      <c r="J30" s="108" t="s">
        <v>40</v>
      </c>
      <c r="K30" s="32"/>
      <c r="L30" s="9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" customHeight="1">
      <c r="A31" s="32"/>
      <c r="B31" s="37"/>
      <c r="C31" s="32"/>
      <c r="D31" s="109" t="s">
        <v>41</v>
      </c>
      <c r="E31" s="98" t="s">
        <v>42</v>
      </c>
      <c r="F31" s="110">
        <f>ROUND((SUM(BE84:BE241)),2)</f>
        <v>0</v>
      </c>
      <c r="G31" s="32"/>
      <c r="H31" s="32"/>
      <c r="I31" s="111">
        <v>0.21</v>
      </c>
      <c r="J31" s="110">
        <f>ROUND(((SUM(BE84:BE241))*I31),2)</f>
        <v>0</v>
      </c>
      <c r="K31" s="32"/>
      <c r="L31" s="9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98" t="s">
        <v>43</v>
      </c>
      <c r="F32" s="110">
        <f>ROUND((SUM(BF84:BF241)),2)</f>
        <v>0</v>
      </c>
      <c r="G32" s="32"/>
      <c r="H32" s="32"/>
      <c r="I32" s="111">
        <v>0.15</v>
      </c>
      <c r="J32" s="110">
        <f>ROUND(((SUM(BF84:BF241))*I32),2)</f>
        <v>0</v>
      </c>
      <c r="K32" s="32"/>
      <c r="L32" s="9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7"/>
      <c r="C33" s="32"/>
      <c r="D33" s="32"/>
      <c r="E33" s="98" t="s">
        <v>44</v>
      </c>
      <c r="F33" s="110">
        <f>ROUND((SUM(BG84:BG241)),2)</f>
        <v>0</v>
      </c>
      <c r="G33" s="32"/>
      <c r="H33" s="32"/>
      <c r="I33" s="111">
        <v>0.21</v>
      </c>
      <c r="J33" s="110">
        <f>0</f>
        <v>0</v>
      </c>
      <c r="K33" s="32"/>
      <c r="L33" s="9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7"/>
      <c r="C34" s="32"/>
      <c r="D34" s="32"/>
      <c r="E34" s="98" t="s">
        <v>45</v>
      </c>
      <c r="F34" s="110">
        <f>ROUND((SUM(BH84:BH241)),2)</f>
        <v>0</v>
      </c>
      <c r="G34" s="32"/>
      <c r="H34" s="32"/>
      <c r="I34" s="111">
        <v>0.15</v>
      </c>
      <c r="J34" s="110">
        <f>0</f>
        <v>0</v>
      </c>
      <c r="K34" s="32"/>
      <c r="L34" s="9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98" t="s">
        <v>46</v>
      </c>
      <c r="F35" s="110">
        <f>ROUND((SUM(BI84:BI241)),2)</f>
        <v>0</v>
      </c>
      <c r="G35" s="32"/>
      <c r="H35" s="32"/>
      <c r="I35" s="111">
        <v>0</v>
      </c>
      <c r="J35" s="110">
        <f>0</f>
        <v>0</v>
      </c>
      <c r="K35" s="32"/>
      <c r="L35" s="9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7" customHeight="1">
      <c r="A36" s="32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9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4" customHeight="1">
      <c r="A37" s="32"/>
      <c r="B37" s="37"/>
      <c r="C37" s="112"/>
      <c r="D37" s="113" t="s">
        <v>47</v>
      </c>
      <c r="E37" s="114"/>
      <c r="F37" s="114"/>
      <c r="G37" s="115" t="s">
        <v>48</v>
      </c>
      <c r="H37" s="116" t="s">
        <v>49</v>
      </c>
      <c r="I37" s="114"/>
      <c r="J37" s="117">
        <f>SUM(J28:J35)</f>
        <v>0</v>
      </c>
      <c r="K37" s="118"/>
      <c r="L37" s="9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>
      <c r="A38" s="32"/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9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42" spans="1:31" s="2" customFormat="1" ht="7" customHeight="1">
      <c r="A42" s="32"/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9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" customHeight="1">
      <c r="A43" s="32"/>
      <c r="B43" s="33"/>
      <c r="C43" s="21" t="s">
        <v>80</v>
      </c>
      <c r="D43" s="34"/>
      <c r="E43" s="34"/>
      <c r="F43" s="34"/>
      <c r="G43" s="34"/>
      <c r="H43" s="34"/>
      <c r="I43" s="34"/>
      <c r="J43" s="34"/>
      <c r="K43" s="34"/>
      <c r="L43" s="99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7" customHeight="1">
      <c r="A44" s="32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99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12" customHeight="1">
      <c r="A45" s="32"/>
      <c r="B45" s="33"/>
      <c r="C45" s="27" t="s">
        <v>16</v>
      </c>
      <c r="D45" s="34"/>
      <c r="E45" s="34"/>
      <c r="F45" s="34"/>
      <c r="G45" s="34"/>
      <c r="H45" s="34"/>
      <c r="I45" s="34"/>
      <c r="J45" s="34"/>
      <c r="K45" s="34"/>
      <c r="L45" s="99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6.5" customHeight="1">
      <c r="A46" s="32"/>
      <c r="B46" s="33"/>
      <c r="C46" s="34"/>
      <c r="D46" s="34"/>
      <c r="E46" s="299" t="str">
        <f>E7</f>
        <v>Obnova dětského hřiště ul.Štěpařská - Záhorského, Praha5</v>
      </c>
      <c r="F46" s="325"/>
      <c r="G46" s="325"/>
      <c r="H46" s="325"/>
      <c r="I46" s="34"/>
      <c r="J46" s="34"/>
      <c r="K46" s="34"/>
      <c r="L46" s="99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7" customHeight="1">
      <c r="A47" s="32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99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2" customHeight="1">
      <c r="A48" s="32"/>
      <c r="B48" s="33"/>
      <c r="C48" s="27" t="s">
        <v>21</v>
      </c>
      <c r="D48" s="34"/>
      <c r="E48" s="34"/>
      <c r="F48" s="25" t="str">
        <f>F10</f>
        <v>Praha</v>
      </c>
      <c r="G48" s="34"/>
      <c r="H48" s="34"/>
      <c r="I48" s="27" t="s">
        <v>23</v>
      </c>
      <c r="J48" s="57" t="str">
        <f>IF(J10="","",J10)</f>
        <v>1. 8. 2022</v>
      </c>
      <c r="K48" s="34"/>
      <c r="L48" s="99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7" customHeight="1">
      <c r="A49" s="32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99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5.15" customHeight="1">
      <c r="A50" s="32"/>
      <c r="B50" s="33"/>
      <c r="C50" s="27" t="s">
        <v>25</v>
      </c>
      <c r="D50" s="34"/>
      <c r="E50" s="34"/>
      <c r="F50" s="25" t="str">
        <f>E13</f>
        <v xml:space="preserve"> </v>
      </c>
      <c r="G50" s="34"/>
      <c r="H50" s="34"/>
      <c r="I50" s="27" t="s">
        <v>31</v>
      </c>
      <c r="J50" s="30" t="str">
        <f>E19</f>
        <v>Mgr. Eva Jakubcová</v>
      </c>
      <c r="K50" s="34"/>
      <c r="L50" s="99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15.15" customHeight="1">
      <c r="A51" s="32"/>
      <c r="B51" s="33"/>
      <c r="C51" s="27" t="s">
        <v>29</v>
      </c>
      <c r="D51" s="34"/>
      <c r="E51" s="34"/>
      <c r="F51" s="25" t="str">
        <f>IF(E16="","",E16)</f>
        <v>Vyplň údaj</v>
      </c>
      <c r="G51" s="34"/>
      <c r="H51" s="34"/>
      <c r="I51" s="27" t="s">
        <v>34</v>
      </c>
      <c r="J51" s="30" t="str">
        <f>E22</f>
        <v>Mgr. Eva Jakubcová</v>
      </c>
      <c r="K51" s="34"/>
      <c r="L51" s="99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0.25" customHeight="1">
      <c r="A52" s="32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99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29.25" customHeight="1">
      <c r="A53" s="32"/>
      <c r="B53" s="33"/>
      <c r="C53" s="123" t="s">
        <v>81</v>
      </c>
      <c r="D53" s="124"/>
      <c r="E53" s="124"/>
      <c r="F53" s="124"/>
      <c r="G53" s="124"/>
      <c r="H53" s="124"/>
      <c r="I53" s="124"/>
      <c r="J53" s="125" t="s">
        <v>82</v>
      </c>
      <c r="K53" s="124"/>
      <c r="L53" s="99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0.25" customHeight="1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99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22.75" customHeight="1">
      <c r="A55" s="32"/>
      <c r="B55" s="33"/>
      <c r="C55" s="126" t="s">
        <v>69</v>
      </c>
      <c r="D55" s="34"/>
      <c r="E55" s="34"/>
      <c r="F55" s="34"/>
      <c r="G55" s="34"/>
      <c r="H55" s="34"/>
      <c r="I55" s="34"/>
      <c r="J55" s="75">
        <f>J84</f>
        <v>0</v>
      </c>
      <c r="K55" s="34"/>
      <c r="L55" s="9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U55" s="15" t="s">
        <v>83</v>
      </c>
    </row>
    <row r="56" spans="2:12" s="9" customFormat="1" ht="25" customHeight="1">
      <c r="B56" s="127"/>
      <c r="C56" s="128"/>
      <c r="D56" s="129" t="s">
        <v>84</v>
      </c>
      <c r="E56" s="130"/>
      <c r="F56" s="130"/>
      <c r="G56" s="130"/>
      <c r="H56" s="130"/>
      <c r="I56" s="130"/>
      <c r="J56" s="131">
        <f>J85</f>
        <v>0</v>
      </c>
      <c r="K56" s="128"/>
      <c r="L56" s="132"/>
    </row>
    <row r="57" spans="2:12" s="10" customFormat="1" ht="19.9" customHeight="1">
      <c r="B57" s="133"/>
      <c r="C57" s="134"/>
      <c r="D57" s="135" t="s">
        <v>85</v>
      </c>
      <c r="E57" s="136"/>
      <c r="F57" s="136"/>
      <c r="G57" s="136"/>
      <c r="H57" s="136"/>
      <c r="I57" s="136"/>
      <c r="J57" s="137">
        <f>J86</f>
        <v>0</v>
      </c>
      <c r="K57" s="134"/>
      <c r="L57" s="138"/>
    </row>
    <row r="58" spans="2:12" s="10" customFormat="1" ht="14.9" customHeight="1">
      <c r="B58" s="133"/>
      <c r="C58" s="134"/>
      <c r="D58" s="135" t="s">
        <v>86</v>
      </c>
      <c r="E58" s="136"/>
      <c r="F58" s="136"/>
      <c r="G58" s="136"/>
      <c r="H58" s="136"/>
      <c r="I58" s="136"/>
      <c r="J58" s="137">
        <f>J87</f>
        <v>0</v>
      </c>
      <c r="K58" s="134"/>
      <c r="L58" s="138"/>
    </row>
    <row r="59" spans="2:12" s="10" customFormat="1" ht="14.9" customHeight="1">
      <c r="B59" s="133"/>
      <c r="C59" s="134"/>
      <c r="D59" s="135" t="s">
        <v>87</v>
      </c>
      <c r="E59" s="136"/>
      <c r="F59" s="136"/>
      <c r="G59" s="136"/>
      <c r="H59" s="136"/>
      <c r="I59" s="136"/>
      <c r="J59" s="137">
        <f>J118</f>
        <v>0</v>
      </c>
      <c r="K59" s="134"/>
      <c r="L59" s="138"/>
    </row>
    <row r="60" spans="2:12" s="10" customFormat="1" ht="14.9" customHeight="1">
      <c r="B60" s="133"/>
      <c r="C60" s="134"/>
      <c r="D60" s="135" t="s">
        <v>88</v>
      </c>
      <c r="E60" s="136"/>
      <c r="F60" s="136"/>
      <c r="G60" s="136"/>
      <c r="H60" s="136"/>
      <c r="I60" s="136"/>
      <c r="J60" s="137">
        <f>J125</f>
        <v>0</v>
      </c>
      <c r="K60" s="134"/>
      <c r="L60" s="138"/>
    </row>
    <row r="61" spans="2:12" s="10" customFormat="1" ht="14.9" customHeight="1">
      <c r="B61" s="133"/>
      <c r="C61" s="134"/>
      <c r="D61" s="135" t="s">
        <v>89</v>
      </c>
      <c r="E61" s="136"/>
      <c r="F61" s="136"/>
      <c r="G61" s="136"/>
      <c r="H61" s="136"/>
      <c r="I61" s="136"/>
      <c r="J61" s="137">
        <f>J132</f>
        <v>0</v>
      </c>
      <c r="K61" s="134"/>
      <c r="L61" s="138"/>
    </row>
    <row r="62" spans="2:12" s="10" customFormat="1" ht="14.9" customHeight="1">
      <c r="B62" s="133"/>
      <c r="C62" s="134"/>
      <c r="D62" s="135" t="s">
        <v>90</v>
      </c>
      <c r="E62" s="136"/>
      <c r="F62" s="136"/>
      <c r="G62" s="136"/>
      <c r="H62" s="136"/>
      <c r="I62" s="136"/>
      <c r="J62" s="137">
        <f>J135</f>
        <v>0</v>
      </c>
      <c r="K62" s="134"/>
      <c r="L62" s="138"/>
    </row>
    <row r="63" spans="2:12" s="10" customFormat="1" ht="19.9" customHeight="1">
      <c r="B63" s="133"/>
      <c r="C63" s="134"/>
      <c r="D63" s="135" t="s">
        <v>91</v>
      </c>
      <c r="E63" s="136"/>
      <c r="F63" s="136"/>
      <c r="G63" s="136"/>
      <c r="H63" s="136"/>
      <c r="I63" s="136"/>
      <c r="J63" s="137">
        <f>J184</f>
        <v>0</v>
      </c>
      <c r="K63" s="134"/>
      <c r="L63" s="138"/>
    </row>
    <row r="64" spans="2:12" s="10" customFormat="1" ht="14.9" customHeight="1">
      <c r="B64" s="133"/>
      <c r="C64" s="134"/>
      <c r="D64" s="135" t="s">
        <v>92</v>
      </c>
      <c r="E64" s="136"/>
      <c r="F64" s="136"/>
      <c r="G64" s="136"/>
      <c r="H64" s="136"/>
      <c r="I64" s="136"/>
      <c r="J64" s="137">
        <f>J185</f>
        <v>0</v>
      </c>
      <c r="K64" s="134"/>
      <c r="L64" s="138"/>
    </row>
    <row r="65" spans="2:12" s="10" customFormat="1" ht="19.9" customHeight="1">
      <c r="B65" s="133"/>
      <c r="C65" s="134"/>
      <c r="D65" s="135" t="s">
        <v>93</v>
      </c>
      <c r="E65" s="136"/>
      <c r="F65" s="136"/>
      <c r="G65" s="136"/>
      <c r="H65" s="136"/>
      <c r="I65" s="136"/>
      <c r="J65" s="137">
        <f>J226</f>
        <v>0</v>
      </c>
      <c r="K65" s="134"/>
      <c r="L65" s="138"/>
    </row>
    <row r="66" spans="2:12" s="10" customFormat="1" ht="19.9" customHeight="1">
      <c r="B66" s="133"/>
      <c r="C66" s="134"/>
      <c r="D66" s="135" t="s">
        <v>94</v>
      </c>
      <c r="E66" s="136"/>
      <c r="F66" s="136"/>
      <c r="G66" s="136"/>
      <c r="H66" s="136"/>
      <c r="I66" s="136"/>
      <c r="J66" s="137">
        <f>J235</f>
        <v>0</v>
      </c>
      <c r="K66" s="134"/>
      <c r="L66" s="138"/>
    </row>
    <row r="67" spans="1:31" s="2" customFormat="1" ht="21.75" customHeight="1">
      <c r="A67" s="32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99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7" customHeight="1">
      <c r="A68" s="32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99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72" spans="1:31" s="2" customFormat="1" ht="7" customHeight="1">
      <c r="A72" s="32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99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25" customHeight="1">
      <c r="A73" s="32"/>
      <c r="B73" s="33"/>
      <c r="C73" s="21" t="s">
        <v>95</v>
      </c>
      <c r="D73" s="34"/>
      <c r="E73" s="34"/>
      <c r="F73" s="34"/>
      <c r="G73" s="34"/>
      <c r="H73" s="34"/>
      <c r="I73" s="34"/>
      <c r="J73" s="34"/>
      <c r="K73" s="34"/>
      <c r="L73" s="99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7" customHeight="1">
      <c r="A74" s="32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99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2" customHeight="1">
      <c r="A75" s="32"/>
      <c r="B75" s="33"/>
      <c r="C75" s="27" t="s">
        <v>16</v>
      </c>
      <c r="D75" s="34"/>
      <c r="E75" s="34"/>
      <c r="F75" s="34"/>
      <c r="G75" s="34"/>
      <c r="H75" s="34"/>
      <c r="I75" s="34"/>
      <c r="J75" s="34"/>
      <c r="K75" s="34"/>
      <c r="L75" s="99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6.5" customHeight="1">
      <c r="A76" s="32"/>
      <c r="B76" s="33"/>
      <c r="C76" s="34"/>
      <c r="D76" s="34"/>
      <c r="E76" s="299" t="str">
        <f>E7</f>
        <v>Obnova dětského hřiště ul.Štěpařská - Záhorského, Praha5</v>
      </c>
      <c r="F76" s="325"/>
      <c r="G76" s="325"/>
      <c r="H76" s="325"/>
      <c r="I76" s="34"/>
      <c r="J76" s="34"/>
      <c r="K76" s="34"/>
      <c r="L76" s="9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7" customHeight="1">
      <c r="A77" s="32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9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2" customHeight="1">
      <c r="A78" s="32"/>
      <c r="B78" s="33"/>
      <c r="C78" s="27" t="s">
        <v>21</v>
      </c>
      <c r="D78" s="34"/>
      <c r="E78" s="34"/>
      <c r="F78" s="25" t="str">
        <f>F10</f>
        <v>Praha</v>
      </c>
      <c r="G78" s="34"/>
      <c r="H78" s="34"/>
      <c r="I78" s="27" t="s">
        <v>23</v>
      </c>
      <c r="J78" s="57" t="str">
        <f>IF(J10="","",J10)</f>
        <v>1. 8. 2022</v>
      </c>
      <c r="K78" s="34"/>
      <c r="L78" s="99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7" customHeight="1">
      <c r="A79" s="32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99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5.15" customHeight="1">
      <c r="A80" s="32"/>
      <c r="B80" s="33"/>
      <c r="C80" s="27" t="s">
        <v>25</v>
      </c>
      <c r="D80" s="34"/>
      <c r="E80" s="34"/>
      <c r="F80" s="25" t="str">
        <f>E13</f>
        <v xml:space="preserve"> </v>
      </c>
      <c r="G80" s="34"/>
      <c r="H80" s="34"/>
      <c r="I80" s="27" t="s">
        <v>31</v>
      </c>
      <c r="J80" s="30" t="str">
        <f>E19</f>
        <v>Mgr. Eva Jakubcová</v>
      </c>
      <c r="K80" s="34"/>
      <c r="L80" s="99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5.15" customHeight="1">
      <c r="A81" s="32"/>
      <c r="B81" s="33"/>
      <c r="C81" s="27" t="s">
        <v>29</v>
      </c>
      <c r="D81" s="34"/>
      <c r="E81" s="34"/>
      <c r="F81" s="25" t="str">
        <f>IF(E16="","",E16)</f>
        <v>Vyplň údaj</v>
      </c>
      <c r="G81" s="34"/>
      <c r="H81" s="34"/>
      <c r="I81" s="27" t="s">
        <v>34</v>
      </c>
      <c r="J81" s="30" t="str">
        <f>E22</f>
        <v>Mgr. Eva Jakubcová</v>
      </c>
      <c r="K81" s="34"/>
      <c r="L81" s="9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10.25" customHeight="1">
      <c r="A82" s="32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9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11" customFormat="1" ht="29.25" customHeight="1">
      <c r="A83" s="139"/>
      <c r="B83" s="140"/>
      <c r="C83" s="141" t="s">
        <v>96</v>
      </c>
      <c r="D83" s="142" t="s">
        <v>56</v>
      </c>
      <c r="E83" s="142" t="s">
        <v>52</v>
      </c>
      <c r="F83" s="142" t="s">
        <v>53</v>
      </c>
      <c r="G83" s="142" t="s">
        <v>97</v>
      </c>
      <c r="H83" s="142" t="s">
        <v>98</v>
      </c>
      <c r="I83" s="142" t="s">
        <v>99</v>
      </c>
      <c r="J83" s="142" t="s">
        <v>82</v>
      </c>
      <c r="K83" s="143" t="s">
        <v>100</v>
      </c>
      <c r="L83" s="144"/>
      <c r="M83" s="66" t="s">
        <v>19</v>
      </c>
      <c r="N83" s="67" t="s">
        <v>41</v>
      </c>
      <c r="O83" s="67" t="s">
        <v>101</v>
      </c>
      <c r="P83" s="67" t="s">
        <v>102</v>
      </c>
      <c r="Q83" s="67" t="s">
        <v>103</v>
      </c>
      <c r="R83" s="67" t="s">
        <v>104</v>
      </c>
      <c r="S83" s="67" t="s">
        <v>105</v>
      </c>
      <c r="T83" s="68" t="s">
        <v>106</v>
      </c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</row>
    <row r="84" spans="1:63" s="2" customFormat="1" ht="22.75" customHeight="1">
      <c r="A84" s="32"/>
      <c r="B84" s="33"/>
      <c r="C84" s="73" t="s">
        <v>107</v>
      </c>
      <c r="D84" s="34"/>
      <c r="E84" s="34"/>
      <c r="F84" s="34"/>
      <c r="G84" s="34"/>
      <c r="H84" s="34"/>
      <c r="I84" s="34"/>
      <c r="J84" s="145">
        <f>BK84</f>
        <v>0</v>
      </c>
      <c r="K84" s="34"/>
      <c r="L84" s="37"/>
      <c r="M84" s="69"/>
      <c r="N84" s="146"/>
      <c r="O84" s="70"/>
      <c r="P84" s="147">
        <f>P85</f>
        <v>0</v>
      </c>
      <c r="Q84" s="70"/>
      <c r="R84" s="147">
        <f>R85</f>
        <v>324.768</v>
      </c>
      <c r="S84" s="70"/>
      <c r="T84" s="148">
        <f>T85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T84" s="15" t="s">
        <v>70</v>
      </c>
      <c r="AU84" s="15" t="s">
        <v>83</v>
      </c>
      <c r="BK84" s="149">
        <f>BK85</f>
        <v>0</v>
      </c>
    </row>
    <row r="85" spans="2:63" s="12" customFormat="1" ht="25.9" customHeight="1">
      <c r="B85" s="150"/>
      <c r="C85" s="151"/>
      <c r="D85" s="152" t="s">
        <v>70</v>
      </c>
      <c r="E85" s="153" t="s">
        <v>108</v>
      </c>
      <c r="F85" s="153" t="s">
        <v>109</v>
      </c>
      <c r="G85" s="151"/>
      <c r="H85" s="151"/>
      <c r="I85" s="154"/>
      <c r="J85" s="155">
        <f>BK85</f>
        <v>0</v>
      </c>
      <c r="K85" s="151"/>
      <c r="L85" s="156"/>
      <c r="M85" s="157"/>
      <c r="N85" s="158"/>
      <c r="O85" s="158"/>
      <c r="P85" s="159">
        <f>P86+P184+P226+P235</f>
        <v>0</v>
      </c>
      <c r="Q85" s="158"/>
      <c r="R85" s="159">
        <f>R86+R184+R226+R235</f>
        <v>324.768</v>
      </c>
      <c r="S85" s="158"/>
      <c r="T85" s="160">
        <f>T86+T184+T226+T235</f>
        <v>0</v>
      </c>
      <c r="AR85" s="161" t="s">
        <v>76</v>
      </c>
      <c r="AT85" s="162" t="s">
        <v>70</v>
      </c>
      <c r="AU85" s="162" t="s">
        <v>71</v>
      </c>
      <c r="AY85" s="161" t="s">
        <v>110</v>
      </c>
      <c r="BK85" s="163">
        <f>BK86+BK184+BK226+BK235</f>
        <v>0</v>
      </c>
    </row>
    <row r="86" spans="2:63" s="12" customFormat="1" ht="22.75" customHeight="1">
      <c r="B86" s="150"/>
      <c r="C86" s="151"/>
      <c r="D86" s="152" t="s">
        <v>70</v>
      </c>
      <c r="E86" s="164" t="s">
        <v>111</v>
      </c>
      <c r="F86" s="164" t="s">
        <v>112</v>
      </c>
      <c r="G86" s="151"/>
      <c r="H86" s="151"/>
      <c r="I86" s="154"/>
      <c r="J86" s="165">
        <f>BK86</f>
        <v>0</v>
      </c>
      <c r="K86" s="151"/>
      <c r="L86" s="156"/>
      <c r="M86" s="157"/>
      <c r="N86" s="158"/>
      <c r="O86" s="158"/>
      <c r="P86" s="159">
        <f>P87+P118+P125+P132+P135</f>
        <v>0</v>
      </c>
      <c r="Q86" s="158"/>
      <c r="R86" s="159">
        <f>R87+R118+R125+R132+R135</f>
        <v>324.768</v>
      </c>
      <c r="S86" s="158"/>
      <c r="T86" s="160">
        <f>T87+T118+T125+T132+T135</f>
        <v>0</v>
      </c>
      <c r="AR86" s="161" t="s">
        <v>76</v>
      </c>
      <c r="AT86" s="162" t="s">
        <v>70</v>
      </c>
      <c r="AU86" s="162" t="s">
        <v>76</v>
      </c>
      <c r="AY86" s="161" t="s">
        <v>110</v>
      </c>
      <c r="BK86" s="163">
        <f>BK87+BK118+BK125+BK132+BK135</f>
        <v>0</v>
      </c>
    </row>
    <row r="87" spans="2:63" s="12" customFormat="1" ht="20.9" customHeight="1">
      <c r="B87" s="150"/>
      <c r="C87" s="151"/>
      <c r="D87" s="152" t="s">
        <v>70</v>
      </c>
      <c r="E87" s="164" t="s">
        <v>113</v>
      </c>
      <c r="F87" s="164" t="s">
        <v>114</v>
      </c>
      <c r="G87" s="151"/>
      <c r="H87" s="151"/>
      <c r="I87" s="154"/>
      <c r="J87" s="165">
        <f>BK87</f>
        <v>0</v>
      </c>
      <c r="K87" s="151"/>
      <c r="L87" s="156"/>
      <c r="M87" s="157"/>
      <c r="N87" s="158"/>
      <c r="O87" s="158"/>
      <c r="P87" s="159">
        <f>SUM(P88:P117)</f>
        <v>0</v>
      </c>
      <c r="Q87" s="158"/>
      <c r="R87" s="159">
        <f>SUM(R88:R117)</f>
        <v>0</v>
      </c>
      <c r="S87" s="158"/>
      <c r="T87" s="160">
        <f>SUM(T88:T117)</f>
        <v>0</v>
      </c>
      <c r="AR87" s="161" t="s">
        <v>76</v>
      </c>
      <c r="AT87" s="162" t="s">
        <v>70</v>
      </c>
      <c r="AU87" s="162" t="s">
        <v>78</v>
      </c>
      <c r="AY87" s="161" t="s">
        <v>110</v>
      </c>
      <c r="BK87" s="163">
        <f>SUM(BK88:BK117)</f>
        <v>0</v>
      </c>
    </row>
    <row r="88" spans="1:65" s="2" customFormat="1" ht="24.15" customHeight="1">
      <c r="A88" s="32"/>
      <c r="B88" s="33"/>
      <c r="C88" s="166" t="s">
        <v>76</v>
      </c>
      <c r="D88" s="166" t="s">
        <v>115</v>
      </c>
      <c r="E88" s="167" t="s">
        <v>116</v>
      </c>
      <c r="F88" s="168" t="s">
        <v>117</v>
      </c>
      <c r="G88" s="169" t="s">
        <v>118</v>
      </c>
      <c r="H88" s="170">
        <v>159.2</v>
      </c>
      <c r="I88" s="171"/>
      <c r="J88" s="172">
        <f>ROUND(I88*H88,2)</f>
        <v>0</v>
      </c>
      <c r="K88" s="168" t="s">
        <v>19</v>
      </c>
      <c r="L88" s="37"/>
      <c r="M88" s="173" t="s">
        <v>19</v>
      </c>
      <c r="N88" s="174" t="s">
        <v>42</v>
      </c>
      <c r="O88" s="62"/>
      <c r="P88" s="175">
        <f>O88*H88</f>
        <v>0</v>
      </c>
      <c r="Q88" s="175">
        <v>0</v>
      </c>
      <c r="R88" s="175">
        <f>Q88*H88</f>
        <v>0</v>
      </c>
      <c r="S88" s="175">
        <v>0</v>
      </c>
      <c r="T88" s="176">
        <f>S88*H88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77" t="s">
        <v>119</v>
      </c>
      <c r="AT88" s="177" t="s">
        <v>115</v>
      </c>
      <c r="AU88" s="177" t="s">
        <v>120</v>
      </c>
      <c r="AY88" s="15" t="s">
        <v>110</v>
      </c>
      <c r="BE88" s="178">
        <f>IF(N88="základní",J88,0)</f>
        <v>0</v>
      </c>
      <c r="BF88" s="178">
        <f>IF(N88="snížená",J88,0)</f>
        <v>0</v>
      </c>
      <c r="BG88" s="178">
        <f>IF(N88="zákl. přenesená",J88,0)</f>
        <v>0</v>
      </c>
      <c r="BH88" s="178">
        <f>IF(N88="sníž. přenesená",J88,0)</f>
        <v>0</v>
      </c>
      <c r="BI88" s="178">
        <f>IF(N88="nulová",J88,0)</f>
        <v>0</v>
      </c>
      <c r="BJ88" s="15" t="s">
        <v>76</v>
      </c>
      <c r="BK88" s="178">
        <f>ROUND(I88*H88,2)</f>
        <v>0</v>
      </c>
      <c r="BL88" s="15" t="s">
        <v>119</v>
      </c>
      <c r="BM88" s="177" t="s">
        <v>121</v>
      </c>
    </row>
    <row r="89" spans="1:47" s="2" customFormat="1" ht="10">
      <c r="A89" s="32"/>
      <c r="B89" s="33"/>
      <c r="C89" s="34"/>
      <c r="D89" s="179" t="s">
        <v>122</v>
      </c>
      <c r="E89" s="34"/>
      <c r="F89" s="180" t="s">
        <v>123</v>
      </c>
      <c r="G89" s="34"/>
      <c r="H89" s="34"/>
      <c r="I89" s="181"/>
      <c r="J89" s="34"/>
      <c r="K89" s="34"/>
      <c r="L89" s="37"/>
      <c r="M89" s="182"/>
      <c r="N89" s="183"/>
      <c r="O89" s="62"/>
      <c r="P89" s="62"/>
      <c r="Q89" s="62"/>
      <c r="R89" s="62"/>
      <c r="S89" s="62"/>
      <c r="T89" s="63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5" t="s">
        <v>122</v>
      </c>
      <c r="AU89" s="15" t="s">
        <v>120</v>
      </c>
    </row>
    <row r="90" spans="1:65" s="2" customFormat="1" ht="24.15" customHeight="1">
      <c r="A90" s="32"/>
      <c r="B90" s="33"/>
      <c r="C90" s="166" t="s">
        <v>78</v>
      </c>
      <c r="D90" s="166" t="s">
        <v>115</v>
      </c>
      <c r="E90" s="167" t="s">
        <v>124</v>
      </c>
      <c r="F90" s="168" t="s">
        <v>117</v>
      </c>
      <c r="G90" s="169" t="s">
        <v>118</v>
      </c>
      <c r="H90" s="170">
        <v>105.5</v>
      </c>
      <c r="I90" s="171"/>
      <c r="J90" s="172">
        <f>ROUND(I90*H90,2)</f>
        <v>0</v>
      </c>
      <c r="K90" s="168" t="s">
        <v>19</v>
      </c>
      <c r="L90" s="37"/>
      <c r="M90" s="173" t="s">
        <v>19</v>
      </c>
      <c r="N90" s="174" t="s">
        <v>42</v>
      </c>
      <c r="O90" s="62"/>
      <c r="P90" s="175">
        <f>O90*H90</f>
        <v>0</v>
      </c>
      <c r="Q90" s="175">
        <v>0</v>
      </c>
      <c r="R90" s="175">
        <f>Q90*H90</f>
        <v>0</v>
      </c>
      <c r="S90" s="175">
        <v>0</v>
      </c>
      <c r="T90" s="176">
        <f>S90*H90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77" t="s">
        <v>119</v>
      </c>
      <c r="AT90" s="177" t="s">
        <v>115</v>
      </c>
      <c r="AU90" s="177" t="s">
        <v>120</v>
      </c>
      <c r="AY90" s="15" t="s">
        <v>110</v>
      </c>
      <c r="BE90" s="178">
        <f>IF(N90="základní",J90,0)</f>
        <v>0</v>
      </c>
      <c r="BF90" s="178">
        <f>IF(N90="snížená",J90,0)</f>
        <v>0</v>
      </c>
      <c r="BG90" s="178">
        <f>IF(N90="zákl. přenesená",J90,0)</f>
        <v>0</v>
      </c>
      <c r="BH90" s="178">
        <f>IF(N90="sníž. přenesená",J90,0)</f>
        <v>0</v>
      </c>
      <c r="BI90" s="178">
        <f>IF(N90="nulová",J90,0)</f>
        <v>0</v>
      </c>
      <c r="BJ90" s="15" t="s">
        <v>76</v>
      </c>
      <c r="BK90" s="178">
        <f>ROUND(I90*H90,2)</f>
        <v>0</v>
      </c>
      <c r="BL90" s="15" t="s">
        <v>119</v>
      </c>
      <c r="BM90" s="177" t="s">
        <v>125</v>
      </c>
    </row>
    <row r="91" spans="1:47" s="2" customFormat="1" ht="10">
      <c r="A91" s="32"/>
      <c r="B91" s="33"/>
      <c r="C91" s="34"/>
      <c r="D91" s="179" t="s">
        <v>122</v>
      </c>
      <c r="E91" s="34"/>
      <c r="F91" s="180" t="s">
        <v>126</v>
      </c>
      <c r="G91" s="34"/>
      <c r="H91" s="34"/>
      <c r="I91" s="181"/>
      <c r="J91" s="34"/>
      <c r="K91" s="34"/>
      <c r="L91" s="37"/>
      <c r="M91" s="182"/>
      <c r="N91" s="183"/>
      <c r="O91" s="62"/>
      <c r="P91" s="62"/>
      <c r="Q91" s="62"/>
      <c r="R91" s="62"/>
      <c r="S91" s="62"/>
      <c r="T91" s="63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T91" s="15" t="s">
        <v>122</v>
      </c>
      <c r="AU91" s="15" t="s">
        <v>120</v>
      </c>
    </row>
    <row r="92" spans="1:65" s="2" customFormat="1" ht="16.5" customHeight="1">
      <c r="A92" s="32"/>
      <c r="B92" s="33"/>
      <c r="C92" s="166" t="s">
        <v>120</v>
      </c>
      <c r="D92" s="166" t="s">
        <v>115</v>
      </c>
      <c r="E92" s="167" t="s">
        <v>127</v>
      </c>
      <c r="F92" s="168" t="s">
        <v>128</v>
      </c>
      <c r="G92" s="169" t="s">
        <v>118</v>
      </c>
      <c r="H92" s="170">
        <v>264.7</v>
      </c>
      <c r="I92" s="171"/>
      <c r="J92" s="172">
        <f>ROUND(I92*H92,2)</f>
        <v>0</v>
      </c>
      <c r="K92" s="168" t="s">
        <v>129</v>
      </c>
      <c r="L92" s="37"/>
      <c r="M92" s="173" t="s">
        <v>19</v>
      </c>
      <c r="N92" s="174" t="s">
        <v>42</v>
      </c>
      <c r="O92" s="62"/>
      <c r="P92" s="175">
        <f>O92*H92</f>
        <v>0</v>
      </c>
      <c r="Q92" s="175">
        <v>0</v>
      </c>
      <c r="R92" s="175">
        <f>Q92*H92</f>
        <v>0</v>
      </c>
      <c r="S92" s="175">
        <v>0</v>
      </c>
      <c r="T92" s="176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77" t="s">
        <v>119</v>
      </c>
      <c r="AT92" s="177" t="s">
        <v>115</v>
      </c>
      <c r="AU92" s="177" t="s">
        <v>120</v>
      </c>
      <c r="AY92" s="15" t="s">
        <v>110</v>
      </c>
      <c r="BE92" s="178">
        <f>IF(N92="základní",J92,0)</f>
        <v>0</v>
      </c>
      <c r="BF92" s="178">
        <f>IF(N92="snížená",J92,0)</f>
        <v>0</v>
      </c>
      <c r="BG92" s="178">
        <f>IF(N92="zákl. přenesená",J92,0)</f>
        <v>0</v>
      </c>
      <c r="BH92" s="178">
        <f>IF(N92="sníž. přenesená",J92,0)</f>
        <v>0</v>
      </c>
      <c r="BI92" s="178">
        <f>IF(N92="nulová",J92,0)</f>
        <v>0</v>
      </c>
      <c r="BJ92" s="15" t="s">
        <v>76</v>
      </c>
      <c r="BK92" s="178">
        <f>ROUND(I92*H92,2)</f>
        <v>0</v>
      </c>
      <c r="BL92" s="15" t="s">
        <v>119</v>
      </c>
      <c r="BM92" s="177" t="s">
        <v>130</v>
      </c>
    </row>
    <row r="93" spans="1:47" s="2" customFormat="1" ht="10">
      <c r="A93" s="32"/>
      <c r="B93" s="33"/>
      <c r="C93" s="34"/>
      <c r="D93" s="179" t="s">
        <v>122</v>
      </c>
      <c r="E93" s="34"/>
      <c r="F93" s="180" t="s">
        <v>131</v>
      </c>
      <c r="G93" s="34"/>
      <c r="H93" s="34"/>
      <c r="I93" s="181"/>
      <c r="J93" s="34"/>
      <c r="K93" s="34"/>
      <c r="L93" s="37"/>
      <c r="M93" s="182"/>
      <c r="N93" s="183"/>
      <c r="O93" s="62"/>
      <c r="P93" s="62"/>
      <c r="Q93" s="62"/>
      <c r="R93" s="62"/>
      <c r="S93" s="62"/>
      <c r="T93" s="63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5" t="s">
        <v>122</v>
      </c>
      <c r="AU93" s="15" t="s">
        <v>120</v>
      </c>
    </row>
    <row r="94" spans="1:65" s="2" customFormat="1" ht="16.5" customHeight="1">
      <c r="A94" s="32"/>
      <c r="B94" s="33"/>
      <c r="C94" s="166" t="s">
        <v>119</v>
      </c>
      <c r="D94" s="166" t="s">
        <v>115</v>
      </c>
      <c r="E94" s="167" t="s">
        <v>132</v>
      </c>
      <c r="F94" s="168" t="s">
        <v>133</v>
      </c>
      <c r="G94" s="169" t="s">
        <v>134</v>
      </c>
      <c r="H94" s="170">
        <v>820</v>
      </c>
      <c r="I94" s="171"/>
      <c r="J94" s="172">
        <f>ROUND(I94*H94,2)</f>
        <v>0</v>
      </c>
      <c r="K94" s="168" t="s">
        <v>129</v>
      </c>
      <c r="L94" s="37"/>
      <c r="M94" s="173" t="s">
        <v>19</v>
      </c>
      <c r="N94" s="174" t="s">
        <v>42</v>
      </c>
      <c r="O94" s="62"/>
      <c r="P94" s="175">
        <f>O94*H94</f>
        <v>0</v>
      </c>
      <c r="Q94" s="175">
        <v>0</v>
      </c>
      <c r="R94" s="175">
        <f>Q94*H94</f>
        <v>0</v>
      </c>
      <c r="S94" s="175">
        <v>0</v>
      </c>
      <c r="T94" s="176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77" t="s">
        <v>119</v>
      </c>
      <c r="AT94" s="177" t="s">
        <v>115</v>
      </c>
      <c r="AU94" s="177" t="s">
        <v>120</v>
      </c>
      <c r="AY94" s="15" t="s">
        <v>110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15" t="s">
        <v>76</v>
      </c>
      <c r="BK94" s="178">
        <f>ROUND(I94*H94,2)</f>
        <v>0</v>
      </c>
      <c r="BL94" s="15" t="s">
        <v>119</v>
      </c>
      <c r="BM94" s="177" t="s">
        <v>135</v>
      </c>
    </row>
    <row r="95" spans="1:47" s="2" customFormat="1" ht="10">
      <c r="A95" s="32"/>
      <c r="B95" s="33"/>
      <c r="C95" s="34"/>
      <c r="D95" s="179" t="s">
        <v>122</v>
      </c>
      <c r="E95" s="34"/>
      <c r="F95" s="180" t="s">
        <v>136</v>
      </c>
      <c r="G95" s="34"/>
      <c r="H95" s="34"/>
      <c r="I95" s="181"/>
      <c r="J95" s="34"/>
      <c r="K95" s="34"/>
      <c r="L95" s="37"/>
      <c r="M95" s="182"/>
      <c r="N95" s="183"/>
      <c r="O95" s="62"/>
      <c r="P95" s="62"/>
      <c r="Q95" s="62"/>
      <c r="R95" s="62"/>
      <c r="S95" s="62"/>
      <c r="T95" s="63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T95" s="15" t="s">
        <v>122</v>
      </c>
      <c r="AU95" s="15" t="s">
        <v>120</v>
      </c>
    </row>
    <row r="96" spans="1:65" s="2" customFormat="1" ht="24.15" customHeight="1">
      <c r="A96" s="32"/>
      <c r="B96" s="33"/>
      <c r="C96" s="166" t="s">
        <v>137</v>
      </c>
      <c r="D96" s="166" t="s">
        <v>115</v>
      </c>
      <c r="E96" s="167" t="s">
        <v>138</v>
      </c>
      <c r="F96" s="168" t="s">
        <v>139</v>
      </c>
      <c r="G96" s="169" t="s">
        <v>118</v>
      </c>
      <c r="H96" s="170">
        <v>24.8</v>
      </c>
      <c r="I96" s="171"/>
      <c r="J96" s="172">
        <f>ROUND(I96*H96,2)</f>
        <v>0</v>
      </c>
      <c r="K96" s="168" t="s">
        <v>19</v>
      </c>
      <c r="L96" s="37"/>
      <c r="M96" s="173" t="s">
        <v>19</v>
      </c>
      <c r="N96" s="174" t="s">
        <v>42</v>
      </c>
      <c r="O96" s="62"/>
      <c r="P96" s="175">
        <f>O96*H96</f>
        <v>0</v>
      </c>
      <c r="Q96" s="175">
        <v>0</v>
      </c>
      <c r="R96" s="175">
        <f>Q96*H96</f>
        <v>0</v>
      </c>
      <c r="S96" s="175">
        <v>0</v>
      </c>
      <c r="T96" s="176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77" t="s">
        <v>119</v>
      </c>
      <c r="AT96" s="177" t="s">
        <v>115</v>
      </c>
      <c r="AU96" s="177" t="s">
        <v>120</v>
      </c>
      <c r="AY96" s="15" t="s">
        <v>110</v>
      </c>
      <c r="BE96" s="178">
        <f>IF(N96="základní",J96,0)</f>
        <v>0</v>
      </c>
      <c r="BF96" s="178">
        <f>IF(N96="snížená",J96,0)</f>
        <v>0</v>
      </c>
      <c r="BG96" s="178">
        <f>IF(N96="zákl. přenesená",J96,0)</f>
        <v>0</v>
      </c>
      <c r="BH96" s="178">
        <f>IF(N96="sníž. přenesená",J96,0)</f>
        <v>0</v>
      </c>
      <c r="BI96" s="178">
        <f>IF(N96="nulová",J96,0)</f>
        <v>0</v>
      </c>
      <c r="BJ96" s="15" t="s">
        <v>76</v>
      </c>
      <c r="BK96" s="178">
        <f>ROUND(I96*H96,2)</f>
        <v>0</v>
      </c>
      <c r="BL96" s="15" t="s">
        <v>119</v>
      </c>
      <c r="BM96" s="177" t="s">
        <v>140</v>
      </c>
    </row>
    <row r="97" spans="1:47" s="2" customFormat="1" ht="10">
      <c r="A97" s="32"/>
      <c r="B97" s="33"/>
      <c r="C97" s="34"/>
      <c r="D97" s="179" t="s">
        <v>122</v>
      </c>
      <c r="E97" s="34"/>
      <c r="F97" s="180" t="s">
        <v>141</v>
      </c>
      <c r="G97" s="34"/>
      <c r="H97" s="34"/>
      <c r="I97" s="181"/>
      <c r="J97" s="34"/>
      <c r="K97" s="34"/>
      <c r="L97" s="37"/>
      <c r="M97" s="182"/>
      <c r="N97" s="183"/>
      <c r="O97" s="62"/>
      <c r="P97" s="62"/>
      <c r="Q97" s="62"/>
      <c r="R97" s="62"/>
      <c r="S97" s="62"/>
      <c r="T97" s="63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5" t="s">
        <v>122</v>
      </c>
      <c r="AU97" s="15" t="s">
        <v>120</v>
      </c>
    </row>
    <row r="98" spans="1:65" s="2" customFormat="1" ht="16.5" customHeight="1">
      <c r="A98" s="32"/>
      <c r="B98" s="33"/>
      <c r="C98" s="166" t="s">
        <v>142</v>
      </c>
      <c r="D98" s="166" t="s">
        <v>115</v>
      </c>
      <c r="E98" s="167" t="s">
        <v>143</v>
      </c>
      <c r="F98" s="168" t="s">
        <v>144</v>
      </c>
      <c r="G98" s="169" t="s">
        <v>118</v>
      </c>
      <c r="H98" s="170">
        <v>10.5</v>
      </c>
      <c r="I98" s="171"/>
      <c r="J98" s="172">
        <f>ROUND(I98*H98,2)</f>
        <v>0</v>
      </c>
      <c r="K98" s="168" t="s">
        <v>19</v>
      </c>
      <c r="L98" s="37"/>
      <c r="M98" s="173" t="s">
        <v>19</v>
      </c>
      <c r="N98" s="174" t="s">
        <v>42</v>
      </c>
      <c r="O98" s="62"/>
      <c r="P98" s="175">
        <f>O98*H98</f>
        <v>0</v>
      </c>
      <c r="Q98" s="175">
        <v>0</v>
      </c>
      <c r="R98" s="175">
        <f>Q98*H98</f>
        <v>0</v>
      </c>
      <c r="S98" s="175">
        <v>0</v>
      </c>
      <c r="T98" s="176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77" t="s">
        <v>119</v>
      </c>
      <c r="AT98" s="177" t="s">
        <v>115</v>
      </c>
      <c r="AU98" s="177" t="s">
        <v>120</v>
      </c>
      <c r="AY98" s="15" t="s">
        <v>110</v>
      </c>
      <c r="BE98" s="178">
        <f>IF(N98="základní",J98,0)</f>
        <v>0</v>
      </c>
      <c r="BF98" s="178">
        <f>IF(N98="snížená",J98,0)</f>
        <v>0</v>
      </c>
      <c r="BG98" s="178">
        <f>IF(N98="zákl. přenesená",J98,0)</f>
        <v>0</v>
      </c>
      <c r="BH98" s="178">
        <f>IF(N98="sníž. přenesená",J98,0)</f>
        <v>0</v>
      </c>
      <c r="BI98" s="178">
        <f>IF(N98="nulová",J98,0)</f>
        <v>0</v>
      </c>
      <c r="BJ98" s="15" t="s">
        <v>76</v>
      </c>
      <c r="BK98" s="178">
        <f>ROUND(I98*H98,2)</f>
        <v>0</v>
      </c>
      <c r="BL98" s="15" t="s">
        <v>119</v>
      </c>
      <c r="BM98" s="177" t="s">
        <v>145</v>
      </c>
    </row>
    <row r="99" spans="1:47" s="2" customFormat="1" ht="10">
      <c r="A99" s="32"/>
      <c r="B99" s="33"/>
      <c r="C99" s="34"/>
      <c r="D99" s="179" t="s">
        <v>122</v>
      </c>
      <c r="E99" s="34"/>
      <c r="F99" s="180" t="s">
        <v>144</v>
      </c>
      <c r="G99" s="34"/>
      <c r="H99" s="34"/>
      <c r="I99" s="181"/>
      <c r="J99" s="34"/>
      <c r="K99" s="34"/>
      <c r="L99" s="37"/>
      <c r="M99" s="182"/>
      <c r="N99" s="183"/>
      <c r="O99" s="62"/>
      <c r="P99" s="62"/>
      <c r="Q99" s="62"/>
      <c r="R99" s="62"/>
      <c r="S99" s="62"/>
      <c r="T99" s="63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5" t="s">
        <v>122</v>
      </c>
      <c r="AU99" s="15" t="s">
        <v>120</v>
      </c>
    </row>
    <row r="100" spans="1:65" s="2" customFormat="1" ht="24.15" customHeight="1">
      <c r="A100" s="32"/>
      <c r="B100" s="33"/>
      <c r="C100" s="166" t="s">
        <v>146</v>
      </c>
      <c r="D100" s="166" t="s">
        <v>115</v>
      </c>
      <c r="E100" s="167" t="s">
        <v>147</v>
      </c>
      <c r="F100" s="168" t="s">
        <v>148</v>
      </c>
      <c r="G100" s="169" t="s">
        <v>118</v>
      </c>
      <c r="H100" s="170">
        <v>1.4</v>
      </c>
      <c r="I100" s="171"/>
      <c r="J100" s="172">
        <f>ROUND(I100*H100,2)</f>
        <v>0</v>
      </c>
      <c r="K100" s="168" t="s">
        <v>19</v>
      </c>
      <c r="L100" s="37"/>
      <c r="M100" s="173" t="s">
        <v>19</v>
      </c>
      <c r="N100" s="174" t="s">
        <v>42</v>
      </c>
      <c r="O100" s="62"/>
      <c r="P100" s="175">
        <f>O100*H100</f>
        <v>0</v>
      </c>
      <c r="Q100" s="175">
        <v>0</v>
      </c>
      <c r="R100" s="175">
        <f>Q100*H100</f>
        <v>0</v>
      </c>
      <c r="S100" s="175">
        <v>0</v>
      </c>
      <c r="T100" s="176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77" t="s">
        <v>119</v>
      </c>
      <c r="AT100" s="177" t="s">
        <v>115</v>
      </c>
      <c r="AU100" s="177" t="s">
        <v>120</v>
      </c>
      <c r="AY100" s="15" t="s">
        <v>110</v>
      </c>
      <c r="BE100" s="178">
        <f>IF(N100="základní",J100,0)</f>
        <v>0</v>
      </c>
      <c r="BF100" s="178">
        <f>IF(N100="snížená",J100,0)</f>
        <v>0</v>
      </c>
      <c r="BG100" s="178">
        <f>IF(N100="zákl. přenesená",J100,0)</f>
        <v>0</v>
      </c>
      <c r="BH100" s="178">
        <f>IF(N100="sníž. přenesená",J100,0)</f>
        <v>0</v>
      </c>
      <c r="BI100" s="178">
        <f>IF(N100="nulová",J100,0)</f>
        <v>0</v>
      </c>
      <c r="BJ100" s="15" t="s">
        <v>76</v>
      </c>
      <c r="BK100" s="178">
        <f>ROUND(I100*H100,2)</f>
        <v>0</v>
      </c>
      <c r="BL100" s="15" t="s">
        <v>119</v>
      </c>
      <c r="BM100" s="177" t="s">
        <v>149</v>
      </c>
    </row>
    <row r="101" spans="1:47" s="2" customFormat="1" ht="10">
      <c r="A101" s="32"/>
      <c r="B101" s="33"/>
      <c r="C101" s="34"/>
      <c r="D101" s="179" t="s">
        <v>122</v>
      </c>
      <c r="E101" s="34"/>
      <c r="F101" s="180" t="s">
        <v>148</v>
      </c>
      <c r="G101" s="34"/>
      <c r="H101" s="34"/>
      <c r="I101" s="181"/>
      <c r="J101" s="34"/>
      <c r="K101" s="34"/>
      <c r="L101" s="37"/>
      <c r="M101" s="182"/>
      <c r="N101" s="183"/>
      <c r="O101" s="62"/>
      <c r="P101" s="62"/>
      <c r="Q101" s="62"/>
      <c r="R101" s="62"/>
      <c r="S101" s="62"/>
      <c r="T101" s="63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5" t="s">
        <v>122</v>
      </c>
      <c r="AU101" s="15" t="s">
        <v>120</v>
      </c>
    </row>
    <row r="102" spans="1:65" s="2" customFormat="1" ht="16.5" customHeight="1">
      <c r="A102" s="32"/>
      <c r="B102" s="33"/>
      <c r="C102" s="166" t="s">
        <v>150</v>
      </c>
      <c r="D102" s="166" t="s">
        <v>115</v>
      </c>
      <c r="E102" s="167" t="s">
        <v>151</v>
      </c>
      <c r="F102" s="168" t="s">
        <v>144</v>
      </c>
      <c r="G102" s="169" t="s">
        <v>118</v>
      </c>
      <c r="H102" s="170">
        <v>1.4</v>
      </c>
      <c r="I102" s="171"/>
      <c r="J102" s="172">
        <f>ROUND(I102*H102,2)</f>
        <v>0</v>
      </c>
      <c r="K102" s="168" t="s">
        <v>19</v>
      </c>
      <c r="L102" s="37"/>
      <c r="M102" s="173" t="s">
        <v>19</v>
      </c>
      <c r="N102" s="174" t="s">
        <v>42</v>
      </c>
      <c r="O102" s="62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77" t="s">
        <v>119</v>
      </c>
      <c r="AT102" s="177" t="s">
        <v>115</v>
      </c>
      <c r="AU102" s="177" t="s">
        <v>120</v>
      </c>
      <c r="AY102" s="15" t="s">
        <v>110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15" t="s">
        <v>76</v>
      </c>
      <c r="BK102" s="178">
        <f>ROUND(I102*H102,2)</f>
        <v>0</v>
      </c>
      <c r="BL102" s="15" t="s">
        <v>119</v>
      </c>
      <c r="BM102" s="177" t="s">
        <v>152</v>
      </c>
    </row>
    <row r="103" spans="1:47" s="2" customFormat="1" ht="10">
      <c r="A103" s="32"/>
      <c r="B103" s="33"/>
      <c r="C103" s="34"/>
      <c r="D103" s="179" t="s">
        <v>122</v>
      </c>
      <c r="E103" s="34"/>
      <c r="F103" s="180" t="s">
        <v>144</v>
      </c>
      <c r="G103" s="34"/>
      <c r="H103" s="34"/>
      <c r="I103" s="181"/>
      <c r="J103" s="34"/>
      <c r="K103" s="34"/>
      <c r="L103" s="37"/>
      <c r="M103" s="182"/>
      <c r="N103" s="183"/>
      <c r="O103" s="62"/>
      <c r="P103" s="62"/>
      <c r="Q103" s="62"/>
      <c r="R103" s="62"/>
      <c r="S103" s="62"/>
      <c r="T103" s="63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T103" s="15" t="s">
        <v>122</v>
      </c>
      <c r="AU103" s="15" t="s">
        <v>120</v>
      </c>
    </row>
    <row r="104" spans="1:65" s="2" customFormat="1" ht="16.5" customHeight="1">
      <c r="A104" s="32"/>
      <c r="B104" s="33"/>
      <c r="C104" s="166" t="s">
        <v>153</v>
      </c>
      <c r="D104" s="166" t="s">
        <v>115</v>
      </c>
      <c r="E104" s="167" t="s">
        <v>154</v>
      </c>
      <c r="F104" s="168" t="s">
        <v>155</v>
      </c>
      <c r="G104" s="169" t="s">
        <v>118</v>
      </c>
      <c r="H104" s="170">
        <v>20.4</v>
      </c>
      <c r="I104" s="171"/>
      <c r="J104" s="172">
        <f>ROUND(I104*H104,2)</f>
        <v>0</v>
      </c>
      <c r="K104" s="168" t="s">
        <v>19</v>
      </c>
      <c r="L104" s="37"/>
      <c r="M104" s="173" t="s">
        <v>19</v>
      </c>
      <c r="N104" s="174" t="s">
        <v>42</v>
      </c>
      <c r="O104" s="62"/>
      <c r="P104" s="175">
        <f>O104*H104</f>
        <v>0</v>
      </c>
      <c r="Q104" s="175">
        <v>0</v>
      </c>
      <c r="R104" s="175">
        <f>Q104*H104</f>
        <v>0</v>
      </c>
      <c r="S104" s="175">
        <v>0</v>
      </c>
      <c r="T104" s="176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77" t="s">
        <v>119</v>
      </c>
      <c r="AT104" s="177" t="s">
        <v>115</v>
      </c>
      <c r="AU104" s="177" t="s">
        <v>120</v>
      </c>
      <c r="AY104" s="15" t="s">
        <v>110</v>
      </c>
      <c r="BE104" s="178">
        <f>IF(N104="základní",J104,0)</f>
        <v>0</v>
      </c>
      <c r="BF104" s="178">
        <f>IF(N104="snížená",J104,0)</f>
        <v>0</v>
      </c>
      <c r="BG104" s="178">
        <f>IF(N104="zákl. přenesená",J104,0)</f>
        <v>0</v>
      </c>
      <c r="BH104" s="178">
        <f>IF(N104="sníž. přenesená",J104,0)</f>
        <v>0</v>
      </c>
      <c r="BI104" s="178">
        <f>IF(N104="nulová",J104,0)</f>
        <v>0</v>
      </c>
      <c r="BJ104" s="15" t="s">
        <v>76</v>
      </c>
      <c r="BK104" s="178">
        <f>ROUND(I104*H104,2)</f>
        <v>0</v>
      </c>
      <c r="BL104" s="15" t="s">
        <v>119</v>
      </c>
      <c r="BM104" s="177" t="s">
        <v>156</v>
      </c>
    </row>
    <row r="105" spans="1:47" s="2" customFormat="1" ht="10">
      <c r="A105" s="32"/>
      <c r="B105" s="33"/>
      <c r="C105" s="34"/>
      <c r="D105" s="179" t="s">
        <v>122</v>
      </c>
      <c r="E105" s="34"/>
      <c r="F105" s="180" t="s">
        <v>155</v>
      </c>
      <c r="G105" s="34"/>
      <c r="H105" s="34"/>
      <c r="I105" s="181"/>
      <c r="J105" s="34"/>
      <c r="K105" s="34"/>
      <c r="L105" s="37"/>
      <c r="M105" s="182"/>
      <c r="N105" s="183"/>
      <c r="O105" s="62"/>
      <c r="P105" s="62"/>
      <c r="Q105" s="62"/>
      <c r="R105" s="62"/>
      <c r="S105" s="62"/>
      <c r="T105" s="63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T105" s="15" t="s">
        <v>122</v>
      </c>
      <c r="AU105" s="15" t="s">
        <v>120</v>
      </c>
    </row>
    <row r="106" spans="1:65" s="2" customFormat="1" ht="16.5" customHeight="1">
      <c r="A106" s="32"/>
      <c r="B106" s="33"/>
      <c r="C106" s="166" t="s">
        <v>157</v>
      </c>
      <c r="D106" s="166" t="s">
        <v>115</v>
      </c>
      <c r="E106" s="167" t="s">
        <v>158</v>
      </c>
      <c r="F106" s="168" t="s">
        <v>159</v>
      </c>
      <c r="G106" s="169" t="s">
        <v>118</v>
      </c>
      <c r="H106" s="170">
        <v>16</v>
      </c>
      <c r="I106" s="171"/>
      <c r="J106" s="172">
        <f>ROUND(I106*H106,2)</f>
        <v>0</v>
      </c>
      <c r="K106" s="168" t="s">
        <v>19</v>
      </c>
      <c r="L106" s="37"/>
      <c r="M106" s="173" t="s">
        <v>19</v>
      </c>
      <c r="N106" s="174" t="s">
        <v>42</v>
      </c>
      <c r="O106" s="62"/>
      <c r="P106" s="175">
        <f>O106*H106</f>
        <v>0</v>
      </c>
      <c r="Q106" s="175">
        <v>0</v>
      </c>
      <c r="R106" s="175">
        <f>Q106*H106</f>
        <v>0</v>
      </c>
      <c r="S106" s="175">
        <v>0</v>
      </c>
      <c r="T106" s="176">
        <f>S106*H106</f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77" t="s">
        <v>119</v>
      </c>
      <c r="AT106" s="177" t="s">
        <v>115</v>
      </c>
      <c r="AU106" s="177" t="s">
        <v>120</v>
      </c>
      <c r="AY106" s="15" t="s">
        <v>110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15" t="s">
        <v>76</v>
      </c>
      <c r="BK106" s="178">
        <f>ROUND(I106*H106,2)</f>
        <v>0</v>
      </c>
      <c r="BL106" s="15" t="s">
        <v>119</v>
      </c>
      <c r="BM106" s="177" t="s">
        <v>160</v>
      </c>
    </row>
    <row r="107" spans="1:47" s="2" customFormat="1" ht="10">
      <c r="A107" s="32"/>
      <c r="B107" s="33"/>
      <c r="C107" s="34"/>
      <c r="D107" s="179" t="s">
        <v>122</v>
      </c>
      <c r="E107" s="34"/>
      <c r="F107" s="180" t="s">
        <v>159</v>
      </c>
      <c r="G107" s="34"/>
      <c r="H107" s="34"/>
      <c r="I107" s="181"/>
      <c r="J107" s="34"/>
      <c r="K107" s="34"/>
      <c r="L107" s="37"/>
      <c r="M107" s="182"/>
      <c r="N107" s="183"/>
      <c r="O107" s="62"/>
      <c r="P107" s="62"/>
      <c r="Q107" s="62"/>
      <c r="R107" s="62"/>
      <c r="S107" s="62"/>
      <c r="T107" s="63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T107" s="15" t="s">
        <v>122</v>
      </c>
      <c r="AU107" s="15" t="s">
        <v>120</v>
      </c>
    </row>
    <row r="108" spans="1:65" s="2" customFormat="1" ht="21.75" customHeight="1">
      <c r="A108" s="32"/>
      <c r="B108" s="33"/>
      <c r="C108" s="166" t="s">
        <v>161</v>
      </c>
      <c r="D108" s="166" t="s">
        <v>115</v>
      </c>
      <c r="E108" s="167" t="s">
        <v>162</v>
      </c>
      <c r="F108" s="168" t="s">
        <v>163</v>
      </c>
      <c r="G108" s="169" t="s">
        <v>118</v>
      </c>
      <c r="H108" s="170">
        <v>20.4</v>
      </c>
      <c r="I108" s="171"/>
      <c r="J108" s="172">
        <f>ROUND(I108*H108,2)</f>
        <v>0</v>
      </c>
      <c r="K108" s="168" t="s">
        <v>19</v>
      </c>
      <c r="L108" s="37"/>
      <c r="M108" s="173" t="s">
        <v>19</v>
      </c>
      <c r="N108" s="174" t="s">
        <v>42</v>
      </c>
      <c r="O108" s="62"/>
      <c r="P108" s="175">
        <f>O108*H108</f>
        <v>0</v>
      </c>
      <c r="Q108" s="175">
        <v>0</v>
      </c>
      <c r="R108" s="175">
        <f>Q108*H108</f>
        <v>0</v>
      </c>
      <c r="S108" s="175">
        <v>0</v>
      </c>
      <c r="T108" s="176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77" t="s">
        <v>119</v>
      </c>
      <c r="AT108" s="177" t="s">
        <v>115</v>
      </c>
      <c r="AU108" s="177" t="s">
        <v>120</v>
      </c>
      <c r="AY108" s="15" t="s">
        <v>110</v>
      </c>
      <c r="BE108" s="178">
        <f>IF(N108="základní",J108,0)</f>
        <v>0</v>
      </c>
      <c r="BF108" s="178">
        <f>IF(N108="snížená",J108,0)</f>
        <v>0</v>
      </c>
      <c r="BG108" s="178">
        <f>IF(N108="zákl. přenesená",J108,0)</f>
        <v>0</v>
      </c>
      <c r="BH108" s="178">
        <f>IF(N108="sníž. přenesená",J108,0)</f>
        <v>0</v>
      </c>
      <c r="BI108" s="178">
        <f>IF(N108="nulová",J108,0)</f>
        <v>0</v>
      </c>
      <c r="BJ108" s="15" t="s">
        <v>76</v>
      </c>
      <c r="BK108" s="178">
        <f>ROUND(I108*H108,2)</f>
        <v>0</v>
      </c>
      <c r="BL108" s="15" t="s">
        <v>119</v>
      </c>
      <c r="BM108" s="177" t="s">
        <v>164</v>
      </c>
    </row>
    <row r="109" spans="1:47" s="2" customFormat="1" ht="10">
      <c r="A109" s="32"/>
      <c r="B109" s="33"/>
      <c r="C109" s="34"/>
      <c r="D109" s="179" t="s">
        <v>122</v>
      </c>
      <c r="E109" s="34"/>
      <c r="F109" s="180" t="s">
        <v>163</v>
      </c>
      <c r="G109" s="34"/>
      <c r="H109" s="34"/>
      <c r="I109" s="181"/>
      <c r="J109" s="34"/>
      <c r="K109" s="34"/>
      <c r="L109" s="37"/>
      <c r="M109" s="182"/>
      <c r="N109" s="183"/>
      <c r="O109" s="62"/>
      <c r="P109" s="62"/>
      <c r="Q109" s="62"/>
      <c r="R109" s="62"/>
      <c r="S109" s="62"/>
      <c r="T109" s="63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T109" s="15" t="s">
        <v>122</v>
      </c>
      <c r="AU109" s="15" t="s">
        <v>120</v>
      </c>
    </row>
    <row r="110" spans="1:65" s="2" customFormat="1" ht="16.5" customHeight="1">
      <c r="A110" s="32"/>
      <c r="B110" s="33"/>
      <c r="C110" s="166" t="s">
        <v>165</v>
      </c>
      <c r="D110" s="166" t="s">
        <v>115</v>
      </c>
      <c r="E110" s="167" t="s">
        <v>166</v>
      </c>
      <c r="F110" s="168" t="s">
        <v>167</v>
      </c>
      <c r="G110" s="169" t="s">
        <v>118</v>
      </c>
      <c r="H110" s="170">
        <v>16</v>
      </c>
      <c r="I110" s="171"/>
      <c r="J110" s="172">
        <f>ROUND(I110*H110,2)</f>
        <v>0</v>
      </c>
      <c r="K110" s="168" t="s">
        <v>19</v>
      </c>
      <c r="L110" s="37"/>
      <c r="M110" s="173" t="s">
        <v>19</v>
      </c>
      <c r="N110" s="174" t="s">
        <v>42</v>
      </c>
      <c r="O110" s="62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R110" s="177" t="s">
        <v>119</v>
      </c>
      <c r="AT110" s="177" t="s">
        <v>115</v>
      </c>
      <c r="AU110" s="177" t="s">
        <v>120</v>
      </c>
      <c r="AY110" s="15" t="s">
        <v>110</v>
      </c>
      <c r="BE110" s="178">
        <f>IF(N110="základní",J110,0)</f>
        <v>0</v>
      </c>
      <c r="BF110" s="178">
        <f>IF(N110="snížená",J110,0)</f>
        <v>0</v>
      </c>
      <c r="BG110" s="178">
        <f>IF(N110="zákl. přenesená",J110,0)</f>
        <v>0</v>
      </c>
      <c r="BH110" s="178">
        <f>IF(N110="sníž. přenesená",J110,0)</f>
        <v>0</v>
      </c>
      <c r="BI110" s="178">
        <f>IF(N110="nulová",J110,0)</f>
        <v>0</v>
      </c>
      <c r="BJ110" s="15" t="s">
        <v>76</v>
      </c>
      <c r="BK110" s="178">
        <f>ROUND(I110*H110,2)</f>
        <v>0</v>
      </c>
      <c r="BL110" s="15" t="s">
        <v>119</v>
      </c>
      <c r="BM110" s="177" t="s">
        <v>168</v>
      </c>
    </row>
    <row r="111" spans="1:47" s="2" customFormat="1" ht="10">
      <c r="A111" s="32"/>
      <c r="B111" s="33"/>
      <c r="C111" s="34"/>
      <c r="D111" s="179" t="s">
        <v>122</v>
      </c>
      <c r="E111" s="34"/>
      <c r="F111" s="180" t="s">
        <v>167</v>
      </c>
      <c r="G111" s="34"/>
      <c r="H111" s="34"/>
      <c r="I111" s="181"/>
      <c r="J111" s="34"/>
      <c r="K111" s="34"/>
      <c r="L111" s="37"/>
      <c r="M111" s="182"/>
      <c r="N111" s="183"/>
      <c r="O111" s="62"/>
      <c r="P111" s="62"/>
      <c r="Q111" s="62"/>
      <c r="R111" s="62"/>
      <c r="S111" s="62"/>
      <c r="T111" s="63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T111" s="15" t="s">
        <v>122</v>
      </c>
      <c r="AU111" s="15" t="s">
        <v>120</v>
      </c>
    </row>
    <row r="112" spans="1:65" s="2" customFormat="1" ht="16.5" customHeight="1">
      <c r="A112" s="32"/>
      <c r="B112" s="33"/>
      <c r="C112" s="166" t="s">
        <v>169</v>
      </c>
      <c r="D112" s="166" t="s">
        <v>115</v>
      </c>
      <c r="E112" s="167" t="s">
        <v>170</v>
      </c>
      <c r="F112" s="168" t="s">
        <v>171</v>
      </c>
      <c r="G112" s="169" t="s">
        <v>118</v>
      </c>
      <c r="H112" s="170">
        <v>10.5</v>
      </c>
      <c r="I112" s="171"/>
      <c r="J112" s="172">
        <f>ROUND(I112*H112,2)</f>
        <v>0</v>
      </c>
      <c r="K112" s="168" t="s">
        <v>19</v>
      </c>
      <c r="L112" s="37"/>
      <c r="M112" s="173" t="s">
        <v>19</v>
      </c>
      <c r="N112" s="174" t="s">
        <v>42</v>
      </c>
      <c r="O112" s="62"/>
      <c r="P112" s="175">
        <f>O112*H112</f>
        <v>0</v>
      </c>
      <c r="Q112" s="175">
        <v>0</v>
      </c>
      <c r="R112" s="175">
        <f>Q112*H112</f>
        <v>0</v>
      </c>
      <c r="S112" s="175">
        <v>0</v>
      </c>
      <c r="T112" s="176">
        <f>S112*H112</f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77" t="s">
        <v>119</v>
      </c>
      <c r="AT112" s="177" t="s">
        <v>115</v>
      </c>
      <c r="AU112" s="177" t="s">
        <v>120</v>
      </c>
      <c r="AY112" s="15" t="s">
        <v>110</v>
      </c>
      <c r="BE112" s="178">
        <f>IF(N112="základní",J112,0)</f>
        <v>0</v>
      </c>
      <c r="BF112" s="178">
        <f>IF(N112="snížená",J112,0)</f>
        <v>0</v>
      </c>
      <c r="BG112" s="178">
        <f>IF(N112="zákl. přenesená",J112,0)</f>
        <v>0</v>
      </c>
      <c r="BH112" s="178">
        <f>IF(N112="sníž. přenesená",J112,0)</f>
        <v>0</v>
      </c>
      <c r="BI112" s="178">
        <f>IF(N112="nulová",J112,0)</f>
        <v>0</v>
      </c>
      <c r="BJ112" s="15" t="s">
        <v>76</v>
      </c>
      <c r="BK112" s="178">
        <f>ROUND(I112*H112,2)</f>
        <v>0</v>
      </c>
      <c r="BL112" s="15" t="s">
        <v>119</v>
      </c>
      <c r="BM112" s="177" t="s">
        <v>172</v>
      </c>
    </row>
    <row r="113" spans="1:47" s="2" customFormat="1" ht="10">
      <c r="A113" s="32"/>
      <c r="B113" s="33"/>
      <c r="C113" s="34"/>
      <c r="D113" s="179" t="s">
        <v>122</v>
      </c>
      <c r="E113" s="34"/>
      <c r="F113" s="180" t="s">
        <v>173</v>
      </c>
      <c r="G113" s="34"/>
      <c r="H113" s="34"/>
      <c r="I113" s="181"/>
      <c r="J113" s="34"/>
      <c r="K113" s="34"/>
      <c r="L113" s="37"/>
      <c r="M113" s="182"/>
      <c r="N113" s="183"/>
      <c r="O113" s="62"/>
      <c r="P113" s="62"/>
      <c r="Q113" s="62"/>
      <c r="R113" s="62"/>
      <c r="S113" s="62"/>
      <c r="T113" s="63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5" t="s">
        <v>122</v>
      </c>
      <c r="AU113" s="15" t="s">
        <v>120</v>
      </c>
    </row>
    <row r="114" spans="1:65" s="2" customFormat="1" ht="24.15" customHeight="1">
      <c r="A114" s="32"/>
      <c r="B114" s="33"/>
      <c r="C114" s="166" t="s">
        <v>174</v>
      </c>
      <c r="D114" s="166" t="s">
        <v>115</v>
      </c>
      <c r="E114" s="167" t="s">
        <v>175</v>
      </c>
      <c r="F114" s="168" t="s">
        <v>176</v>
      </c>
      <c r="G114" s="169" t="s">
        <v>134</v>
      </c>
      <c r="H114" s="170">
        <v>60</v>
      </c>
      <c r="I114" s="171"/>
      <c r="J114" s="172">
        <f>ROUND(I114*H114,2)</f>
        <v>0</v>
      </c>
      <c r="K114" s="168" t="s">
        <v>19</v>
      </c>
      <c r="L114" s="37"/>
      <c r="M114" s="173" t="s">
        <v>19</v>
      </c>
      <c r="N114" s="174" t="s">
        <v>42</v>
      </c>
      <c r="O114" s="62"/>
      <c r="P114" s="175">
        <f>O114*H114</f>
        <v>0</v>
      </c>
      <c r="Q114" s="175">
        <v>0</v>
      </c>
      <c r="R114" s="175">
        <f>Q114*H114</f>
        <v>0</v>
      </c>
      <c r="S114" s="175">
        <v>0</v>
      </c>
      <c r="T114" s="176">
        <f>S114*H114</f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77" t="s">
        <v>119</v>
      </c>
      <c r="AT114" s="177" t="s">
        <v>115</v>
      </c>
      <c r="AU114" s="177" t="s">
        <v>120</v>
      </c>
      <c r="AY114" s="15" t="s">
        <v>110</v>
      </c>
      <c r="BE114" s="178">
        <f>IF(N114="základní",J114,0)</f>
        <v>0</v>
      </c>
      <c r="BF114" s="178">
        <f>IF(N114="snížená",J114,0)</f>
        <v>0</v>
      </c>
      <c r="BG114" s="178">
        <f>IF(N114="zákl. přenesená",J114,0)</f>
        <v>0</v>
      </c>
      <c r="BH114" s="178">
        <f>IF(N114="sníž. přenesená",J114,0)</f>
        <v>0</v>
      </c>
      <c r="BI114" s="178">
        <f>IF(N114="nulová",J114,0)</f>
        <v>0</v>
      </c>
      <c r="BJ114" s="15" t="s">
        <v>76</v>
      </c>
      <c r="BK114" s="178">
        <f>ROUND(I114*H114,2)</f>
        <v>0</v>
      </c>
      <c r="BL114" s="15" t="s">
        <v>119</v>
      </c>
      <c r="BM114" s="177" t="s">
        <v>177</v>
      </c>
    </row>
    <row r="115" spans="1:47" s="2" customFormat="1" ht="18">
      <c r="A115" s="32"/>
      <c r="B115" s="33"/>
      <c r="C115" s="34"/>
      <c r="D115" s="179" t="s">
        <v>122</v>
      </c>
      <c r="E115" s="34"/>
      <c r="F115" s="180" t="s">
        <v>176</v>
      </c>
      <c r="G115" s="34"/>
      <c r="H115" s="34"/>
      <c r="I115" s="181"/>
      <c r="J115" s="34"/>
      <c r="K115" s="34"/>
      <c r="L115" s="37"/>
      <c r="M115" s="182"/>
      <c r="N115" s="183"/>
      <c r="O115" s="62"/>
      <c r="P115" s="62"/>
      <c r="Q115" s="62"/>
      <c r="R115" s="62"/>
      <c r="S115" s="62"/>
      <c r="T115" s="63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T115" s="15" t="s">
        <v>122</v>
      </c>
      <c r="AU115" s="15" t="s">
        <v>120</v>
      </c>
    </row>
    <row r="116" spans="1:65" s="2" customFormat="1" ht="16.5" customHeight="1">
      <c r="A116" s="32"/>
      <c r="B116" s="33"/>
      <c r="C116" s="166" t="s">
        <v>8</v>
      </c>
      <c r="D116" s="166" t="s">
        <v>115</v>
      </c>
      <c r="E116" s="167" t="s">
        <v>178</v>
      </c>
      <c r="F116" s="168" t="s">
        <v>179</v>
      </c>
      <c r="G116" s="169" t="s">
        <v>180</v>
      </c>
      <c r="H116" s="170">
        <v>423.52</v>
      </c>
      <c r="I116" s="171"/>
      <c r="J116" s="172">
        <f>ROUND(I116*H116,2)</f>
        <v>0</v>
      </c>
      <c r="K116" s="168" t="s">
        <v>19</v>
      </c>
      <c r="L116" s="37"/>
      <c r="M116" s="173" t="s">
        <v>19</v>
      </c>
      <c r="N116" s="174" t="s">
        <v>42</v>
      </c>
      <c r="O116" s="62"/>
      <c r="P116" s="175">
        <f>O116*H116</f>
        <v>0</v>
      </c>
      <c r="Q116" s="175">
        <v>0</v>
      </c>
      <c r="R116" s="175">
        <f>Q116*H116</f>
        <v>0</v>
      </c>
      <c r="S116" s="175">
        <v>0</v>
      </c>
      <c r="T116" s="176">
        <f>S116*H116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77" t="s">
        <v>119</v>
      </c>
      <c r="AT116" s="177" t="s">
        <v>115</v>
      </c>
      <c r="AU116" s="177" t="s">
        <v>120</v>
      </c>
      <c r="AY116" s="15" t="s">
        <v>110</v>
      </c>
      <c r="BE116" s="178">
        <f>IF(N116="základní",J116,0)</f>
        <v>0</v>
      </c>
      <c r="BF116" s="178">
        <f>IF(N116="snížená",J116,0)</f>
        <v>0</v>
      </c>
      <c r="BG116" s="178">
        <f>IF(N116="zákl. přenesená",J116,0)</f>
        <v>0</v>
      </c>
      <c r="BH116" s="178">
        <f>IF(N116="sníž. přenesená",J116,0)</f>
        <v>0</v>
      </c>
      <c r="BI116" s="178">
        <f>IF(N116="nulová",J116,0)</f>
        <v>0</v>
      </c>
      <c r="BJ116" s="15" t="s">
        <v>76</v>
      </c>
      <c r="BK116" s="178">
        <f>ROUND(I116*H116,2)</f>
        <v>0</v>
      </c>
      <c r="BL116" s="15" t="s">
        <v>119</v>
      </c>
      <c r="BM116" s="177" t="s">
        <v>181</v>
      </c>
    </row>
    <row r="117" spans="1:47" s="2" customFormat="1" ht="10">
      <c r="A117" s="32"/>
      <c r="B117" s="33"/>
      <c r="C117" s="34"/>
      <c r="D117" s="179" t="s">
        <v>122</v>
      </c>
      <c r="E117" s="34"/>
      <c r="F117" s="180" t="s">
        <v>179</v>
      </c>
      <c r="G117" s="34"/>
      <c r="H117" s="34"/>
      <c r="I117" s="181"/>
      <c r="J117" s="34"/>
      <c r="K117" s="34"/>
      <c r="L117" s="37"/>
      <c r="M117" s="182"/>
      <c r="N117" s="183"/>
      <c r="O117" s="62"/>
      <c r="P117" s="62"/>
      <c r="Q117" s="62"/>
      <c r="R117" s="62"/>
      <c r="S117" s="62"/>
      <c r="T117" s="63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5" t="s">
        <v>122</v>
      </c>
      <c r="AU117" s="15" t="s">
        <v>120</v>
      </c>
    </row>
    <row r="118" spans="2:63" s="12" customFormat="1" ht="20.9" customHeight="1">
      <c r="B118" s="150"/>
      <c r="C118" s="151"/>
      <c r="D118" s="152" t="s">
        <v>70</v>
      </c>
      <c r="E118" s="164" t="s">
        <v>182</v>
      </c>
      <c r="F118" s="164" t="s">
        <v>183</v>
      </c>
      <c r="G118" s="151"/>
      <c r="H118" s="151"/>
      <c r="I118" s="154"/>
      <c r="J118" s="165">
        <f>BK118</f>
        <v>0</v>
      </c>
      <c r="K118" s="151"/>
      <c r="L118" s="156"/>
      <c r="M118" s="157"/>
      <c r="N118" s="158"/>
      <c r="O118" s="158"/>
      <c r="P118" s="159">
        <f>SUM(P119:P124)</f>
        <v>0</v>
      </c>
      <c r="Q118" s="158"/>
      <c r="R118" s="159">
        <f>SUM(R119:R124)</f>
        <v>0</v>
      </c>
      <c r="S118" s="158"/>
      <c r="T118" s="160">
        <f>SUM(T119:T124)</f>
        <v>0</v>
      </c>
      <c r="AR118" s="161" t="s">
        <v>76</v>
      </c>
      <c r="AT118" s="162" t="s">
        <v>70</v>
      </c>
      <c r="AU118" s="162" t="s">
        <v>78</v>
      </c>
      <c r="AY118" s="161" t="s">
        <v>110</v>
      </c>
      <c r="BK118" s="163">
        <f>SUM(BK119:BK124)</f>
        <v>0</v>
      </c>
    </row>
    <row r="119" spans="1:65" s="2" customFormat="1" ht="24.15" customHeight="1">
      <c r="A119" s="32"/>
      <c r="B119" s="33"/>
      <c r="C119" s="166" t="s">
        <v>184</v>
      </c>
      <c r="D119" s="166" t="s">
        <v>115</v>
      </c>
      <c r="E119" s="167" t="s">
        <v>185</v>
      </c>
      <c r="F119" s="168" t="s">
        <v>186</v>
      </c>
      <c r="G119" s="169" t="s">
        <v>118</v>
      </c>
      <c r="H119" s="170">
        <v>1.8</v>
      </c>
      <c r="I119" s="171"/>
      <c r="J119" s="172">
        <f>ROUND(I119*H119,2)</f>
        <v>0</v>
      </c>
      <c r="K119" s="168" t="s">
        <v>19</v>
      </c>
      <c r="L119" s="37"/>
      <c r="M119" s="173" t="s">
        <v>19</v>
      </c>
      <c r="N119" s="174" t="s">
        <v>42</v>
      </c>
      <c r="O119" s="62"/>
      <c r="P119" s="175">
        <f>O119*H119</f>
        <v>0</v>
      </c>
      <c r="Q119" s="175">
        <v>0</v>
      </c>
      <c r="R119" s="175">
        <f>Q119*H119</f>
        <v>0</v>
      </c>
      <c r="S119" s="175">
        <v>0</v>
      </c>
      <c r="T119" s="176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77" t="s">
        <v>119</v>
      </c>
      <c r="AT119" s="177" t="s">
        <v>115</v>
      </c>
      <c r="AU119" s="177" t="s">
        <v>120</v>
      </c>
      <c r="AY119" s="15" t="s">
        <v>110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15" t="s">
        <v>76</v>
      </c>
      <c r="BK119" s="178">
        <f>ROUND(I119*H119,2)</f>
        <v>0</v>
      </c>
      <c r="BL119" s="15" t="s">
        <v>119</v>
      </c>
      <c r="BM119" s="177" t="s">
        <v>187</v>
      </c>
    </row>
    <row r="120" spans="1:47" s="2" customFormat="1" ht="10">
      <c r="A120" s="32"/>
      <c r="B120" s="33"/>
      <c r="C120" s="34"/>
      <c r="D120" s="179" t="s">
        <v>122</v>
      </c>
      <c r="E120" s="34"/>
      <c r="F120" s="180" t="s">
        <v>188</v>
      </c>
      <c r="G120" s="34"/>
      <c r="H120" s="34"/>
      <c r="I120" s="181"/>
      <c r="J120" s="34"/>
      <c r="K120" s="34"/>
      <c r="L120" s="37"/>
      <c r="M120" s="182"/>
      <c r="N120" s="183"/>
      <c r="O120" s="62"/>
      <c r="P120" s="62"/>
      <c r="Q120" s="62"/>
      <c r="R120" s="62"/>
      <c r="S120" s="62"/>
      <c r="T120" s="63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5" t="s">
        <v>122</v>
      </c>
      <c r="AU120" s="15" t="s">
        <v>120</v>
      </c>
    </row>
    <row r="121" spans="1:65" s="2" customFormat="1" ht="16.5" customHeight="1">
      <c r="A121" s="32"/>
      <c r="B121" s="33"/>
      <c r="C121" s="166" t="s">
        <v>189</v>
      </c>
      <c r="D121" s="166" t="s">
        <v>115</v>
      </c>
      <c r="E121" s="167" t="s">
        <v>190</v>
      </c>
      <c r="F121" s="168" t="s">
        <v>191</v>
      </c>
      <c r="G121" s="169" t="s">
        <v>134</v>
      </c>
      <c r="H121" s="170">
        <v>3.2</v>
      </c>
      <c r="I121" s="171"/>
      <c r="J121" s="172">
        <f>ROUND(I121*H121,2)</f>
        <v>0</v>
      </c>
      <c r="K121" s="168" t="s">
        <v>19</v>
      </c>
      <c r="L121" s="37"/>
      <c r="M121" s="173" t="s">
        <v>19</v>
      </c>
      <c r="N121" s="174" t="s">
        <v>42</v>
      </c>
      <c r="O121" s="62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7" t="s">
        <v>119</v>
      </c>
      <c r="AT121" s="177" t="s">
        <v>115</v>
      </c>
      <c r="AU121" s="177" t="s">
        <v>120</v>
      </c>
      <c r="AY121" s="15" t="s">
        <v>110</v>
      </c>
      <c r="BE121" s="178">
        <f>IF(N121="základní",J121,0)</f>
        <v>0</v>
      </c>
      <c r="BF121" s="178">
        <f>IF(N121="snížená",J121,0)</f>
        <v>0</v>
      </c>
      <c r="BG121" s="178">
        <f>IF(N121="zákl. přenesená",J121,0)</f>
        <v>0</v>
      </c>
      <c r="BH121" s="178">
        <f>IF(N121="sníž. přenesená",J121,0)</f>
        <v>0</v>
      </c>
      <c r="BI121" s="178">
        <f>IF(N121="nulová",J121,0)</f>
        <v>0</v>
      </c>
      <c r="BJ121" s="15" t="s">
        <v>76</v>
      </c>
      <c r="BK121" s="178">
        <f>ROUND(I121*H121,2)</f>
        <v>0</v>
      </c>
      <c r="BL121" s="15" t="s">
        <v>119</v>
      </c>
      <c r="BM121" s="177" t="s">
        <v>192</v>
      </c>
    </row>
    <row r="122" spans="1:47" s="2" customFormat="1" ht="10">
      <c r="A122" s="32"/>
      <c r="B122" s="33"/>
      <c r="C122" s="34"/>
      <c r="D122" s="179" t="s">
        <v>122</v>
      </c>
      <c r="E122" s="34"/>
      <c r="F122" s="180" t="s">
        <v>191</v>
      </c>
      <c r="G122" s="34"/>
      <c r="H122" s="34"/>
      <c r="I122" s="181"/>
      <c r="J122" s="34"/>
      <c r="K122" s="34"/>
      <c r="L122" s="37"/>
      <c r="M122" s="182"/>
      <c r="N122" s="183"/>
      <c r="O122" s="62"/>
      <c r="P122" s="62"/>
      <c r="Q122" s="62"/>
      <c r="R122" s="62"/>
      <c r="S122" s="62"/>
      <c r="T122" s="63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122</v>
      </c>
      <c r="AU122" s="15" t="s">
        <v>120</v>
      </c>
    </row>
    <row r="123" spans="1:65" s="2" customFormat="1" ht="16.5" customHeight="1">
      <c r="A123" s="32"/>
      <c r="B123" s="33"/>
      <c r="C123" s="166" t="s">
        <v>193</v>
      </c>
      <c r="D123" s="166" t="s">
        <v>115</v>
      </c>
      <c r="E123" s="167" t="s">
        <v>194</v>
      </c>
      <c r="F123" s="168" t="s">
        <v>195</v>
      </c>
      <c r="G123" s="169" t="s">
        <v>134</v>
      </c>
      <c r="H123" s="170">
        <v>3.2</v>
      </c>
      <c r="I123" s="171"/>
      <c r="J123" s="172">
        <f>ROUND(I123*H123,2)</f>
        <v>0</v>
      </c>
      <c r="K123" s="168" t="s">
        <v>19</v>
      </c>
      <c r="L123" s="37"/>
      <c r="M123" s="173" t="s">
        <v>19</v>
      </c>
      <c r="N123" s="174" t="s">
        <v>42</v>
      </c>
      <c r="O123" s="62"/>
      <c r="P123" s="175">
        <f>O123*H123</f>
        <v>0</v>
      </c>
      <c r="Q123" s="175">
        <v>0</v>
      </c>
      <c r="R123" s="175">
        <f>Q123*H123</f>
        <v>0</v>
      </c>
      <c r="S123" s="175">
        <v>0</v>
      </c>
      <c r="T123" s="176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77" t="s">
        <v>119</v>
      </c>
      <c r="AT123" s="177" t="s">
        <v>115</v>
      </c>
      <c r="AU123" s="177" t="s">
        <v>120</v>
      </c>
      <c r="AY123" s="15" t="s">
        <v>110</v>
      </c>
      <c r="BE123" s="178">
        <f>IF(N123="základní",J123,0)</f>
        <v>0</v>
      </c>
      <c r="BF123" s="178">
        <f>IF(N123="snížená",J123,0)</f>
        <v>0</v>
      </c>
      <c r="BG123" s="178">
        <f>IF(N123="zákl. přenesená",J123,0)</f>
        <v>0</v>
      </c>
      <c r="BH123" s="178">
        <f>IF(N123="sníž. přenesená",J123,0)</f>
        <v>0</v>
      </c>
      <c r="BI123" s="178">
        <f>IF(N123="nulová",J123,0)</f>
        <v>0</v>
      </c>
      <c r="BJ123" s="15" t="s">
        <v>76</v>
      </c>
      <c r="BK123" s="178">
        <f>ROUND(I123*H123,2)</f>
        <v>0</v>
      </c>
      <c r="BL123" s="15" t="s">
        <v>119</v>
      </c>
      <c r="BM123" s="177" t="s">
        <v>196</v>
      </c>
    </row>
    <row r="124" spans="1:47" s="2" customFormat="1" ht="10">
      <c r="A124" s="32"/>
      <c r="B124" s="33"/>
      <c r="C124" s="34"/>
      <c r="D124" s="179" t="s">
        <v>122</v>
      </c>
      <c r="E124" s="34"/>
      <c r="F124" s="180" t="s">
        <v>195</v>
      </c>
      <c r="G124" s="34"/>
      <c r="H124" s="34"/>
      <c r="I124" s="181"/>
      <c r="J124" s="34"/>
      <c r="K124" s="34"/>
      <c r="L124" s="37"/>
      <c r="M124" s="182"/>
      <c r="N124" s="183"/>
      <c r="O124" s="62"/>
      <c r="P124" s="62"/>
      <c r="Q124" s="62"/>
      <c r="R124" s="62"/>
      <c r="S124" s="62"/>
      <c r="T124" s="63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5" t="s">
        <v>122</v>
      </c>
      <c r="AU124" s="15" t="s">
        <v>120</v>
      </c>
    </row>
    <row r="125" spans="2:63" s="12" customFormat="1" ht="20.9" customHeight="1">
      <c r="B125" s="150"/>
      <c r="C125" s="151"/>
      <c r="D125" s="152" t="s">
        <v>70</v>
      </c>
      <c r="E125" s="164" t="s">
        <v>197</v>
      </c>
      <c r="F125" s="164" t="s">
        <v>198</v>
      </c>
      <c r="G125" s="151"/>
      <c r="H125" s="151"/>
      <c r="I125" s="154"/>
      <c r="J125" s="165">
        <f>BK125</f>
        <v>0</v>
      </c>
      <c r="K125" s="151"/>
      <c r="L125" s="156"/>
      <c r="M125" s="157"/>
      <c r="N125" s="158"/>
      <c r="O125" s="158"/>
      <c r="P125" s="159">
        <f>SUM(P126:P131)</f>
        <v>0</v>
      </c>
      <c r="Q125" s="158"/>
      <c r="R125" s="159">
        <f>SUM(R126:R131)</f>
        <v>324.768</v>
      </c>
      <c r="S125" s="158"/>
      <c r="T125" s="160">
        <f>SUM(T126:T131)</f>
        <v>0</v>
      </c>
      <c r="AR125" s="161" t="s">
        <v>76</v>
      </c>
      <c r="AT125" s="162" t="s">
        <v>70</v>
      </c>
      <c r="AU125" s="162" t="s">
        <v>78</v>
      </c>
      <c r="AY125" s="161" t="s">
        <v>110</v>
      </c>
      <c r="BK125" s="163">
        <f>SUM(BK126:BK131)</f>
        <v>0</v>
      </c>
    </row>
    <row r="126" spans="1:65" s="2" customFormat="1" ht="16.5" customHeight="1">
      <c r="A126" s="32"/>
      <c r="B126" s="33"/>
      <c r="C126" s="166" t="s">
        <v>199</v>
      </c>
      <c r="D126" s="166" t="s">
        <v>115</v>
      </c>
      <c r="E126" s="167" t="s">
        <v>200</v>
      </c>
      <c r="F126" s="168" t="s">
        <v>201</v>
      </c>
      <c r="G126" s="169" t="s">
        <v>134</v>
      </c>
      <c r="H126" s="170">
        <v>422</v>
      </c>
      <c r="I126" s="171"/>
      <c r="J126" s="172">
        <f>ROUND(I126*H126,2)</f>
        <v>0</v>
      </c>
      <c r="K126" s="168" t="s">
        <v>129</v>
      </c>
      <c r="L126" s="37"/>
      <c r="M126" s="173" t="s">
        <v>19</v>
      </c>
      <c r="N126" s="174" t="s">
        <v>42</v>
      </c>
      <c r="O126" s="62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7" t="s">
        <v>119</v>
      </c>
      <c r="AT126" s="177" t="s">
        <v>115</v>
      </c>
      <c r="AU126" s="177" t="s">
        <v>120</v>
      </c>
      <c r="AY126" s="15" t="s">
        <v>110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5" t="s">
        <v>76</v>
      </c>
      <c r="BK126" s="178">
        <f>ROUND(I126*H126,2)</f>
        <v>0</v>
      </c>
      <c r="BL126" s="15" t="s">
        <v>119</v>
      </c>
      <c r="BM126" s="177" t="s">
        <v>202</v>
      </c>
    </row>
    <row r="127" spans="1:47" s="2" customFormat="1" ht="10">
      <c r="A127" s="32"/>
      <c r="B127" s="33"/>
      <c r="C127" s="34"/>
      <c r="D127" s="179" t="s">
        <v>122</v>
      </c>
      <c r="E127" s="34"/>
      <c r="F127" s="180" t="s">
        <v>203</v>
      </c>
      <c r="G127" s="34"/>
      <c r="H127" s="34"/>
      <c r="I127" s="181"/>
      <c r="J127" s="34"/>
      <c r="K127" s="34"/>
      <c r="L127" s="37"/>
      <c r="M127" s="182"/>
      <c r="N127" s="183"/>
      <c r="O127" s="62"/>
      <c r="P127" s="62"/>
      <c r="Q127" s="62"/>
      <c r="R127" s="62"/>
      <c r="S127" s="62"/>
      <c r="T127" s="63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122</v>
      </c>
      <c r="AU127" s="15" t="s">
        <v>120</v>
      </c>
    </row>
    <row r="128" spans="1:65" s="2" customFormat="1" ht="16.5" customHeight="1">
      <c r="A128" s="32"/>
      <c r="B128" s="33"/>
      <c r="C128" s="166" t="s">
        <v>204</v>
      </c>
      <c r="D128" s="166" t="s">
        <v>115</v>
      </c>
      <c r="E128" s="167" t="s">
        <v>205</v>
      </c>
      <c r="F128" s="168" t="s">
        <v>206</v>
      </c>
      <c r="G128" s="169" t="s">
        <v>134</v>
      </c>
      <c r="H128" s="170">
        <v>398</v>
      </c>
      <c r="I128" s="171"/>
      <c r="J128" s="172">
        <f>ROUND(I128*H128,2)</f>
        <v>0</v>
      </c>
      <c r="K128" s="168" t="s">
        <v>129</v>
      </c>
      <c r="L128" s="37"/>
      <c r="M128" s="173" t="s">
        <v>19</v>
      </c>
      <c r="N128" s="174" t="s">
        <v>42</v>
      </c>
      <c r="O128" s="62"/>
      <c r="P128" s="175">
        <f>O128*H128</f>
        <v>0</v>
      </c>
      <c r="Q128" s="175">
        <v>0.816</v>
      </c>
      <c r="R128" s="175">
        <f>Q128*H128</f>
        <v>324.768</v>
      </c>
      <c r="S128" s="175">
        <v>0</v>
      </c>
      <c r="T128" s="17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7" t="s">
        <v>119</v>
      </c>
      <c r="AT128" s="177" t="s">
        <v>115</v>
      </c>
      <c r="AU128" s="177" t="s">
        <v>120</v>
      </c>
      <c r="AY128" s="15" t="s">
        <v>110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15" t="s">
        <v>76</v>
      </c>
      <c r="BK128" s="178">
        <f>ROUND(I128*H128,2)</f>
        <v>0</v>
      </c>
      <c r="BL128" s="15" t="s">
        <v>119</v>
      </c>
      <c r="BM128" s="177" t="s">
        <v>207</v>
      </c>
    </row>
    <row r="129" spans="1:47" s="2" customFormat="1" ht="10">
      <c r="A129" s="32"/>
      <c r="B129" s="33"/>
      <c r="C129" s="34"/>
      <c r="D129" s="179" t="s">
        <v>122</v>
      </c>
      <c r="E129" s="34"/>
      <c r="F129" s="180" t="s">
        <v>208</v>
      </c>
      <c r="G129" s="34"/>
      <c r="H129" s="34"/>
      <c r="I129" s="181"/>
      <c r="J129" s="34"/>
      <c r="K129" s="34"/>
      <c r="L129" s="37"/>
      <c r="M129" s="182"/>
      <c r="N129" s="183"/>
      <c r="O129" s="62"/>
      <c r="P129" s="62"/>
      <c r="Q129" s="62"/>
      <c r="R129" s="62"/>
      <c r="S129" s="62"/>
      <c r="T129" s="63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5" t="s">
        <v>122</v>
      </c>
      <c r="AU129" s="15" t="s">
        <v>120</v>
      </c>
    </row>
    <row r="130" spans="1:65" s="2" customFormat="1" ht="16.5" customHeight="1">
      <c r="A130" s="32"/>
      <c r="B130" s="33"/>
      <c r="C130" s="166" t="s">
        <v>7</v>
      </c>
      <c r="D130" s="166" t="s">
        <v>115</v>
      </c>
      <c r="E130" s="167" t="s">
        <v>209</v>
      </c>
      <c r="F130" s="168" t="s">
        <v>210</v>
      </c>
      <c r="G130" s="169" t="s">
        <v>134</v>
      </c>
      <c r="H130" s="170">
        <v>422</v>
      </c>
      <c r="I130" s="171"/>
      <c r="J130" s="172">
        <f>ROUND(I130*H130,2)</f>
        <v>0</v>
      </c>
      <c r="K130" s="168" t="s">
        <v>19</v>
      </c>
      <c r="L130" s="37"/>
      <c r="M130" s="173" t="s">
        <v>19</v>
      </c>
      <c r="N130" s="174" t="s">
        <v>42</v>
      </c>
      <c r="O130" s="62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7" t="s">
        <v>119</v>
      </c>
      <c r="AT130" s="177" t="s">
        <v>115</v>
      </c>
      <c r="AU130" s="177" t="s">
        <v>120</v>
      </c>
      <c r="AY130" s="15" t="s">
        <v>110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15" t="s">
        <v>76</v>
      </c>
      <c r="BK130" s="178">
        <f>ROUND(I130*H130,2)</f>
        <v>0</v>
      </c>
      <c r="BL130" s="15" t="s">
        <v>119</v>
      </c>
      <c r="BM130" s="177" t="s">
        <v>211</v>
      </c>
    </row>
    <row r="131" spans="1:47" s="2" customFormat="1" ht="10">
      <c r="A131" s="32"/>
      <c r="B131" s="33"/>
      <c r="C131" s="34"/>
      <c r="D131" s="179" t="s">
        <v>122</v>
      </c>
      <c r="E131" s="34"/>
      <c r="F131" s="180" t="s">
        <v>212</v>
      </c>
      <c r="G131" s="34"/>
      <c r="H131" s="34"/>
      <c r="I131" s="181"/>
      <c r="J131" s="34"/>
      <c r="K131" s="34"/>
      <c r="L131" s="37"/>
      <c r="M131" s="182"/>
      <c r="N131" s="183"/>
      <c r="O131" s="62"/>
      <c r="P131" s="62"/>
      <c r="Q131" s="62"/>
      <c r="R131" s="62"/>
      <c r="S131" s="62"/>
      <c r="T131" s="63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122</v>
      </c>
      <c r="AU131" s="15" t="s">
        <v>120</v>
      </c>
    </row>
    <row r="132" spans="2:63" s="12" customFormat="1" ht="20.9" customHeight="1">
      <c r="B132" s="150"/>
      <c r="C132" s="151"/>
      <c r="D132" s="152" t="s">
        <v>70</v>
      </c>
      <c r="E132" s="164" t="s">
        <v>213</v>
      </c>
      <c r="F132" s="164" t="s">
        <v>214</v>
      </c>
      <c r="G132" s="151"/>
      <c r="H132" s="151"/>
      <c r="I132" s="154"/>
      <c r="J132" s="165">
        <f>BK132</f>
        <v>0</v>
      </c>
      <c r="K132" s="151"/>
      <c r="L132" s="156"/>
      <c r="M132" s="157"/>
      <c r="N132" s="158"/>
      <c r="O132" s="158"/>
      <c r="P132" s="159">
        <f>SUM(P133:P134)</f>
        <v>0</v>
      </c>
      <c r="Q132" s="158"/>
      <c r="R132" s="159">
        <f>SUM(R133:R134)</f>
        <v>0</v>
      </c>
      <c r="S132" s="158"/>
      <c r="T132" s="160">
        <f>SUM(T133:T134)</f>
        <v>0</v>
      </c>
      <c r="AR132" s="161" t="s">
        <v>76</v>
      </c>
      <c r="AT132" s="162" t="s">
        <v>70</v>
      </c>
      <c r="AU132" s="162" t="s">
        <v>78</v>
      </c>
      <c r="AY132" s="161" t="s">
        <v>110</v>
      </c>
      <c r="BK132" s="163">
        <f>SUM(BK133:BK134)</f>
        <v>0</v>
      </c>
    </row>
    <row r="133" spans="1:65" s="2" customFormat="1" ht="16.5" customHeight="1">
      <c r="A133" s="32"/>
      <c r="B133" s="33"/>
      <c r="C133" s="166" t="s">
        <v>215</v>
      </c>
      <c r="D133" s="166" t="s">
        <v>115</v>
      </c>
      <c r="E133" s="167" t="s">
        <v>216</v>
      </c>
      <c r="F133" s="168" t="s">
        <v>217</v>
      </c>
      <c r="G133" s="169" t="s">
        <v>118</v>
      </c>
      <c r="H133" s="170">
        <v>10</v>
      </c>
      <c r="I133" s="171"/>
      <c r="J133" s="172">
        <f>ROUND(I133*H133,2)</f>
        <v>0</v>
      </c>
      <c r="K133" s="168" t="s">
        <v>19</v>
      </c>
      <c r="L133" s="37"/>
      <c r="M133" s="173" t="s">
        <v>19</v>
      </c>
      <c r="N133" s="174" t="s">
        <v>42</v>
      </c>
      <c r="O133" s="62"/>
      <c r="P133" s="175">
        <f>O133*H133</f>
        <v>0</v>
      </c>
      <c r="Q133" s="175">
        <v>0</v>
      </c>
      <c r="R133" s="175">
        <f>Q133*H133</f>
        <v>0</v>
      </c>
      <c r="S133" s="175">
        <v>0</v>
      </c>
      <c r="T133" s="17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7" t="s">
        <v>119</v>
      </c>
      <c r="AT133" s="177" t="s">
        <v>115</v>
      </c>
      <c r="AU133" s="177" t="s">
        <v>120</v>
      </c>
      <c r="AY133" s="15" t="s">
        <v>110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5" t="s">
        <v>76</v>
      </c>
      <c r="BK133" s="178">
        <f>ROUND(I133*H133,2)</f>
        <v>0</v>
      </c>
      <c r="BL133" s="15" t="s">
        <v>119</v>
      </c>
      <c r="BM133" s="177" t="s">
        <v>218</v>
      </c>
    </row>
    <row r="134" spans="1:47" s="2" customFormat="1" ht="10">
      <c r="A134" s="32"/>
      <c r="B134" s="33"/>
      <c r="C134" s="34"/>
      <c r="D134" s="179" t="s">
        <v>122</v>
      </c>
      <c r="E134" s="34"/>
      <c r="F134" s="180" t="s">
        <v>219</v>
      </c>
      <c r="G134" s="34"/>
      <c r="H134" s="34"/>
      <c r="I134" s="181"/>
      <c r="J134" s="34"/>
      <c r="K134" s="34"/>
      <c r="L134" s="37"/>
      <c r="M134" s="182"/>
      <c r="N134" s="183"/>
      <c r="O134" s="62"/>
      <c r="P134" s="62"/>
      <c r="Q134" s="62"/>
      <c r="R134" s="62"/>
      <c r="S134" s="62"/>
      <c r="T134" s="63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122</v>
      </c>
      <c r="AU134" s="15" t="s">
        <v>120</v>
      </c>
    </row>
    <row r="135" spans="2:63" s="12" customFormat="1" ht="20.9" customHeight="1">
      <c r="B135" s="150"/>
      <c r="C135" s="151"/>
      <c r="D135" s="152" t="s">
        <v>70</v>
      </c>
      <c r="E135" s="164" t="s">
        <v>220</v>
      </c>
      <c r="F135" s="164" t="s">
        <v>221</v>
      </c>
      <c r="G135" s="151"/>
      <c r="H135" s="151"/>
      <c r="I135" s="154"/>
      <c r="J135" s="165">
        <f>BK135</f>
        <v>0</v>
      </c>
      <c r="K135" s="151"/>
      <c r="L135" s="156"/>
      <c r="M135" s="157"/>
      <c r="N135" s="158"/>
      <c r="O135" s="158"/>
      <c r="P135" s="159">
        <f>SUM(P136:P183)</f>
        <v>0</v>
      </c>
      <c r="Q135" s="158"/>
      <c r="R135" s="159">
        <f>SUM(R136:R183)</f>
        <v>0</v>
      </c>
      <c r="S135" s="158"/>
      <c r="T135" s="160">
        <f>SUM(T136:T183)</f>
        <v>0</v>
      </c>
      <c r="AR135" s="161" t="s">
        <v>76</v>
      </c>
      <c r="AT135" s="162" t="s">
        <v>70</v>
      </c>
      <c r="AU135" s="162" t="s">
        <v>78</v>
      </c>
      <c r="AY135" s="161" t="s">
        <v>110</v>
      </c>
      <c r="BK135" s="163">
        <f>SUM(BK136:BK183)</f>
        <v>0</v>
      </c>
    </row>
    <row r="136" spans="1:65" s="2" customFormat="1" ht="16.5" customHeight="1">
      <c r="A136" s="32"/>
      <c r="B136" s="33"/>
      <c r="C136" s="166" t="s">
        <v>222</v>
      </c>
      <c r="D136" s="166" t="s">
        <v>115</v>
      </c>
      <c r="E136" s="167" t="s">
        <v>223</v>
      </c>
      <c r="F136" s="168" t="s">
        <v>224</v>
      </c>
      <c r="G136" s="169" t="s">
        <v>134</v>
      </c>
      <c r="H136" s="170">
        <v>460</v>
      </c>
      <c r="I136" s="171"/>
      <c r="J136" s="172">
        <f>ROUND(I136*H136,2)</f>
        <v>0</v>
      </c>
      <c r="K136" s="168" t="s">
        <v>19</v>
      </c>
      <c r="L136" s="37"/>
      <c r="M136" s="173" t="s">
        <v>19</v>
      </c>
      <c r="N136" s="174" t="s">
        <v>42</v>
      </c>
      <c r="O136" s="62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7" t="s">
        <v>119</v>
      </c>
      <c r="AT136" s="177" t="s">
        <v>115</v>
      </c>
      <c r="AU136" s="177" t="s">
        <v>120</v>
      </c>
      <c r="AY136" s="15" t="s">
        <v>110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5" t="s">
        <v>76</v>
      </c>
      <c r="BK136" s="178">
        <f>ROUND(I136*H136,2)</f>
        <v>0</v>
      </c>
      <c r="BL136" s="15" t="s">
        <v>119</v>
      </c>
      <c r="BM136" s="177" t="s">
        <v>225</v>
      </c>
    </row>
    <row r="137" spans="1:47" s="2" customFormat="1" ht="10">
      <c r="A137" s="32"/>
      <c r="B137" s="33"/>
      <c r="C137" s="34"/>
      <c r="D137" s="179" t="s">
        <v>122</v>
      </c>
      <c r="E137" s="34"/>
      <c r="F137" s="180" t="s">
        <v>224</v>
      </c>
      <c r="G137" s="34"/>
      <c r="H137" s="34"/>
      <c r="I137" s="181"/>
      <c r="J137" s="34"/>
      <c r="K137" s="34"/>
      <c r="L137" s="37"/>
      <c r="M137" s="182"/>
      <c r="N137" s="183"/>
      <c r="O137" s="62"/>
      <c r="P137" s="62"/>
      <c r="Q137" s="62"/>
      <c r="R137" s="62"/>
      <c r="S137" s="62"/>
      <c r="T137" s="63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122</v>
      </c>
      <c r="AU137" s="15" t="s">
        <v>120</v>
      </c>
    </row>
    <row r="138" spans="1:65" s="2" customFormat="1" ht="33" customHeight="1">
      <c r="A138" s="32"/>
      <c r="B138" s="33"/>
      <c r="C138" s="166" t="s">
        <v>226</v>
      </c>
      <c r="D138" s="166" t="s">
        <v>115</v>
      </c>
      <c r="E138" s="167" t="s">
        <v>227</v>
      </c>
      <c r="F138" s="168" t="s">
        <v>228</v>
      </c>
      <c r="G138" s="169" t="s">
        <v>118</v>
      </c>
      <c r="H138" s="170">
        <v>12</v>
      </c>
      <c r="I138" s="171"/>
      <c r="J138" s="172">
        <f>ROUND(I138*H138,2)</f>
        <v>0</v>
      </c>
      <c r="K138" s="168" t="s">
        <v>19</v>
      </c>
      <c r="L138" s="37"/>
      <c r="M138" s="173" t="s">
        <v>19</v>
      </c>
      <c r="N138" s="174" t="s">
        <v>42</v>
      </c>
      <c r="O138" s="62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7" t="s">
        <v>119</v>
      </c>
      <c r="AT138" s="177" t="s">
        <v>115</v>
      </c>
      <c r="AU138" s="177" t="s">
        <v>120</v>
      </c>
      <c r="AY138" s="15" t="s">
        <v>110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5" t="s">
        <v>76</v>
      </c>
      <c r="BK138" s="178">
        <f>ROUND(I138*H138,2)</f>
        <v>0</v>
      </c>
      <c r="BL138" s="15" t="s">
        <v>119</v>
      </c>
      <c r="BM138" s="177" t="s">
        <v>229</v>
      </c>
    </row>
    <row r="139" spans="1:47" s="2" customFormat="1" ht="10">
      <c r="A139" s="32"/>
      <c r="B139" s="33"/>
      <c r="C139" s="34"/>
      <c r="D139" s="179" t="s">
        <v>122</v>
      </c>
      <c r="E139" s="34"/>
      <c r="F139" s="180" t="s">
        <v>230</v>
      </c>
      <c r="G139" s="34"/>
      <c r="H139" s="34"/>
      <c r="I139" s="181"/>
      <c r="J139" s="34"/>
      <c r="K139" s="34"/>
      <c r="L139" s="37"/>
      <c r="M139" s="182"/>
      <c r="N139" s="183"/>
      <c r="O139" s="62"/>
      <c r="P139" s="62"/>
      <c r="Q139" s="62"/>
      <c r="R139" s="62"/>
      <c r="S139" s="62"/>
      <c r="T139" s="63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122</v>
      </c>
      <c r="AU139" s="15" t="s">
        <v>120</v>
      </c>
    </row>
    <row r="140" spans="1:65" s="2" customFormat="1" ht="24.15" customHeight="1">
      <c r="A140" s="32"/>
      <c r="B140" s="33"/>
      <c r="C140" s="166" t="s">
        <v>231</v>
      </c>
      <c r="D140" s="166" t="s">
        <v>115</v>
      </c>
      <c r="E140" s="167" t="s">
        <v>232</v>
      </c>
      <c r="F140" s="168" t="s">
        <v>233</v>
      </c>
      <c r="G140" s="169" t="s">
        <v>118</v>
      </c>
      <c r="H140" s="170">
        <v>12</v>
      </c>
      <c r="I140" s="171"/>
      <c r="J140" s="172">
        <f>ROUND(I140*H140,2)</f>
        <v>0</v>
      </c>
      <c r="K140" s="168" t="s">
        <v>19</v>
      </c>
      <c r="L140" s="37"/>
      <c r="M140" s="173" t="s">
        <v>19</v>
      </c>
      <c r="N140" s="174" t="s">
        <v>42</v>
      </c>
      <c r="O140" s="62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7" t="s">
        <v>119</v>
      </c>
      <c r="AT140" s="177" t="s">
        <v>115</v>
      </c>
      <c r="AU140" s="177" t="s">
        <v>120</v>
      </c>
      <c r="AY140" s="15" t="s">
        <v>110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5" t="s">
        <v>76</v>
      </c>
      <c r="BK140" s="178">
        <f>ROUND(I140*H140,2)</f>
        <v>0</v>
      </c>
      <c r="BL140" s="15" t="s">
        <v>119</v>
      </c>
      <c r="BM140" s="177" t="s">
        <v>234</v>
      </c>
    </row>
    <row r="141" spans="1:47" s="2" customFormat="1" ht="10">
      <c r="A141" s="32"/>
      <c r="B141" s="33"/>
      <c r="C141" s="34"/>
      <c r="D141" s="179" t="s">
        <v>122</v>
      </c>
      <c r="E141" s="34"/>
      <c r="F141" s="180" t="s">
        <v>235</v>
      </c>
      <c r="G141" s="34"/>
      <c r="H141" s="34"/>
      <c r="I141" s="181"/>
      <c r="J141" s="34"/>
      <c r="K141" s="34"/>
      <c r="L141" s="37"/>
      <c r="M141" s="182"/>
      <c r="N141" s="183"/>
      <c r="O141" s="62"/>
      <c r="P141" s="62"/>
      <c r="Q141" s="62"/>
      <c r="R141" s="62"/>
      <c r="S141" s="62"/>
      <c r="T141" s="63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5" t="s">
        <v>122</v>
      </c>
      <c r="AU141" s="15" t="s">
        <v>120</v>
      </c>
    </row>
    <row r="142" spans="1:65" s="2" customFormat="1" ht="21.75" customHeight="1">
      <c r="A142" s="32"/>
      <c r="B142" s="33"/>
      <c r="C142" s="166" t="s">
        <v>236</v>
      </c>
      <c r="D142" s="166" t="s">
        <v>115</v>
      </c>
      <c r="E142" s="167" t="s">
        <v>237</v>
      </c>
      <c r="F142" s="168" t="s">
        <v>238</v>
      </c>
      <c r="G142" s="169" t="s">
        <v>118</v>
      </c>
      <c r="H142" s="170">
        <v>12</v>
      </c>
      <c r="I142" s="171"/>
      <c r="J142" s="172">
        <f>ROUND(I142*H142,2)</f>
        <v>0</v>
      </c>
      <c r="K142" s="168" t="s">
        <v>19</v>
      </c>
      <c r="L142" s="37"/>
      <c r="M142" s="173" t="s">
        <v>19</v>
      </c>
      <c r="N142" s="174" t="s">
        <v>42</v>
      </c>
      <c r="O142" s="62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7" t="s">
        <v>119</v>
      </c>
      <c r="AT142" s="177" t="s">
        <v>115</v>
      </c>
      <c r="AU142" s="177" t="s">
        <v>120</v>
      </c>
      <c r="AY142" s="15" t="s">
        <v>110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5" t="s">
        <v>76</v>
      </c>
      <c r="BK142" s="178">
        <f>ROUND(I142*H142,2)</f>
        <v>0</v>
      </c>
      <c r="BL142" s="15" t="s">
        <v>119</v>
      </c>
      <c r="BM142" s="177" t="s">
        <v>239</v>
      </c>
    </row>
    <row r="143" spans="1:47" s="2" customFormat="1" ht="10">
      <c r="A143" s="32"/>
      <c r="B143" s="33"/>
      <c r="C143" s="34"/>
      <c r="D143" s="179" t="s">
        <v>122</v>
      </c>
      <c r="E143" s="34"/>
      <c r="F143" s="180" t="s">
        <v>240</v>
      </c>
      <c r="G143" s="34"/>
      <c r="H143" s="34"/>
      <c r="I143" s="181"/>
      <c r="J143" s="34"/>
      <c r="K143" s="34"/>
      <c r="L143" s="37"/>
      <c r="M143" s="182"/>
      <c r="N143" s="183"/>
      <c r="O143" s="62"/>
      <c r="P143" s="62"/>
      <c r="Q143" s="62"/>
      <c r="R143" s="62"/>
      <c r="S143" s="62"/>
      <c r="T143" s="63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122</v>
      </c>
      <c r="AU143" s="15" t="s">
        <v>120</v>
      </c>
    </row>
    <row r="144" spans="1:65" s="2" customFormat="1" ht="16.5" customHeight="1">
      <c r="A144" s="32"/>
      <c r="B144" s="33"/>
      <c r="C144" s="166" t="s">
        <v>241</v>
      </c>
      <c r="D144" s="166" t="s">
        <v>115</v>
      </c>
      <c r="E144" s="167" t="s">
        <v>242</v>
      </c>
      <c r="F144" s="168" t="s">
        <v>243</v>
      </c>
      <c r="G144" s="169" t="s">
        <v>244</v>
      </c>
      <c r="H144" s="170">
        <v>12</v>
      </c>
      <c r="I144" s="171"/>
      <c r="J144" s="172">
        <f>ROUND(I144*H144,2)</f>
        <v>0</v>
      </c>
      <c r="K144" s="168" t="s">
        <v>19</v>
      </c>
      <c r="L144" s="37"/>
      <c r="M144" s="173" t="s">
        <v>19</v>
      </c>
      <c r="N144" s="174" t="s">
        <v>42</v>
      </c>
      <c r="O144" s="62"/>
      <c r="P144" s="175">
        <f>O144*H144</f>
        <v>0</v>
      </c>
      <c r="Q144" s="175">
        <v>0</v>
      </c>
      <c r="R144" s="175">
        <f>Q144*H144</f>
        <v>0</v>
      </c>
      <c r="S144" s="175">
        <v>0</v>
      </c>
      <c r="T144" s="17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7" t="s">
        <v>119</v>
      </c>
      <c r="AT144" s="177" t="s">
        <v>115</v>
      </c>
      <c r="AU144" s="177" t="s">
        <v>120</v>
      </c>
      <c r="AY144" s="15" t="s">
        <v>110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5" t="s">
        <v>76</v>
      </c>
      <c r="BK144" s="178">
        <f>ROUND(I144*H144,2)</f>
        <v>0</v>
      </c>
      <c r="BL144" s="15" t="s">
        <v>119</v>
      </c>
      <c r="BM144" s="177" t="s">
        <v>245</v>
      </c>
    </row>
    <row r="145" spans="1:47" s="2" customFormat="1" ht="10">
      <c r="A145" s="32"/>
      <c r="B145" s="33"/>
      <c r="C145" s="34"/>
      <c r="D145" s="179" t="s">
        <v>122</v>
      </c>
      <c r="E145" s="34"/>
      <c r="F145" s="180" t="s">
        <v>243</v>
      </c>
      <c r="G145" s="34"/>
      <c r="H145" s="34"/>
      <c r="I145" s="181"/>
      <c r="J145" s="34"/>
      <c r="K145" s="34"/>
      <c r="L145" s="37"/>
      <c r="M145" s="182"/>
      <c r="N145" s="183"/>
      <c r="O145" s="62"/>
      <c r="P145" s="62"/>
      <c r="Q145" s="62"/>
      <c r="R145" s="62"/>
      <c r="S145" s="62"/>
      <c r="T145" s="63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122</v>
      </c>
      <c r="AU145" s="15" t="s">
        <v>120</v>
      </c>
    </row>
    <row r="146" spans="1:65" s="2" customFormat="1" ht="16.5" customHeight="1">
      <c r="A146" s="32"/>
      <c r="B146" s="33"/>
      <c r="C146" s="166" t="s">
        <v>246</v>
      </c>
      <c r="D146" s="166" t="s">
        <v>115</v>
      </c>
      <c r="E146" s="167" t="s">
        <v>247</v>
      </c>
      <c r="F146" s="168" t="s">
        <v>248</v>
      </c>
      <c r="G146" s="169" t="s">
        <v>249</v>
      </c>
      <c r="H146" s="170">
        <v>12</v>
      </c>
      <c r="I146" s="171"/>
      <c r="J146" s="172">
        <f>ROUND(I146*H146,2)</f>
        <v>0</v>
      </c>
      <c r="K146" s="168" t="s">
        <v>19</v>
      </c>
      <c r="L146" s="37"/>
      <c r="M146" s="173" t="s">
        <v>19</v>
      </c>
      <c r="N146" s="174" t="s">
        <v>42</v>
      </c>
      <c r="O146" s="62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7" t="s">
        <v>119</v>
      </c>
      <c r="AT146" s="177" t="s">
        <v>115</v>
      </c>
      <c r="AU146" s="177" t="s">
        <v>120</v>
      </c>
      <c r="AY146" s="15" t="s">
        <v>110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5" t="s">
        <v>76</v>
      </c>
      <c r="BK146" s="178">
        <f>ROUND(I146*H146,2)</f>
        <v>0</v>
      </c>
      <c r="BL146" s="15" t="s">
        <v>119</v>
      </c>
      <c r="BM146" s="177" t="s">
        <v>250</v>
      </c>
    </row>
    <row r="147" spans="1:47" s="2" customFormat="1" ht="10">
      <c r="A147" s="32"/>
      <c r="B147" s="33"/>
      <c r="C147" s="34"/>
      <c r="D147" s="179" t="s">
        <v>122</v>
      </c>
      <c r="E147" s="34"/>
      <c r="F147" s="180" t="s">
        <v>248</v>
      </c>
      <c r="G147" s="34"/>
      <c r="H147" s="34"/>
      <c r="I147" s="181"/>
      <c r="J147" s="34"/>
      <c r="K147" s="34"/>
      <c r="L147" s="37"/>
      <c r="M147" s="182"/>
      <c r="N147" s="183"/>
      <c r="O147" s="62"/>
      <c r="P147" s="62"/>
      <c r="Q147" s="62"/>
      <c r="R147" s="62"/>
      <c r="S147" s="62"/>
      <c r="T147" s="63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122</v>
      </c>
      <c r="AU147" s="15" t="s">
        <v>120</v>
      </c>
    </row>
    <row r="148" spans="1:65" s="2" customFormat="1" ht="16.5" customHeight="1">
      <c r="A148" s="32"/>
      <c r="B148" s="33"/>
      <c r="C148" s="166" t="s">
        <v>251</v>
      </c>
      <c r="D148" s="166" t="s">
        <v>115</v>
      </c>
      <c r="E148" s="167" t="s">
        <v>252</v>
      </c>
      <c r="F148" s="168" t="s">
        <v>253</v>
      </c>
      <c r="G148" s="169" t="s">
        <v>249</v>
      </c>
      <c r="H148" s="170">
        <v>12</v>
      </c>
      <c r="I148" s="171"/>
      <c r="J148" s="172">
        <f>ROUND(I148*H148,2)</f>
        <v>0</v>
      </c>
      <c r="K148" s="168" t="s">
        <v>19</v>
      </c>
      <c r="L148" s="37"/>
      <c r="M148" s="173" t="s">
        <v>19</v>
      </c>
      <c r="N148" s="174" t="s">
        <v>42</v>
      </c>
      <c r="O148" s="62"/>
      <c r="P148" s="175">
        <f>O148*H148</f>
        <v>0</v>
      </c>
      <c r="Q148" s="175">
        <v>0</v>
      </c>
      <c r="R148" s="175">
        <f>Q148*H148</f>
        <v>0</v>
      </c>
      <c r="S148" s="175">
        <v>0</v>
      </c>
      <c r="T148" s="17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7" t="s">
        <v>119</v>
      </c>
      <c r="AT148" s="177" t="s">
        <v>115</v>
      </c>
      <c r="AU148" s="177" t="s">
        <v>120</v>
      </c>
      <c r="AY148" s="15" t="s">
        <v>110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15" t="s">
        <v>76</v>
      </c>
      <c r="BK148" s="178">
        <f>ROUND(I148*H148,2)</f>
        <v>0</v>
      </c>
      <c r="BL148" s="15" t="s">
        <v>119</v>
      </c>
      <c r="BM148" s="177" t="s">
        <v>254</v>
      </c>
    </row>
    <row r="149" spans="1:47" s="2" customFormat="1" ht="10">
      <c r="A149" s="32"/>
      <c r="B149" s="33"/>
      <c r="C149" s="34"/>
      <c r="D149" s="179" t="s">
        <v>122</v>
      </c>
      <c r="E149" s="34"/>
      <c r="F149" s="180" t="s">
        <v>253</v>
      </c>
      <c r="G149" s="34"/>
      <c r="H149" s="34"/>
      <c r="I149" s="181"/>
      <c r="J149" s="34"/>
      <c r="K149" s="34"/>
      <c r="L149" s="37"/>
      <c r="M149" s="182"/>
      <c r="N149" s="183"/>
      <c r="O149" s="62"/>
      <c r="P149" s="62"/>
      <c r="Q149" s="62"/>
      <c r="R149" s="62"/>
      <c r="S149" s="62"/>
      <c r="T149" s="63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122</v>
      </c>
      <c r="AU149" s="15" t="s">
        <v>120</v>
      </c>
    </row>
    <row r="150" spans="1:65" s="2" customFormat="1" ht="16.5" customHeight="1">
      <c r="A150" s="32"/>
      <c r="B150" s="33"/>
      <c r="C150" s="166" t="s">
        <v>255</v>
      </c>
      <c r="D150" s="166" t="s">
        <v>115</v>
      </c>
      <c r="E150" s="167" t="s">
        <v>256</v>
      </c>
      <c r="F150" s="168" t="s">
        <v>257</v>
      </c>
      <c r="G150" s="169" t="s">
        <v>249</v>
      </c>
      <c r="H150" s="170">
        <v>12</v>
      </c>
      <c r="I150" s="171"/>
      <c r="J150" s="172">
        <f>ROUND(I150*H150,2)</f>
        <v>0</v>
      </c>
      <c r="K150" s="168" t="s">
        <v>19</v>
      </c>
      <c r="L150" s="37"/>
      <c r="M150" s="173" t="s">
        <v>19</v>
      </c>
      <c r="N150" s="174" t="s">
        <v>42</v>
      </c>
      <c r="O150" s="62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7" t="s">
        <v>119</v>
      </c>
      <c r="AT150" s="177" t="s">
        <v>115</v>
      </c>
      <c r="AU150" s="177" t="s">
        <v>120</v>
      </c>
      <c r="AY150" s="15" t="s">
        <v>110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5" t="s">
        <v>76</v>
      </c>
      <c r="BK150" s="178">
        <f>ROUND(I150*H150,2)</f>
        <v>0</v>
      </c>
      <c r="BL150" s="15" t="s">
        <v>119</v>
      </c>
      <c r="BM150" s="177" t="s">
        <v>258</v>
      </c>
    </row>
    <row r="151" spans="1:47" s="2" customFormat="1" ht="10">
      <c r="A151" s="32"/>
      <c r="B151" s="33"/>
      <c r="C151" s="34"/>
      <c r="D151" s="179" t="s">
        <v>122</v>
      </c>
      <c r="E151" s="34"/>
      <c r="F151" s="180" t="s">
        <v>257</v>
      </c>
      <c r="G151" s="34"/>
      <c r="H151" s="34"/>
      <c r="I151" s="181"/>
      <c r="J151" s="34"/>
      <c r="K151" s="34"/>
      <c r="L151" s="37"/>
      <c r="M151" s="182"/>
      <c r="N151" s="183"/>
      <c r="O151" s="62"/>
      <c r="P151" s="62"/>
      <c r="Q151" s="62"/>
      <c r="R151" s="62"/>
      <c r="S151" s="62"/>
      <c r="T151" s="63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122</v>
      </c>
      <c r="AU151" s="15" t="s">
        <v>120</v>
      </c>
    </row>
    <row r="152" spans="1:65" s="2" customFormat="1" ht="16.5" customHeight="1">
      <c r="A152" s="32"/>
      <c r="B152" s="33"/>
      <c r="C152" s="166" t="s">
        <v>259</v>
      </c>
      <c r="D152" s="166" t="s">
        <v>115</v>
      </c>
      <c r="E152" s="167" t="s">
        <v>260</v>
      </c>
      <c r="F152" s="168" t="s">
        <v>261</v>
      </c>
      <c r="G152" s="169" t="s">
        <v>249</v>
      </c>
      <c r="H152" s="170">
        <v>9</v>
      </c>
      <c r="I152" s="171"/>
      <c r="J152" s="172">
        <f>ROUND(I152*H152,2)</f>
        <v>0</v>
      </c>
      <c r="K152" s="168" t="s">
        <v>19</v>
      </c>
      <c r="L152" s="37"/>
      <c r="M152" s="173" t="s">
        <v>19</v>
      </c>
      <c r="N152" s="174" t="s">
        <v>42</v>
      </c>
      <c r="O152" s="62"/>
      <c r="P152" s="175">
        <f>O152*H152</f>
        <v>0</v>
      </c>
      <c r="Q152" s="175">
        <v>0</v>
      </c>
      <c r="R152" s="175">
        <f>Q152*H152</f>
        <v>0</v>
      </c>
      <c r="S152" s="175">
        <v>0</v>
      </c>
      <c r="T152" s="176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7" t="s">
        <v>119</v>
      </c>
      <c r="AT152" s="177" t="s">
        <v>115</v>
      </c>
      <c r="AU152" s="177" t="s">
        <v>120</v>
      </c>
      <c r="AY152" s="15" t="s">
        <v>110</v>
      </c>
      <c r="BE152" s="178">
        <f>IF(N152="základní",J152,0)</f>
        <v>0</v>
      </c>
      <c r="BF152" s="178">
        <f>IF(N152="snížená",J152,0)</f>
        <v>0</v>
      </c>
      <c r="BG152" s="178">
        <f>IF(N152="zákl. přenesená",J152,0)</f>
        <v>0</v>
      </c>
      <c r="BH152" s="178">
        <f>IF(N152="sníž. přenesená",J152,0)</f>
        <v>0</v>
      </c>
      <c r="BI152" s="178">
        <f>IF(N152="nulová",J152,0)</f>
        <v>0</v>
      </c>
      <c r="BJ152" s="15" t="s">
        <v>76</v>
      </c>
      <c r="BK152" s="178">
        <f>ROUND(I152*H152,2)</f>
        <v>0</v>
      </c>
      <c r="BL152" s="15" t="s">
        <v>119</v>
      </c>
      <c r="BM152" s="177" t="s">
        <v>262</v>
      </c>
    </row>
    <row r="153" spans="1:47" s="2" customFormat="1" ht="10">
      <c r="A153" s="32"/>
      <c r="B153" s="33"/>
      <c r="C153" s="34"/>
      <c r="D153" s="179" t="s">
        <v>122</v>
      </c>
      <c r="E153" s="34"/>
      <c r="F153" s="180" t="s">
        <v>261</v>
      </c>
      <c r="G153" s="34"/>
      <c r="H153" s="34"/>
      <c r="I153" s="181"/>
      <c r="J153" s="34"/>
      <c r="K153" s="34"/>
      <c r="L153" s="37"/>
      <c r="M153" s="182"/>
      <c r="N153" s="183"/>
      <c r="O153" s="62"/>
      <c r="P153" s="62"/>
      <c r="Q153" s="62"/>
      <c r="R153" s="62"/>
      <c r="S153" s="62"/>
      <c r="T153" s="63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122</v>
      </c>
      <c r="AU153" s="15" t="s">
        <v>120</v>
      </c>
    </row>
    <row r="154" spans="1:65" s="2" customFormat="1" ht="16.5" customHeight="1">
      <c r="A154" s="32"/>
      <c r="B154" s="33"/>
      <c r="C154" s="166" t="s">
        <v>263</v>
      </c>
      <c r="D154" s="166" t="s">
        <v>115</v>
      </c>
      <c r="E154" s="167" t="s">
        <v>264</v>
      </c>
      <c r="F154" s="168" t="s">
        <v>261</v>
      </c>
      <c r="G154" s="169" t="s">
        <v>249</v>
      </c>
      <c r="H154" s="170">
        <v>6</v>
      </c>
      <c r="I154" s="171"/>
      <c r="J154" s="172">
        <f>ROUND(I154*H154,2)</f>
        <v>0</v>
      </c>
      <c r="K154" s="168" t="s">
        <v>19</v>
      </c>
      <c r="L154" s="37"/>
      <c r="M154" s="173" t="s">
        <v>19</v>
      </c>
      <c r="N154" s="174" t="s">
        <v>42</v>
      </c>
      <c r="O154" s="62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7" t="s">
        <v>119</v>
      </c>
      <c r="AT154" s="177" t="s">
        <v>115</v>
      </c>
      <c r="AU154" s="177" t="s">
        <v>120</v>
      </c>
      <c r="AY154" s="15" t="s">
        <v>110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5" t="s">
        <v>76</v>
      </c>
      <c r="BK154" s="178">
        <f>ROUND(I154*H154,2)</f>
        <v>0</v>
      </c>
      <c r="BL154" s="15" t="s">
        <v>119</v>
      </c>
      <c r="BM154" s="177" t="s">
        <v>265</v>
      </c>
    </row>
    <row r="155" spans="1:47" s="2" customFormat="1" ht="10">
      <c r="A155" s="32"/>
      <c r="B155" s="33"/>
      <c r="C155" s="34"/>
      <c r="D155" s="179" t="s">
        <v>122</v>
      </c>
      <c r="E155" s="34"/>
      <c r="F155" s="180" t="s">
        <v>266</v>
      </c>
      <c r="G155" s="34"/>
      <c r="H155" s="34"/>
      <c r="I155" s="181"/>
      <c r="J155" s="34"/>
      <c r="K155" s="34"/>
      <c r="L155" s="37"/>
      <c r="M155" s="182"/>
      <c r="N155" s="183"/>
      <c r="O155" s="62"/>
      <c r="P155" s="62"/>
      <c r="Q155" s="62"/>
      <c r="R155" s="62"/>
      <c r="S155" s="62"/>
      <c r="T155" s="63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5" t="s">
        <v>122</v>
      </c>
      <c r="AU155" s="15" t="s">
        <v>120</v>
      </c>
    </row>
    <row r="156" spans="1:65" s="2" customFormat="1" ht="16.5" customHeight="1">
      <c r="A156" s="32"/>
      <c r="B156" s="33"/>
      <c r="C156" s="166" t="s">
        <v>267</v>
      </c>
      <c r="D156" s="166" t="s">
        <v>115</v>
      </c>
      <c r="E156" s="167" t="s">
        <v>268</v>
      </c>
      <c r="F156" s="168" t="s">
        <v>269</v>
      </c>
      <c r="G156" s="169" t="s">
        <v>249</v>
      </c>
      <c r="H156" s="170">
        <v>9</v>
      </c>
      <c r="I156" s="171"/>
      <c r="J156" s="172">
        <f>ROUND(I156*H156,2)</f>
        <v>0</v>
      </c>
      <c r="K156" s="168" t="s">
        <v>19</v>
      </c>
      <c r="L156" s="37"/>
      <c r="M156" s="173" t="s">
        <v>19</v>
      </c>
      <c r="N156" s="174" t="s">
        <v>42</v>
      </c>
      <c r="O156" s="62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7" t="s">
        <v>119</v>
      </c>
      <c r="AT156" s="177" t="s">
        <v>115</v>
      </c>
      <c r="AU156" s="177" t="s">
        <v>120</v>
      </c>
      <c r="AY156" s="15" t="s">
        <v>110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5" t="s">
        <v>76</v>
      </c>
      <c r="BK156" s="178">
        <f>ROUND(I156*H156,2)</f>
        <v>0</v>
      </c>
      <c r="BL156" s="15" t="s">
        <v>119</v>
      </c>
      <c r="BM156" s="177" t="s">
        <v>270</v>
      </c>
    </row>
    <row r="157" spans="1:47" s="2" customFormat="1" ht="10">
      <c r="A157" s="32"/>
      <c r="B157" s="33"/>
      <c r="C157" s="34"/>
      <c r="D157" s="179" t="s">
        <v>122</v>
      </c>
      <c r="E157" s="34"/>
      <c r="F157" s="180" t="s">
        <v>269</v>
      </c>
      <c r="G157" s="34"/>
      <c r="H157" s="34"/>
      <c r="I157" s="181"/>
      <c r="J157" s="34"/>
      <c r="K157" s="34"/>
      <c r="L157" s="37"/>
      <c r="M157" s="182"/>
      <c r="N157" s="183"/>
      <c r="O157" s="62"/>
      <c r="P157" s="62"/>
      <c r="Q157" s="62"/>
      <c r="R157" s="62"/>
      <c r="S157" s="62"/>
      <c r="T157" s="63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5" t="s">
        <v>122</v>
      </c>
      <c r="AU157" s="15" t="s">
        <v>120</v>
      </c>
    </row>
    <row r="158" spans="1:65" s="2" customFormat="1" ht="16.5" customHeight="1">
      <c r="A158" s="32"/>
      <c r="B158" s="33"/>
      <c r="C158" s="166" t="s">
        <v>271</v>
      </c>
      <c r="D158" s="166" t="s">
        <v>115</v>
      </c>
      <c r="E158" s="167" t="s">
        <v>272</v>
      </c>
      <c r="F158" s="168" t="s">
        <v>273</v>
      </c>
      <c r="G158" s="169" t="s">
        <v>249</v>
      </c>
      <c r="H158" s="170">
        <v>9</v>
      </c>
      <c r="I158" s="171"/>
      <c r="J158" s="172">
        <f>ROUND(I158*H158,2)</f>
        <v>0</v>
      </c>
      <c r="K158" s="168" t="s">
        <v>19</v>
      </c>
      <c r="L158" s="37"/>
      <c r="M158" s="173" t="s">
        <v>19</v>
      </c>
      <c r="N158" s="174" t="s">
        <v>42</v>
      </c>
      <c r="O158" s="62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7" t="s">
        <v>119</v>
      </c>
      <c r="AT158" s="177" t="s">
        <v>115</v>
      </c>
      <c r="AU158" s="177" t="s">
        <v>120</v>
      </c>
      <c r="AY158" s="15" t="s">
        <v>110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5" t="s">
        <v>76</v>
      </c>
      <c r="BK158" s="178">
        <f>ROUND(I158*H158,2)</f>
        <v>0</v>
      </c>
      <c r="BL158" s="15" t="s">
        <v>119</v>
      </c>
      <c r="BM158" s="177" t="s">
        <v>274</v>
      </c>
    </row>
    <row r="159" spans="1:47" s="2" customFormat="1" ht="10">
      <c r="A159" s="32"/>
      <c r="B159" s="33"/>
      <c r="C159" s="34"/>
      <c r="D159" s="179" t="s">
        <v>122</v>
      </c>
      <c r="E159" s="34"/>
      <c r="F159" s="180" t="s">
        <v>273</v>
      </c>
      <c r="G159" s="34"/>
      <c r="H159" s="34"/>
      <c r="I159" s="181"/>
      <c r="J159" s="34"/>
      <c r="K159" s="34"/>
      <c r="L159" s="37"/>
      <c r="M159" s="182"/>
      <c r="N159" s="183"/>
      <c r="O159" s="62"/>
      <c r="P159" s="62"/>
      <c r="Q159" s="62"/>
      <c r="R159" s="62"/>
      <c r="S159" s="62"/>
      <c r="T159" s="63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122</v>
      </c>
      <c r="AU159" s="15" t="s">
        <v>120</v>
      </c>
    </row>
    <row r="160" spans="1:65" s="2" customFormat="1" ht="16.5" customHeight="1">
      <c r="A160" s="32"/>
      <c r="B160" s="33"/>
      <c r="C160" s="166" t="s">
        <v>275</v>
      </c>
      <c r="D160" s="166" t="s">
        <v>115</v>
      </c>
      <c r="E160" s="167" t="s">
        <v>276</v>
      </c>
      <c r="F160" s="168" t="s">
        <v>277</v>
      </c>
      <c r="G160" s="169" t="s">
        <v>249</v>
      </c>
      <c r="H160" s="170">
        <v>12</v>
      </c>
      <c r="I160" s="171"/>
      <c r="J160" s="172">
        <f>ROUND(I160*H160,2)</f>
        <v>0</v>
      </c>
      <c r="K160" s="168" t="s">
        <v>19</v>
      </c>
      <c r="L160" s="37"/>
      <c r="M160" s="173" t="s">
        <v>19</v>
      </c>
      <c r="N160" s="174" t="s">
        <v>42</v>
      </c>
      <c r="O160" s="62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7" t="s">
        <v>119</v>
      </c>
      <c r="AT160" s="177" t="s">
        <v>115</v>
      </c>
      <c r="AU160" s="177" t="s">
        <v>120</v>
      </c>
      <c r="AY160" s="15" t="s">
        <v>110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15" t="s">
        <v>76</v>
      </c>
      <c r="BK160" s="178">
        <f>ROUND(I160*H160,2)</f>
        <v>0</v>
      </c>
      <c r="BL160" s="15" t="s">
        <v>119</v>
      </c>
      <c r="BM160" s="177" t="s">
        <v>278</v>
      </c>
    </row>
    <row r="161" spans="1:47" s="2" customFormat="1" ht="10">
      <c r="A161" s="32"/>
      <c r="B161" s="33"/>
      <c r="C161" s="34"/>
      <c r="D161" s="179" t="s">
        <v>122</v>
      </c>
      <c r="E161" s="34"/>
      <c r="F161" s="180" t="s">
        <v>277</v>
      </c>
      <c r="G161" s="34"/>
      <c r="H161" s="34"/>
      <c r="I161" s="181"/>
      <c r="J161" s="34"/>
      <c r="K161" s="34"/>
      <c r="L161" s="37"/>
      <c r="M161" s="182"/>
      <c r="N161" s="183"/>
      <c r="O161" s="62"/>
      <c r="P161" s="62"/>
      <c r="Q161" s="62"/>
      <c r="R161" s="62"/>
      <c r="S161" s="62"/>
      <c r="T161" s="63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5" t="s">
        <v>122</v>
      </c>
      <c r="AU161" s="15" t="s">
        <v>120</v>
      </c>
    </row>
    <row r="162" spans="1:65" s="2" customFormat="1" ht="16.5" customHeight="1">
      <c r="A162" s="32"/>
      <c r="B162" s="33"/>
      <c r="C162" s="166" t="s">
        <v>279</v>
      </c>
      <c r="D162" s="166" t="s">
        <v>115</v>
      </c>
      <c r="E162" s="167" t="s">
        <v>280</v>
      </c>
      <c r="F162" s="168" t="s">
        <v>281</v>
      </c>
      <c r="G162" s="169" t="s">
        <v>249</v>
      </c>
      <c r="H162" s="170">
        <v>9</v>
      </c>
      <c r="I162" s="171"/>
      <c r="J162" s="172">
        <f>ROUND(I162*H162,2)</f>
        <v>0</v>
      </c>
      <c r="K162" s="168" t="s">
        <v>19</v>
      </c>
      <c r="L162" s="37"/>
      <c r="M162" s="173" t="s">
        <v>19</v>
      </c>
      <c r="N162" s="174" t="s">
        <v>42</v>
      </c>
      <c r="O162" s="62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7" t="s">
        <v>119</v>
      </c>
      <c r="AT162" s="177" t="s">
        <v>115</v>
      </c>
      <c r="AU162" s="177" t="s">
        <v>120</v>
      </c>
      <c r="AY162" s="15" t="s">
        <v>110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5" t="s">
        <v>76</v>
      </c>
      <c r="BK162" s="178">
        <f>ROUND(I162*H162,2)</f>
        <v>0</v>
      </c>
      <c r="BL162" s="15" t="s">
        <v>119</v>
      </c>
      <c r="BM162" s="177" t="s">
        <v>282</v>
      </c>
    </row>
    <row r="163" spans="1:47" s="2" customFormat="1" ht="10">
      <c r="A163" s="32"/>
      <c r="B163" s="33"/>
      <c r="C163" s="34"/>
      <c r="D163" s="179" t="s">
        <v>122</v>
      </c>
      <c r="E163" s="34"/>
      <c r="F163" s="180" t="s">
        <v>283</v>
      </c>
      <c r="G163" s="34"/>
      <c r="H163" s="34"/>
      <c r="I163" s="181"/>
      <c r="J163" s="34"/>
      <c r="K163" s="34"/>
      <c r="L163" s="37"/>
      <c r="M163" s="182"/>
      <c r="N163" s="183"/>
      <c r="O163" s="62"/>
      <c r="P163" s="62"/>
      <c r="Q163" s="62"/>
      <c r="R163" s="62"/>
      <c r="S163" s="62"/>
      <c r="T163" s="63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5" t="s">
        <v>122</v>
      </c>
      <c r="AU163" s="15" t="s">
        <v>120</v>
      </c>
    </row>
    <row r="164" spans="1:65" s="2" customFormat="1" ht="21.75" customHeight="1">
      <c r="A164" s="32"/>
      <c r="B164" s="33"/>
      <c r="C164" s="166" t="s">
        <v>284</v>
      </c>
      <c r="D164" s="166" t="s">
        <v>115</v>
      </c>
      <c r="E164" s="167" t="s">
        <v>285</v>
      </c>
      <c r="F164" s="168" t="s">
        <v>286</v>
      </c>
      <c r="G164" s="169" t="s">
        <v>249</v>
      </c>
      <c r="H164" s="170">
        <v>12</v>
      </c>
      <c r="I164" s="171"/>
      <c r="J164" s="172">
        <f>ROUND(I164*H164,2)</f>
        <v>0</v>
      </c>
      <c r="K164" s="168" t="s">
        <v>19</v>
      </c>
      <c r="L164" s="37"/>
      <c r="M164" s="173" t="s">
        <v>19</v>
      </c>
      <c r="N164" s="174" t="s">
        <v>42</v>
      </c>
      <c r="O164" s="62"/>
      <c r="P164" s="175">
        <f>O164*H164</f>
        <v>0</v>
      </c>
      <c r="Q164" s="175">
        <v>0</v>
      </c>
      <c r="R164" s="175">
        <f>Q164*H164</f>
        <v>0</v>
      </c>
      <c r="S164" s="175">
        <v>0</v>
      </c>
      <c r="T164" s="176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7" t="s">
        <v>119</v>
      </c>
      <c r="AT164" s="177" t="s">
        <v>115</v>
      </c>
      <c r="AU164" s="177" t="s">
        <v>120</v>
      </c>
      <c r="AY164" s="15" t="s">
        <v>110</v>
      </c>
      <c r="BE164" s="178">
        <f>IF(N164="základní",J164,0)</f>
        <v>0</v>
      </c>
      <c r="BF164" s="178">
        <f>IF(N164="snížená",J164,0)</f>
        <v>0</v>
      </c>
      <c r="BG164" s="178">
        <f>IF(N164="zákl. přenesená",J164,0)</f>
        <v>0</v>
      </c>
      <c r="BH164" s="178">
        <f>IF(N164="sníž. přenesená",J164,0)</f>
        <v>0</v>
      </c>
      <c r="BI164" s="178">
        <f>IF(N164="nulová",J164,0)</f>
        <v>0</v>
      </c>
      <c r="BJ164" s="15" t="s">
        <v>76</v>
      </c>
      <c r="BK164" s="178">
        <f>ROUND(I164*H164,2)</f>
        <v>0</v>
      </c>
      <c r="BL164" s="15" t="s">
        <v>119</v>
      </c>
      <c r="BM164" s="177" t="s">
        <v>287</v>
      </c>
    </row>
    <row r="165" spans="1:47" s="2" customFormat="1" ht="10">
      <c r="A165" s="32"/>
      <c r="B165" s="33"/>
      <c r="C165" s="34"/>
      <c r="D165" s="179" t="s">
        <v>122</v>
      </c>
      <c r="E165" s="34"/>
      <c r="F165" s="180" t="s">
        <v>286</v>
      </c>
      <c r="G165" s="34"/>
      <c r="H165" s="34"/>
      <c r="I165" s="181"/>
      <c r="J165" s="34"/>
      <c r="K165" s="34"/>
      <c r="L165" s="37"/>
      <c r="M165" s="182"/>
      <c r="N165" s="183"/>
      <c r="O165" s="62"/>
      <c r="P165" s="62"/>
      <c r="Q165" s="62"/>
      <c r="R165" s="62"/>
      <c r="S165" s="62"/>
      <c r="T165" s="63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5" t="s">
        <v>122</v>
      </c>
      <c r="AU165" s="15" t="s">
        <v>120</v>
      </c>
    </row>
    <row r="166" spans="1:65" s="2" customFormat="1" ht="16.5" customHeight="1">
      <c r="A166" s="32"/>
      <c r="B166" s="33"/>
      <c r="C166" s="184" t="s">
        <v>288</v>
      </c>
      <c r="D166" s="184" t="s">
        <v>289</v>
      </c>
      <c r="E166" s="185" t="s">
        <v>290</v>
      </c>
      <c r="F166" s="186" t="s">
        <v>291</v>
      </c>
      <c r="G166" s="187" t="s">
        <v>292</v>
      </c>
      <c r="H166" s="188">
        <v>1.5</v>
      </c>
      <c r="I166" s="189"/>
      <c r="J166" s="190">
        <f>ROUND(I166*H166,2)</f>
        <v>0</v>
      </c>
      <c r="K166" s="186" t="s">
        <v>19</v>
      </c>
      <c r="L166" s="191"/>
      <c r="M166" s="192" t="s">
        <v>19</v>
      </c>
      <c r="N166" s="193" t="s">
        <v>42</v>
      </c>
      <c r="O166" s="62"/>
      <c r="P166" s="175">
        <f>O166*H166</f>
        <v>0</v>
      </c>
      <c r="Q166" s="175">
        <v>0</v>
      </c>
      <c r="R166" s="175">
        <f>Q166*H166</f>
        <v>0</v>
      </c>
      <c r="S166" s="175">
        <v>0</v>
      </c>
      <c r="T166" s="176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7" t="s">
        <v>150</v>
      </c>
      <c r="AT166" s="177" t="s">
        <v>289</v>
      </c>
      <c r="AU166" s="177" t="s">
        <v>120</v>
      </c>
      <c r="AY166" s="15" t="s">
        <v>110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15" t="s">
        <v>76</v>
      </c>
      <c r="BK166" s="178">
        <f>ROUND(I166*H166,2)</f>
        <v>0</v>
      </c>
      <c r="BL166" s="15" t="s">
        <v>119</v>
      </c>
      <c r="BM166" s="177" t="s">
        <v>293</v>
      </c>
    </row>
    <row r="167" spans="1:47" s="2" customFormat="1" ht="10">
      <c r="A167" s="32"/>
      <c r="B167" s="33"/>
      <c r="C167" s="34"/>
      <c r="D167" s="179" t="s">
        <v>122</v>
      </c>
      <c r="E167" s="34"/>
      <c r="F167" s="180" t="s">
        <v>291</v>
      </c>
      <c r="G167" s="34"/>
      <c r="H167" s="34"/>
      <c r="I167" s="181"/>
      <c r="J167" s="34"/>
      <c r="K167" s="34"/>
      <c r="L167" s="37"/>
      <c r="M167" s="182"/>
      <c r="N167" s="183"/>
      <c r="O167" s="62"/>
      <c r="P167" s="62"/>
      <c r="Q167" s="62"/>
      <c r="R167" s="62"/>
      <c r="S167" s="62"/>
      <c r="T167" s="63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5" t="s">
        <v>122</v>
      </c>
      <c r="AU167" s="15" t="s">
        <v>120</v>
      </c>
    </row>
    <row r="168" spans="1:65" s="2" customFormat="1" ht="21.75" customHeight="1">
      <c r="A168" s="32"/>
      <c r="B168" s="33"/>
      <c r="C168" s="184" t="s">
        <v>294</v>
      </c>
      <c r="D168" s="184" t="s">
        <v>289</v>
      </c>
      <c r="E168" s="185" t="s">
        <v>295</v>
      </c>
      <c r="F168" s="186" t="s">
        <v>296</v>
      </c>
      <c r="G168" s="187" t="s">
        <v>292</v>
      </c>
      <c r="H168" s="188">
        <v>4</v>
      </c>
      <c r="I168" s="189"/>
      <c r="J168" s="190">
        <f>ROUND(I168*H168,2)</f>
        <v>0</v>
      </c>
      <c r="K168" s="186" t="s">
        <v>19</v>
      </c>
      <c r="L168" s="191"/>
      <c r="M168" s="192" t="s">
        <v>19</v>
      </c>
      <c r="N168" s="193" t="s">
        <v>42</v>
      </c>
      <c r="O168" s="62"/>
      <c r="P168" s="175">
        <f>O168*H168</f>
        <v>0</v>
      </c>
      <c r="Q168" s="175">
        <v>0</v>
      </c>
      <c r="R168" s="175">
        <f>Q168*H168</f>
        <v>0</v>
      </c>
      <c r="S168" s="175">
        <v>0</v>
      </c>
      <c r="T168" s="17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7" t="s">
        <v>150</v>
      </c>
      <c r="AT168" s="177" t="s">
        <v>289</v>
      </c>
      <c r="AU168" s="177" t="s">
        <v>120</v>
      </c>
      <c r="AY168" s="15" t="s">
        <v>110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5" t="s">
        <v>76</v>
      </c>
      <c r="BK168" s="178">
        <f>ROUND(I168*H168,2)</f>
        <v>0</v>
      </c>
      <c r="BL168" s="15" t="s">
        <v>119</v>
      </c>
      <c r="BM168" s="177" t="s">
        <v>297</v>
      </c>
    </row>
    <row r="169" spans="1:47" s="2" customFormat="1" ht="10">
      <c r="A169" s="32"/>
      <c r="B169" s="33"/>
      <c r="C169" s="34"/>
      <c r="D169" s="179" t="s">
        <v>122</v>
      </c>
      <c r="E169" s="34"/>
      <c r="F169" s="180" t="s">
        <v>296</v>
      </c>
      <c r="G169" s="34"/>
      <c r="H169" s="34"/>
      <c r="I169" s="181"/>
      <c r="J169" s="34"/>
      <c r="K169" s="34"/>
      <c r="L169" s="37"/>
      <c r="M169" s="182"/>
      <c r="N169" s="183"/>
      <c r="O169" s="62"/>
      <c r="P169" s="62"/>
      <c r="Q169" s="62"/>
      <c r="R169" s="62"/>
      <c r="S169" s="62"/>
      <c r="T169" s="63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5" t="s">
        <v>122</v>
      </c>
      <c r="AU169" s="15" t="s">
        <v>120</v>
      </c>
    </row>
    <row r="170" spans="1:65" s="2" customFormat="1" ht="24.15" customHeight="1">
      <c r="A170" s="32"/>
      <c r="B170" s="33"/>
      <c r="C170" s="184" t="s">
        <v>298</v>
      </c>
      <c r="D170" s="184" t="s">
        <v>289</v>
      </c>
      <c r="E170" s="185" t="s">
        <v>299</v>
      </c>
      <c r="F170" s="186" t="s">
        <v>300</v>
      </c>
      <c r="G170" s="187" t="s">
        <v>249</v>
      </c>
      <c r="H170" s="188">
        <v>66</v>
      </c>
      <c r="I170" s="189"/>
      <c r="J170" s="190">
        <f>ROUND(I170*H170,2)</f>
        <v>0</v>
      </c>
      <c r="K170" s="186" t="s">
        <v>19</v>
      </c>
      <c r="L170" s="191"/>
      <c r="M170" s="192" t="s">
        <v>19</v>
      </c>
      <c r="N170" s="193" t="s">
        <v>42</v>
      </c>
      <c r="O170" s="62"/>
      <c r="P170" s="175">
        <f>O170*H170</f>
        <v>0</v>
      </c>
      <c r="Q170" s="175">
        <v>0</v>
      </c>
      <c r="R170" s="175">
        <f>Q170*H170</f>
        <v>0</v>
      </c>
      <c r="S170" s="175">
        <v>0</v>
      </c>
      <c r="T170" s="176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7" t="s">
        <v>150</v>
      </c>
      <c r="AT170" s="177" t="s">
        <v>289</v>
      </c>
      <c r="AU170" s="177" t="s">
        <v>120</v>
      </c>
      <c r="AY170" s="15" t="s">
        <v>110</v>
      </c>
      <c r="BE170" s="178">
        <f>IF(N170="základní",J170,0)</f>
        <v>0</v>
      </c>
      <c r="BF170" s="178">
        <f>IF(N170="snížená",J170,0)</f>
        <v>0</v>
      </c>
      <c r="BG170" s="178">
        <f>IF(N170="zákl. přenesená",J170,0)</f>
        <v>0</v>
      </c>
      <c r="BH170" s="178">
        <f>IF(N170="sníž. přenesená",J170,0)</f>
        <v>0</v>
      </c>
      <c r="BI170" s="178">
        <f>IF(N170="nulová",J170,0)</f>
        <v>0</v>
      </c>
      <c r="BJ170" s="15" t="s">
        <v>76</v>
      </c>
      <c r="BK170" s="178">
        <f>ROUND(I170*H170,2)</f>
        <v>0</v>
      </c>
      <c r="BL170" s="15" t="s">
        <v>119</v>
      </c>
      <c r="BM170" s="177" t="s">
        <v>301</v>
      </c>
    </row>
    <row r="171" spans="1:47" s="2" customFormat="1" ht="10">
      <c r="A171" s="32"/>
      <c r="B171" s="33"/>
      <c r="C171" s="34"/>
      <c r="D171" s="179" t="s">
        <v>122</v>
      </c>
      <c r="E171" s="34"/>
      <c r="F171" s="180" t="s">
        <v>300</v>
      </c>
      <c r="G171" s="34"/>
      <c r="H171" s="34"/>
      <c r="I171" s="181"/>
      <c r="J171" s="34"/>
      <c r="K171" s="34"/>
      <c r="L171" s="37"/>
      <c r="M171" s="182"/>
      <c r="N171" s="183"/>
      <c r="O171" s="62"/>
      <c r="P171" s="62"/>
      <c r="Q171" s="62"/>
      <c r="R171" s="62"/>
      <c r="S171" s="62"/>
      <c r="T171" s="63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5" t="s">
        <v>122</v>
      </c>
      <c r="AU171" s="15" t="s">
        <v>120</v>
      </c>
    </row>
    <row r="172" spans="1:65" s="2" customFormat="1" ht="24.15" customHeight="1">
      <c r="A172" s="32"/>
      <c r="B172" s="33"/>
      <c r="C172" s="184" t="s">
        <v>302</v>
      </c>
      <c r="D172" s="184" t="s">
        <v>289</v>
      </c>
      <c r="E172" s="185" t="s">
        <v>303</v>
      </c>
      <c r="F172" s="186" t="s">
        <v>304</v>
      </c>
      <c r="G172" s="187" t="s">
        <v>249</v>
      </c>
      <c r="H172" s="188">
        <v>108</v>
      </c>
      <c r="I172" s="189"/>
      <c r="J172" s="190">
        <f>ROUND(I172*H172,2)</f>
        <v>0</v>
      </c>
      <c r="K172" s="186" t="s">
        <v>19</v>
      </c>
      <c r="L172" s="191"/>
      <c r="M172" s="192" t="s">
        <v>19</v>
      </c>
      <c r="N172" s="193" t="s">
        <v>42</v>
      </c>
      <c r="O172" s="62"/>
      <c r="P172" s="175">
        <f>O172*H172</f>
        <v>0</v>
      </c>
      <c r="Q172" s="175">
        <v>0</v>
      </c>
      <c r="R172" s="175">
        <f>Q172*H172</f>
        <v>0</v>
      </c>
      <c r="S172" s="175">
        <v>0</v>
      </c>
      <c r="T172" s="176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7" t="s">
        <v>150</v>
      </c>
      <c r="AT172" s="177" t="s">
        <v>289</v>
      </c>
      <c r="AU172" s="177" t="s">
        <v>120</v>
      </c>
      <c r="AY172" s="15" t="s">
        <v>110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15" t="s">
        <v>76</v>
      </c>
      <c r="BK172" s="178">
        <f>ROUND(I172*H172,2)</f>
        <v>0</v>
      </c>
      <c r="BL172" s="15" t="s">
        <v>119</v>
      </c>
      <c r="BM172" s="177" t="s">
        <v>305</v>
      </c>
    </row>
    <row r="173" spans="1:47" s="2" customFormat="1" ht="10">
      <c r="A173" s="32"/>
      <c r="B173" s="33"/>
      <c r="C173" s="34"/>
      <c r="D173" s="179" t="s">
        <v>122</v>
      </c>
      <c r="E173" s="34"/>
      <c r="F173" s="180" t="s">
        <v>304</v>
      </c>
      <c r="G173" s="34"/>
      <c r="H173" s="34"/>
      <c r="I173" s="181"/>
      <c r="J173" s="34"/>
      <c r="K173" s="34"/>
      <c r="L173" s="37"/>
      <c r="M173" s="182"/>
      <c r="N173" s="183"/>
      <c r="O173" s="62"/>
      <c r="P173" s="62"/>
      <c r="Q173" s="62"/>
      <c r="R173" s="62"/>
      <c r="S173" s="62"/>
      <c r="T173" s="63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5" t="s">
        <v>122</v>
      </c>
      <c r="AU173" s="15" t="s">
        <v>120</v>
      </c>
    </row>
    <row r="174" spans="1:65" s="2" customFormat="1" ht="16.5" customHeight="1">
      <c r="A174" s="32"/>
      <c r="B174" s="33"/>
      <c r="C174" s="184" t="s">
        <v>306</v>
      </c>
      <c r="D174" s="184" t="s">
        <v>289</v>
      </c>
      <c r="E174" s="185" t="s">
        <v>307</v>
      </c>
      <c r="F174" s="186" t="s">
        <v>308</v>
      </c>
      <c r="G174" s="187" t="s">
        <v>249</v>
      </c>
      <c r="H174" s="188">
        <v>12</v>
      </c>
      <c r="I174" s="189"/>
      <c r="J174" s="190">
        <f>ROUND(I174*H174,2)</f>
        <v>0</v>
      </c>
      <c r="K174" s="186" t="s">
        <v>19</v>
      </c>
      <c r="L174" s="191"/>
      <c r="M174" s="192" t="s">
        <v>19</v>
      </c>
      <c r="N174" s="193" t="s">
        <v>42</v>
      </c>
      <c r="O174" s="62"/>
      <c r="P174" s="175">
        <f>O174*H174</f>
        <v>0</v>
      </c>
      <c r="Q174" s="175">
        <v>0</v>
      </c>
      <c r="R174" s="175">
        <f>Q174*H174</f>
        <v>0</v>
      </c>
      <c r="S174" s="175">
        <v>0</v>
      </c>
      <c r="T174" s="17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7" t="s">
        <v>150</v>
      </c>
      <c r="AT174" s="177" t="s">
        <v>289</v>
      </c>
      <c r="AU174" s="177" t="s">
        <v>120</v>
      </c>
      <c r="AY174" s="15" t="s">
        <v>110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15" t="s">
        <v>76</v>
      </c>
      <c r="BK174" s="178">
        <f>ROUND(I174*H174,2)</f>
        <v>0</v>
      </c>
      <c r="BL174" s="15" t="s">
        <v>119</v>
      </c>
      <c r="BM174" s="177" t="s">
        <v>309</v>
      </c>
    </row>
    <row r="175" spans="1:47" s="2" customFormat="1" ht="10">
      <c r="A175" s="32"/>
      <c r="B175" s="33"/>
      <c r="C175" s="34"/>
      <c r="D175" s="179" t="s">
        <v>122</v>
      </c>
      <c r="E175" s="34"/>
      <c r="F175" s="180" t="s">
        <v>308</v>
      </c>
      <c r="G175" s="34"/>
      <c r="H175" s="34"/>
      <c r="I175" s="181"/>
      <c r="J175" s="34"/>
      <c r="K175" s="34"/>
      <c r="L175" s="37"/>
      <c r="M175" s="182"/>
      <c r="N175" s="183"/>
      <c r="O175" s="62"/>
      <c r="P175" s="62"/>
      <c r="Q175" s="62"/>
      <c r="R175" s="62"/>
      <c r="S175" s="62"/>
      <c r="T175" s="63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5" t="s">
        <v>122</v>
      </c>
      <c r="AU175" s="15" t="s">
        <v>120</v>
      </c>
    </row>
    <row r="176" spans="1:65" s="2" customFormat="1" ht="16.5" customHeight="1">
      <c r="A176" s="32"/>
      <c r="B176" s="33"/>
      <c r="C176" s="184" t="s">
        <v>310</v>
      </c>
      <c r="D176" s="184" t="s">
        <v>289</v>
      </c>
      <c r="E176" s="185" t="s">
        <v>311</v>
      </c>
      <c r="F176" s="186" t="s">
        <v>312</v>
      </c>
      <c r="G176" s="187" t="s">
        <v>249</v>
      </c>
      <c r="H176" s="188">
        <v>12</v>
      </c>
      <c r="I176" s="189"/>
      <c r="J176" s="190">
        <f>ROUND(I176*H176,2)</f>
        <v>0</v>
      </c>
      <c r="K176" s="186" t="s">
        <v>19</v>
      </c>
      <c r="L176" s="191"/>
      <c r="M176" s="192" t="s">
        <v>19</v>
      </c>
      <c r="N176" s="193" t="s">
        <v>42</v>
      </c>
      <c r="O176" s="62"/>
      <c r="P176" s="175">
        <f>O176*H176</f>
        <v>0</v>
      </c>
      <c r="Q176" s="175">
        <v>0</v>
      </c>
      <c r="R176" s="175">
        <f>Q176*H176</f>
        <v>0</v>
      </c>
      <c r="S176" s="175">
        <v>0</v>
      </c>
      <c r="T176" s="17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7" t="s">
        <v>150</v>
      </c>
      <c r="AT176" s="177" t="s">
        <v>289</v>
      </c>
      <c r="AU176" s="177" t="s">
        <v>120</v>
      </c>
      <c r="AY176" s="15" t="s">
        <v>110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15" t="s">
        <v>76</v>
      </c>
      <c r="BK176" s="178">
        <f>ROUND(I176*H176,2)</f>
        <v>0</v>
      </c>
      <c r="BL176" s="15" t="s">
        <v>119</v>
      </c>
      <c r="BM176" s="177" t="s">
        <v>313</v>
      </c>
    </row>
    <row r="177" spans="1:47" s="2" customFormat="1" ht="10">
      <c r="A177" s="32"/>
      <c r="B177" s="33"/>
      <c r="C177" s="34"/>
      <c r="D177" s="179" t="s">
        <v>122</v>
      </c>
      <c r="E177" s="34"/>
      <c r="F177" s="180" t="s">
        <v>312</v>
      </c>
      <c r="G177" s="34"/>
      <c r="H177" s="34"/>
      <c r="I177" s="181"/>
      <c r="J177" s="34"/>
      <c r="K177" s="34"/>
      <c r="L177" s="37"/>
      <c r="M177" s="182"/>
      <c r="N177" s="183"/>
      <c r="O177" s="62"/>
      <c r="P177" s="62"/>
      <c r="Q177" s="62"/>
      <c r="R177" s="62"/>
      <c r="S177" s="62"/>
      <c r="T177" s="63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5" t="s">
        <v>122</v>
      </c>
      <c r="AU177" s="15" t="s">
        <v>120</v>
      </c>
    </row>
    <row r="178" spans="1:65" s="2" customFormat="1" ht="21.75" customHeight="1">
      <c r="A178" s="32"/>
      <c r="B178" s="33"/>
      <c r="C178" s="184" t="s">
        <v>314</v>
      </c>
      <c r="D178" s="184" t="s">
        <v>289</v>
      </c>
      <c r="E178" s="185" t="s">
        <v>315</v>
      </c>
      <c r="F178" s="186" t="s">
        <v>316</v>
      </c>
      <c r="G178" s="187" t="s">
        <v>249</v>
      </c>
      <c r="H178" s="188">
        <v>6</v>
      </c>
      <c r="I178" s="189"/>
      <c r="J178" s="190">
        <f>ROUND(I178*H178,2)</f>
        <v>0</v>
      </c>
      <c r="K178" s="186" t="s">
        <v>19</v>
      </c>
      <c r="L178" s="191"/>
      <c r="M178" s="192" t="s">
        <v>19</v>
      </c>
      <c r="N178" s="193" t="s">
        <v>42</v>
      </c>
      <c r="O178" s="62"/>
      <c r="P178" s="175">
        <f>O178*H178</f>
        <v>0</v>
      </c>
      <c r="Q178" s="175">
        <v>0</v>
      </c>
      <c r="R178" s="175">
        <f>Q178*H178</f>
        <v>0</v>
      </c>
      <c r="S178" s="175">
        <v>0</v>
      </c>
      <c r="T178" s="176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7" t="s">
        <v>150</v>
      </c>
      <c r="AT178" s="177" t="s">
        <v>289</v>
      </c>
      <c r="AU178" s="177" t="s">
        <v>120</v>
      </c>
      <c r="AY178" s="15" t="s">
        <v>110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5" t="s">
        <v>76</v>
      </c>
      <c r="BK178" s="178">
        <f>ROUND(I178*H178,2)</f>
        <v>0</v>
      </c>
      <c r="BL178" s="15" t="s">
        <v>119</v>
      </c>
      <c r="BM178" s="177" t="s">
        <v>317</v>
      </c>
    </row>
    <row r="179" spans="1:47" s="2" customFormat="1" ht="10">
      <c r="A179" s="32"/>
      <c r="B179" s="33"/>
      <c r="C179" s="34"/>
      <c r="D179" s="179" t="s">
        <v>122</v>
      </c>
      <c r="E179" s="34"/>
      <c r="F179" s="180" t="s">
        <v>318</v>
      </c>
      <c r="G179" s="34"/>
      <c r="H179" s="34"/>
      <c r="I179" s="181"/>
      <c r="J179" s="34"/>
      <c r="K179" s="34"/>
      <c r="L179" s="37"/>
      <c r="M179" s="182"/>
      <c r="N179" s="183"/>
      <c r="O179" s="62"/>
      <c r="P179" s="62"/>
      <c r="Q179" s="62"/>
      <c r="R179" s="62"/>
      <c r="S179" s="62"/>
      <c r="T179" s="63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5" t="s">
        <v>122</v>
      </c>
      <c r="AU179" s="15" t="s">
        <v>120</v>
      </c>
    </row>
    <row r="180" spans="1:65" s="2" customFormat="1" ht="24.15" customHeight="1">
      <c r="A180" s="32"/>
      <c r="B180" s="33"/>
      <c r="C180" s="184" t="s">
        <v>319</v>
      </c>
      <c r="D180" s="184" t="s">
        <v>289</v>
      </c>
      <c r="E180" s="185" t="s">
        <v>320</v>
      </c>
      <c r="F180" s="186" t="s">
        <v>321</v>
      </c>
      <c r="G180" s="187" t="s">
        <v>249</v>
      </c>
      <c r="H180" s="188">
        <v>6</v>
      </c>
      <c r="I180" s="189"/>
      <c r="J180" s="190">
        <f>ROUND(I180*H180,2)</f>
        <v>0</v>
      </c>
      <c r="K180" s="186" t="s">
        <v>19</v>
      </c>
      <c r="L180" s="191"/>
      <c r="M180" s="192" t="s">
        <v>19</v>
      </c>
      <c r="N180" s="193" t="s">
        <v>42</v>
      </c>
      <c r="O180" s="62"/>
      <c r="P180" s="175">
        <f>O180*H180</f>
        <v>0</v>
      </c>
      <c r="Q180" s="175">
        <v>0</v>
      </c>
      <c r="R180" s="175">
        <f>Q180*H180</f>
        <v>0</v>
      </c>
      <c r="S180" s="175">
        <v>0</v>
      </c>
      <c r="T180" s="17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7" t="s">
        <v>150</v>
      </c>
      <c r="AT180" s="177" t="s">
        <v>289</v>
      </c>
      <c r="AU180" s="177" t="s">
        <v>120</v>
      </c>
      <c r="AY180" s="15" t="s">
        <v>110</v>
      </c>
      <c r="BE180" s="178">
        <f>IF(N180="základní",J180,0)</f>
        <v>0</v>
      </c>
      <c r="BF180" s="178">
        <f>IF(N180="snížená",J180,0)</f>
        <v>0</v>
      </c>
      <c r="BG180" s="178">
        <f>IF(N180="zákl. přenesená",J180,0)</f>
        <v>0</v>
      </c>
      <c r="BH180" s="178">
        <f>IF(N180="sníž. přenesená",J180,0)</f>
        <v>0</v>
      </c>
      <c r="BI180" s="178">
        <f>IF(N180="nulová",J180,0)</f>
        <v>0</v>
      </c>
      <c r="BJ180" s="15" t="s">
        <v>76</v>
      </c>
      <c r="BK180" s="178">
        <f>ROUND(I180*H180,2)</f>
        <v>0</v>
      </c>
      <c r="BL180" s="15" t="s">
        <v>119</v>
      </c>
      <c r="BM180" s="177" t="s">
        <v>322</v>
      </c>
    </row>
    <row r="181" spans="1:47" s="2" customFormat="1" ht="10">
      <c r="A181" s="32"/>
      <c r="B181" s="33"/>
      <c r="C181" s="34"/>
      <c r="D181" s="179" t="s">
        <v>122</v>
      </c>
      <c r="E181" s="34"/>
      <c r="F181" s="180" t="s">
        <v>323</v>
      </c>
      <c r="G181" s="34"/>
      <c r="H181" s="34"/>
      <c r="I181" s="181"/>
      <c r="J181" s="34"/>
      <c r="K181" s="34"/>
      <c r="L181" s="37"/>
      <c r="M181" s="182"/>
      <c r="N181" s="183"/>
      <c r="O181" s="62"/>
      <c r="P181" s="62"/>
      <c r="Q181" s="62"/>
      <c r="R181" s="62"/>
      <c r="S181" s="62"/>
      <c r="T181" s="63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5" t="s">
        <v>122</v>
      </c>
      <c r="AU181" s="15" t="s">
        <v>120</v>
      </c>
    </row>
    <row r="182" spans="1:65" s="2" customFormat="1" ht="16.5" customHeight="1">
      <c r="A182" s="32"/>
      <c r="B182" s="33"/>
      <c r="C182" s="166" t="s">
        <v>324</v>
      </c>
      <c r="D182" s="166" t="s">
        <v>115</v>
      </c>
      <c r="E182" s="167" t="s">
        <v>325</v>
      </c>
      <c r="F182" s="168" t="s">
        <v>19</v>
      </c>
      <c r="G182" s="169" t="s">
        <v>180</v>
      </c>
      <c r="H182" s="170">
        <v>56</v>
      </c>
      <c r="I182" s="171"/>
      <c r="J182" s="172">
        <f>ROUND(I182*H182,2)</f>
        <v>0</v>
      </c>
      <c r="K182" s="168" t="s">
        <v>19</v>
      </c>
      <c r="L182" s="37"/>
      <c r="M182" s="173" t="s">
        <v>19</v>
      </c>
      <c r="N182" s="174" t="s">
        <v>42</v>
      </c>
      <c r="O182" s="62"/>
      <c r="P182" s="175">
        <f>O182*H182</f>
        <v>0</v>
      </c>
      <c r="Q182" s="175">
        <v>0</v>
      </c>
      <c r="R182" s="175">
        <f>Q182*H182</f>
        <v>0</v>
      </c>
      <c r="S182" s="175">
        <v>0</v>
      </c>
      <c r="T182" s="176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7" t="s">
        <v>119</v>
      </c>
      <c r="AT182" s="177" t="s">
        <v>115</v>
      </c>
      <c r="AU182" s="177" t="s">
        <v>120</v>
      </c>
      <c r="AY182" s="15" t="s">
        <v>110</v>
      </c>
      <c r="BE182" s="178">
        <f>IF(N182="základní",J182,0)</f>
        <v>0</v>
      </c>
      <c r="BF182" s="178">
        <f>IF(N182="snížená",J182,0)</f>
        <v>0</v>
      </c>
      <c r="BG182" s="178">
        <f>IF(N182="zákl. přenesená",J182,0)</f>
        <v>0</v>
      </c>
      <c r="BH182" s="178">
        <f>IF(N182="sníž. přenesená",J182,0)</f>
        <v>0</v>
      </c>
      <c r="BI182" s="178">
        <f>IF(N182="nulová",J182,0)</f>
        <v>0</v>
      </c>
      <c r="BJ182" s="15" t="s">
        <v>76</v>
      </c>
      <c r="BK182" s="178">
        <f>ROUND(I182*H182,2)</f>
        <v>0</v>
      </c>
      <c r="BL182" s="15" t="s">
        <v>119</v>
      </c>
      <c r="BM182" s="177" t="s">
        <v>326</v>
      </c>
    </row>
    <row r="183" spans="1:47" s="2" customFormat="1" ht="10">
      <c r="A183" s="32"/>
      <c r="B183" s="33"/>
      <c r="C183" s="34"/>
      <c r="D183" s="179" t="s">
        <v>122</v>
      </c>
      <c r="E183" s="34"/>
      <c r="F183" s="180" t="s">
        <v>327</v>
      </c>
      <c r="G183" s="34"/>
      <c r="H183" s="34"/>
      <c r="I183" s="181"/>
      <c r="J183" s="34"/>
      <c r="K183" s="34"/>
      <c r="L183" s="37"/>
      <c r="M183" s="182"/>
      <c r="N183" s="183"/>
      <c r="O183" s="62"/>
      <c r="P183" s="62"/>
      <c r="Q183" s="62"/>
      <c r="R183" s="62"/>
      <c r="S183" s="62"/>
      <c r="T183" s="63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122</v>
      </c>
      <c r="AU183" s="15" t="s">
        <v>120</v>
      </c>
    </row>
    <row r="184" spans="2:63" s="12" customFormat="1" ht="22.75" customHeight="1">
      <c r="B184" s="150"/>
      <c r="C184" s="151"/>
      <c r="D184" s="152" t="s">
        <v>70</v>
      </c>
      <c r="E184" s="164" t="s">
        <v>328</v>
      </c>
      <c r="F184" s="164" t="s">
        <v>329</v>
      </c>
      <c r="G184" s="151"/>
      <c r="H184" s="151"/>
      <c r="I184" s="154"/>
      <c r="J184" s="165">
        <f>BK184</f>
        <v>0</v>
      </c>
      <c r="K184" s="151"/>
      <c r="L184" s="156"/>
      <c r="M184" s="157"/>
      <c r="N184" s="158"/>
      <c r="O184" s="158"/>
      <c r="P184" s="159">
        <f>P185</f>
        <v>0</v>
      </c>
      <c r="Q184" s="158"/>
      <c r="R184" s="159">
        <f>R185</f>
        <v>0</v>
      </c>
      <c r="S184" s="158"/>
      <c r="T184" s="160">
        <f>T185</f>
        <v>0</v>
      </c>
      <c r="AR184" s="161" t="s">
        <v>76</v>
      </c>
      <c r="AT184" s="162" t="s">
        <v>70</v>
      </c>
      <c r="AU184" s="162" t="s">
        <v>76</v>
      </c>
      <c r="AY184" s="161" t="s">
        <v>110</v>
      </c>
      <c r="BK184" s="163">
        <f>BK185</f>
        <v>0</v>
      </c>
    </row>
    <row r="185" spans="2:63" s="12" customFormat="1" ht="20.9" customHeight="1">
      <c r="B185" s="150"/>
      <c r="C185" s="151"/>
      <c r="D185" s="152" t="s">
        <v>70</v>
      </c>
      <c r="E185" s="164" t="s">
        <v>330</v>
      </c>
      <c r="F185" s="164" t="s">
        <v>331</v>
      </c>
      <c r="G185" s="151"/>
      <c r="H185" s="151"/>
      <c r="I185" s="154"/>
      <c r="J185" s="165">
        <f>BK185</f>
        <v>0</v>
      </c>
      <c r="K185" s="151"/>
      <c r="L185" s="156"/>
      <c r="M185" s="157"/>
      <c r="N185" s="158"/>
      <c r="O185" s="158"/>
      <c r="P185" s="159">
        <f>SUM(P186:P225)</f>
        <v>0</v>
      </c>
      <c r="Q185" s="158"/>
      <c r="R185" s="159">
        <f>SUM(R186:R225)</f>
        <v>0</v>
      </c>
      <c r="S185" s="158"/>
      <c r="T185" s="160">
        <f>SUM(T186:T225)</f>
        <v>0</v>
      </c>
      <c r="AR185" s="161" t="s">
        <v>76</v>
      </c>
      <c r="AT185" s="162" t="s">
        <v>70</v>
      </c>
      <c r="AU185" s="162" t="s">
        <v>78</v>
      </c>
      <c r="AY185" s="161" t="s">
        <v>110</v>
      </c>
      <c r="BK185" s="163">
        <f>SUM(BK186:BK225)</f>
        <v>0</v>
      </c>
    </row>
    <row r="186" spans="1:65" s="2" customFormat="1" ht="24.15" customHeight="1">
      <c r="A186" s="32"/>
      <c r="B186" s="33"/>
      <c r="C186" s="166" t="s">
        <v>332</v>
      </c>
      <c r="D186" s="166" t="s">
        <v>115</v>
      </c>
      <c r="E186" s="167" t="s">
        <v>333</v>
      </c>
      <c r="F186" s="168" t="s">
        <v>334</v>
      </c>
      <c r="G186" s="169" t="s">
        <v>335</v>
      </c>
      <c r="H186" s="170">
        <v>2</v>
      </c>
      <c r="I186" s="171"/>
      <c r="J186" s="172">
        <f>ROUND(I186*H186,2)</f>
        <v>0</v>
      </c>
      <c r="K186" s="168" t="s">
        <v>19</v>
      </c>
      <c r="L186" s="37"/>
      <c r="M186" s="173" t="s">
        <v>19</v>
      </c>
      <c r="N186" s="174" t="s">
        <v>42</v>
      </c>
      <c r="O186" s="62"/>
      <c r="P186" s="175">
        <f>O186*H186</f>
        <v>0</v>
      </c>
      <c r="Q186" s="175">
        <v>0</v>
      </c>
      <c r="R186" s="175">
        <f>Q186*H186</f>
        <v>0</v>
      </c>
      <c r="S186" s="175">
        <v>0</v>
      </c>
      <c r="T186" s="176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7" t="s">
        <v>119</v>
      </c>
      <c r="AT186" s="177" t="s">
        <v>115</v>
      </c>
      <c r="AU186" s="177" t="s">
        <v>120</v>
      </c>
      <c r="AY186" s="15" t="s">
        <v>110</v>
      </c>
      <c r="BE186" s="178">
        <f>IF(N186="základní",J186,0)</f>
        <v>0</v>
      </c>
      <c r="BF186" s="178">
        <f>IF(N186="snížená",J186,0)</f>
        <v>0</v>
      </c>
      <c r="BG186" s="178">
        <f>IF(N186="zákl. přenesená",J186,0)</f>
        <v>0</v>
      </c>
      <c r="BH186" s="178">
        <f>IF(N186="sníž. přenesená",J186,0)</f>
        <v>0</v>
      </c>
      <c r="BI186" s="178">
        <f>IF(N186="nulová",J186,0)</f>
        <v>0</v>
      </c>
      <c r="BJ186" s="15" t="s">
        <v>76</v>
      </c>
      <c r="BK186" s="178">
        <f>ROUND(I186*H186,2)</f>
        <v>0</v>
      </c>
      <c r="BL186" s="15" t="s">
        <v>119</v>
      </c>
      <c r="BM186" s="177" t="s">
        <v>336</v>
      </c>
    </row>
    <row r="187" spans="1:47" s="2" customFormat="1" ht="10">
      <c r="A187" s="32"/>
      <c r="B187" s="33"/>
      <c r="C187" s="34"/>
      <c r="D187" s="179" t="s">
        <v>122</v>
      </c>
      <c r="E187" s="34"/>
      <c r="F187" s="180" t="s">
        <v>337</v>
      </c>
      <c r="G187" s="34"/>
      <c r="H187" s="34"/>
      <c r="I187" s="181"/>
      <c r="J187" s="34"/>
      <c r="K187" s="34"/>
      <c r="L187" s="37"/>
      <c r="M187" s="182"/>
      <c r="N187" s="183"/>
      <c r="O187" s="62"/>
      <c r="P187" s="62"/>
      <c r="Q187" s="62"/>
      <c r="R187" s="62"/>
      <c r="S187" s="62"/>
      <c r="T187" s="63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5" t="s">
        <v>122</v>
      </c>
      <c r="AU187" s="15" t="s">
        <v>120</v>
      </c>
    </row>
    <row r="188" spans="1:65" s="2" customFormat="1" ht="16.5" customHeight="1">
      <c r="A188" s="32"/>
      <c r="B188" s="33"/>
      <c r="C188" s="166" t="s">
        <v>338</v>
      </c>
      <c r="D188" s="166" t="s">
        <v>115</v>
      </c>
      <c r="E188" s="167" t="s">
        <v>339</v>
      </c>
      <c r="F188" s="168" t="s">
        <v>340</v>
      </c>
      <c r="G188" s="169" t="s">
        <v>335</v>
      </c>
      <c r="H188" s="170">
        <v>7.5</v>
      </c>
      <c r="I188" s="171"/>
      <c r="J188" s="172">
        <f>ROUND(I188*H188,2)</f>
        <v>0</v>
      </c>
      <c r="K188" s="168" t="s">
        <v>19</v>
      </c>
      <c r="L188" s="37"/>
      <c r="M188" s="173" t="s">
        <v>19</v>
      </c>
      <c r="N188" s="174" t="s">
        <v>42</v>
      </c>
      <c r="O188" s="62"/>
      <c r="P188" s="175">
        <f>O188*H188</f>
        <v>0</v>
      </c>
      <c r="Q188" s="175">
        <v>0</v>
      </c>
      <c r="R188" s="175">
        <f>Q188*H188</f>
        <v>0</v>
      </c>
      <c r="S188" s="175">
        <v>0</v>
      </c>
      <c r="T188" s="176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7" t="s">
        <v>119</v>
      </c>
      <c r="AT188" s="177" t="s">
        <v>115</v>
      </c>
      <c r="AU188" s="177" t="s">
        <v>120</v>
      </c>
      <c r="AY188" s="15" t="s">
        <v>110</v>
      </c>
      <c r="BE188" s="178">
        <f>IF(N188="základní",J188,0)</f>
        <v>0</v>
      </c>
      <c r="BF188" s="178">
        <f>IF(N188="snížená",J188,0)</f>
        <v>0</v>
      </c>
      <c r="BG188" s="178">
        <f>IF(N188="zákl. přenesená",J188,0)</f>
        <v>0</v>
      </c>
      <c r="BH188" s="178">
        <f>IF(N188="sníž. přenesená",J188,0)</f>
        <v>0</v>
      </c>
      <c r="BI188" s="178">
        <f>IF(N188="nulová",J188,0)</f>
        <v>0</v>
      </c>
      <c r="BJ188" s="15" t="s">
        <v>76</v>
      </c>
      <c r="BK188" s="178">
        <f>ROUND(I188*H188,2)</f>
        <v>0</v>
      </c>
      <c r="BL188" s="15" t="s">
        <v>119</v>
      </c>
      <c r="BM188" s="177" t="s">
        <v>341</v>
      </c>
    </row>
    <row r="189" spans="1:47" s="2" customFormat="1" ht="10">
      <c r="A189" s="32"/>
      <c r="B189" s="33"/>
      <c r="C189" s="34"/>
      <c r="D189" s="179" t="s">
        <v>122</v>
      </c>
      <c r="E189" s="34"/>
      <c r="F189" s="180" t="s">
        <v>342</v>
      </c>
      <c r="G189" s="34"/>
      <c r="H189" s="34"/>
      <c r="I189" s="181"/>
      <c r="J189" s="34"/>
      <c r="K189" s="34"/>
      <c r="L189" s="37"/>
      <c r="M189" s="182"/>
      <c r="N189" s="183"/>
      <c r="O189" s="62"/>
      <c r="P189" s="62"/>
      <c r="Q189" s="62"/>
      <c r="R189" s="62"/>
      <c r="S189" s="62"/>
      <c r="T189" s="63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5" t="s">
        <v>122</v>
      </c>
      <c r="AU189" s="15" t="s">
        <v>120</v>
      </c>
    </row>
    <row r="190" spans="1:65" s="2" customFormat="1" ht="16.5" customHeight="1">
      <c r="A190" s="32"/>
      <c r="B190" s="33"/>
      <c r="C190" s="166" t="s">
        <v>343</v>
      </c>
      <c r="D190" s="166" t="s">
        <v>115</v>
      </c>
      <c r="E190" s="167" t="s">
        <v>344</v>
      </c>
      <c r="F190" s="168" t="s">
        <v>345</v>
      </c>
      <c r="G190" s="169" t="s">
        <v>335</v>
      </c>
      <c r="H190" s="170">
        <v>3</v>
      </c>
      <c r="I190" s="171"/>
      <c r="J190" s="172">
        <f>ROUND(I190*H190,2)</f>
        <v>0</v>
      </c>
      <c r="K190" s="168" t="s">
        <v>19</v>
      </c>
      <c r="L190" s="37"/>
      <c r="M190" s="173" t="s">
        <v>19</v>
      </c>
      <c r="N190" s="174" t="s">
        <v>42</v>
      </c>
      <c r="O190" s="62"/>
      <c r="P190" s="175">
        <f>O190*H190</f>
        <v>0</v>
      </c>
      <c r="Q190" s="175">
        <v>0</v>
      </c>
      <c r="R190" s="175">
        <f>Q190*H190</f>
        <v>0</v>
      </c>
      <c r="S190" s="175">
        <v>0</v>
      </c>
      <c r="T190" s="176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7" t="s">
        <v>119</v>
      </c>
      <c r="AT190" s="177" t="s">
        <v>115</v>
      </c>
      <c r="AU190" s="177" t="s">
        <v>120</v>
      </c>
      <c r="AY190" s="15" t="s">
        <v>110</v>
      </c>
      <c r="BE190" s="178">
        <f>IF(N190="základní",J190,0)</f>
        <v>0</v>
      </c>
      <c r="BF190" s="178">
        <f>IF(N190="snížená",J190,0)</f>
        <v>0</v>
      </c>
      <c r="BG190" s="178">
        <f>IF(N190="zákl. přenesená",J190,0)</f>
        <v>0</v>
      </c>
      <c r="BH190" s="178">
        <f>IF(N190="sníž. přenesená",J190,0)</f>
        <v>0</v>
      </c>
      <c r="BI190" s="178">
        <f>IF(N190="nulová",J190,0)</f>
        <v>0</v>
      </c>
      <c r="BJ190" s="15" t="s">
        <v>76</v>
      </c>
      <c r="BK190" s="178">
        <f>ROUND(I190*H190,2)</f>
        <v>0</v>
      </c>
      <c r="BL190" s="15" t="s">
        <v>119</v>
      </c>
      <c r="BM190" s="177" t="s">
        <v>346</v>
      </c>
    </row>
    <row r="191" spans="1:47" s="2" customFormat="1" ht="10">
      <c r="A191" s="32"/>
      <c r="B191" s="33"/>
      <c r="C191" s="34"/>
      <c r="D191" s="179" t="s">
        <v>122</v>
      </c>
      <c r="E191" s="34"/>
      <c r="F191" s="180" t="s">
        <v>347</v>
      </c>
      <c r="G191" s="34"/>
      <c r="H191" s="34"/>
      <c r="I191" s="181"/>
      <c r="J191" s="34"/>
      <c r="K191" s="34"/>
      <c r="L191" s="37"/>
      <c r="M191" s="182"/>
      <c r="N191" s="183"/>
      <c r="O191" s="62"/>
      <c r="P191" s="62"/>
      <c r="Q191" s="62"/>
      <c r="R191" s="62"/>
      <c r="S191" s="62"/>
      <c r="T191" s="63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5" t="s">
        <v>122</v>
      </c>
      <c r="AU191" s="15" t="s">
        <v>120</v>
      </c>
    </row>
    <row r="192" spans="1:65" s="2" customFormat="1" ht="16.5" customHeight="1">
      <c r="A192" s="32"/>
      <c r="B192" s="33"/>
      <c r="C192" s="166" t="s">
        <v>348</v>
      </c>
      <c r="D192" s="166" t="s">
        <v>115</v>
      </c>
      <c r="E192" s="167" t="s">
        <v>349</v>
      </c>
      <c r="F192" s="168" t="s">
        <v>350</v>
      </c>
      <c r="G192" s="169" t="s">
        <v>335</v>
      </c>
      <c r="H192" s="170">
        <v>1</v>
      </c>
      <c r="I192" s="171"/>
      <c r="J192" s="172">
        <f>ROUND(I192*H192,2)</f>
        <v>0</v>
      </c>
      <c r="K192" s="168" t="s">
        <v>19</v>
      </c>
      <c r="L192" s="37"/>
      <c r="M192" s="173" t="s">
        <v>19</v>
      </c>
      <c r="N192" s="174" t="s">
        <v>42</v>
      </c>
      <c r="O192" s="62"/>
      <c r="P192" s="175">
        <f>O192*H192</f>
        <v>0</v>
      </c>
      <c r="Q192" s="175">
        <v>0</v>
      </c>
      <c r="R192" s="175">
        <f>Q192*H192</f>
        <v>0</v>
      </c>
      <c r="S192" s="175">
        <v>0</v>
      </c>
      <c r="T192" s="17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7" t="s">
        <v>119</v>
      </c>
      <c r="AT192" s="177" t="s">
        <v>115</v>
      </c>
      <c r="AU192" s="177" t="s">
        <v>120</v>
      </c>
      <c r="AY192" s="15" t="s">
        <v>110</v>
      </c>
      <c r="BE192" s="178">
        <f>IF(N192="základní",J192,0)</f>
        <v>0</v>
      </c>
      <c r="BF192" s="178">
        <f>IF(N192="snížená",J192,0)</f>
        <v>0</v>
      </c>
      <c r="BG192" s="178">
        <f>IF(N192="zákl. přenesená",J192,0)</f>
        <v>0</v>
      </c>
      <c r="BH192" s="178">
        <f>IF(N192="sníž. přenesená",J192,0)</f>
        <v>0</v>
      </c>
      <c r="BI192" s="178">
        <f>IF(N192="nulová",J192,0)</f>
        <v>0</v>
      </c>
      <c r="BJ192" s="15" t="s">
        <v>76</v>
      </c>
      <c r="BK192" s="178">
        <f>ROUND(I192*H192,2)</f>
        <v>0</v>
      </c>
      <c r="BL192" s="15" t="s">
        <v>119</v>
      </c>
      <c r="BM192" s="177" t="s">
        <v>351</v>
      </c>
    </row>
    <row r="193" spans="1:47" s="2" customFormat="1" ht="10">
      <c r="A193" s="32"/>
      <c r="B193" s="33"/>
      <c r="C193" s="34"/>
      <c r="D193" s="179" t="s">
        <v>122</v>
      </c>
      <c r="E193" s="34"/>
      <c r="F193" s="180" t="s">
        <v>352</v>
      </c>
      <c r="G193" s="34"/>
      <c r="H193" s="34"/>
      <c r="I193" s="181"/>
      <c r="J193" s="34"/>
      <c r="K193" s="34"/>
      <c r="L193" s="37"/>
      <c r="M193" s="182"/>
      <c r="N193" s="183"/>
      <c r="O193" s="62"/>
      <c r="P193" s="62"/>
      <c r="Q193" s="62"/>
      <c r="R193" s="62"/>
      <c r="S193" s="62"/>
      <c r="T193" s="63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5" t="s">
        <v>122</v>
      </c>
      <c r="AU193" s="15" t="s">
        <v>120</v>
      </c>
    </row>
    <row r="194" spans="1:65" s="2" customFormat="1" ht="24.15" customHeight="1">
      <c r="A194" s="32"/>
      <c r="B194" s="33"/>
      <c r="C194" s="166" t="s">
        <v>353</v>
      </c>
      <c r="D194" s="166" t="s">
        <v>115</v>
      </c>
      <c r="E194" s="167" t="s">
        <v>354</v>
      </c>
      <c r="F194" s="168" t="s">
        <v>355</v>
      </c>
      <c r="G194" s="169" t="s">
        <v>335</v>
      </c>
      <c r="H194" s="170">
        <v>1</v>
      </c>
      <c r="I194" s="171"/>
      <c r="J194" s="172">
        <f>ROUND(I194*H194,2)</f>
        <v>0</v>
      </c>
      <c r="K194" s="168" t="s">
        <v>19</v>
      </c>
      <c r="L194" s="37"/>
      <c r="M194" s="173" t="s">
        <v>19</v>
      </c>
      <c r="N194" s="174" t="s">
        <v>42</v>
      </c>
      <c r="O194" s="62"/>
      <c r="P194" s="175">
        <f>O194*H194</f>
        <v>0</v>
      </c>
      <c r="Q194" s="175">
        <v>0</v>
      </c>
      <c r="R194" s="175">
        <f>Q194*H194</f>
        <v>0</v>
      </c>
      <c r="S194" s="175">
        <v>0</v>
      </c>
      <c r="T194" s="176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7" t="s">
        <v>119</v>
      </c>
      <c r="AT194" s="177" t="s">
        <v>115</v>
      </c>
      <c r="AU194" s="177" t="s">
        <v>120</v>
      </c>
      <c r="AY194" s="15" t="s">
        <v>110</v>
      </c>
      <c r="BE194" s="178">
        <f>IF(N194="základní",J194,0)</f>
        <v>0</v>
      </c>
      <c r="BF194" s="178">
        <f>IF(N194="snížená",J194,0)</f>
        <v>0</v>
      </c>
      <c r="BG194" s="178">
        <f>IF(N194="zákl. přenesená",J194,0)</f>
        <v>0</v>
      </c>
      <c r="BH194" s="178">
        <f>IF(N194="sníž. přenesená",J194,0)</f>
        <v>0</v>
      </c>
      <c r="BI194" s="178">
        <f>IF(N194="nulová",J194,0)</f>
        <v>0</v>
      </c>
      <c r="BJ194" s="15" t="s">
        <v>76</v>
      </c>
      <c r="BK194" s="178">
        <f>ROUND(I194*H194,2)</f>
        <v>0</v>
      </c>
      <c r="BL194" s="15" t="s">
        <v>119</v>
      </c>
      <c r="BM194" s="177" t="s">
        <v>356</v>
      </c>
    </row>
    <row r="195" spans="1:47" s="2" customFormat="1" ht="10">
      <c r="A195" s="32"/>
      <c r="B195" s="33"/>
      <c r="C195" s="34"/>
      <c r="D195" s="179" t="s">
        <v>122</v>
      </c>
      <c r="E195" s="34"/>
      <c r="F195" s="180" t="s">
        <v>357</v>
      </c>
      <c r="G195" s="34"/>
      <c r="H195" s="34"/>
      <c r="I195" s="181"/>
      <c r="J195" s="34"/>
      <c r="K195" s="34"/>
      <c r="L195" s="37"/>
      <c r="M195" s="182"/>
      <c r="N195" s="183"/>
      <c r="O195" s="62"/>
      <c r="P195" s="62"/>
      <c r="Q195" s="62"/>
      <c r="R195" s="62"/>
      <c r="S195" s="62"/>
      <c r="T195" s="63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5" t="s">
        <v>122</v>
      </c>
      <c r="AU195" s="15" t="s">
        <v>120</v>
      </c>
    </row>
    <row r="196" spans="1:65" s="2" customFormat="1" ht="16.5" customHeight="1">
      <c r="A196" s="32"/>
      <c r="B196" s="33"/>
      <c r="C196" s="166" t="s">
        <v>358</v>
      </c>
      <c r="D196" s="166" t="s">
        <v>115</v>
      </c>
      <c r="E196" s="167" t="s">
        <v>359</v>
      </c>
      <c r="F196" s="168" t="s">
        <v>360</v>
      </c>
      <c r="G196" s="169" t="s">
        <v>335</v>
      </c>
      <c r="H196" s="170">
        <v>1</v>
      </c>
      <c r="I196" s="171"/>
      <c r="J196" s="172">
        <f>ROUND(I196*H196,2)</f>
        <v>0</v>
      </c>
      <c r="K196" s="168" t="s">
        <v>19</v>
      </c>
      <c r="L196" s="37"/>
      <c r="M196" s="173" t="s">
        <v>19</v>
      </c>
      <c r="N196" s="174" t="s">
        <v>42</v>
      </c>
      <c r="O196" s="62"/>
      <c r="P196" s="175">
        <f>O196*H196</f>
        <v>0</v>
      </c>
      <c r="Q196" s="175">
        <v>0</v>
      </c>
      <c r="R196" s="175">
        <f>Q196*H196</f>
        <v>0</v>
      </c>
      <c r="S196" s="175">
        <v>0</v>
      </c>
      <c r="T196" s="17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7" t="s">
        <v>119</v>
      </c>
      <c r="AT196" s="177" t="s">
        <v>115</v>
      </c>
      <c r="AU196" s="177" t="s">
        <v>120</v>
      </c>
      <c r="AY196" s="15" t="s">
        <v>110</v>
      </c>
      <c r="BE196" s="178">
        <f>IF(N196="základní",J196,0)</f>
        <v>0</v>
      </c>
      <c r="BF196" s="178">
        <f>IF(N196="snížená",J196,0)</f>
        <v>0</v>
      </c>
      <c r="BG196" s="178">
        <f>IF(N196="zákl. přenesená",J196,0)</f>
        <v>0</v>
      </c>
      <c r="BH196" s="178">
        <f>IF(N196="sníž. přenesená",J196,0)</f>
        <v>0</v>
      </c>
      <c r="BI196" s="178">
        <f>IF(N196="nulová",J196,0)</f>
        <v>0</v>
      </c>
      <c r="BJ196" s="15" t="s">
        <v>76</v>
      </c>
      <c r="BK196" s="178">
        <f>ROUND(I196*H196,2)</f>
        <v>0</v>
      </c>
      <c r="BL196" s="15" t="s">
        <v>119</v>
      </c>
      <c r="BM196" s="177" t="s">
        <v>361</v>
      </c>
    </row>
    <row r="197" spans="1:47" s="2" customFormat="1" ht="10">
      <c r="A197" s="32"/>
      <c r="B197" s="33"/>
      <c r="C197" s="34"/>
      <c r="D197" s="179" t="s">
        <v>122</v>
      </c>
      <c r="E197" s="34"/>
      <c r="F197" s="180" t="s">
        <v>360</v>
      </c>
      <c r="G197" s="34"/>
      <c r="H197" s="34"/>
      <c r="I197" s="181"/>
      <c r="J197" s="34"/>
      <c r="K197" s="34"/>
      <c r="L197" s="37"/>
      <c r="M197" s="182"/>
      <c r="N197" s="183"/>
      <c r="O197" s="62"/>
      <c r="P197" s="62"/>
      <c r="Q197" s="62"/>
      <c r="R197" s="62"/>
      <c r="S197" s="62"/>
      <c r="T197" s="63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5" t="s">
        <v>122</v>
      </c>
      <c r="AU197" s="15" t="s">
        <v>120</v>
      </c>
    </row>
    <row r="198" spans="1:65" s="2" customFormat="1" ht="16.5" customHeight="1">
      <c r="A198" s="32"/>
      <c r="B198" s="33"/>
      <c r="C198" s="166" t="s">
        <v>362</v>
      </c>
      <c r="D198" s="166" t="s">
        <v>115</v>
      </c>
      <c r="E198" s="167" t="s">
        <v>363</v>
      </c>
      <c r="F198" s="168" t="s">
        <v>364</v>
      </c>
      <c r="G198" s="169" t="s">
        <v>335</v>
      </c>
      <c r="H198" s="170">
        <v>1</v>
      </c>
      <c r="I198" s="171"/>
      <c r="J198" s="172">
        <f>ROUND(I198*H198,2)</f>
        <v>0</v>
      </c>
      <c r="K198" s="168" t="s">
        <v>19</v>
      </c>
      <c r="L198" s="37"/>
      <c r="M198" s="173" t="s">
        <v>19</v>
      </c>
      <c r="N198" s="174" t="s">
        <v>42</v>
      </c>
      <c r="O198" s="62"/>
      <c r="P198" s="175">
        <f>O198*H198</f>
        <v>0</v>
      </c>
      <c r="Q198" s="175">
        <v>0</v>
      </c>
      <c r="R198" s="175">
        <f>Q198*H198</f>
        <v>0</v>
      </c>
      <c r="S198" s="175">
        <v>0</v>
      </c>
      <c r="T198" s="17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7" t="s">
        <v>119</v>
      </c>
      <c r="AT198" s="177" t="s">
        <v>115</v>
      </c>
      <c r="AU198" s="177" t="s">
        <v>120</v>
      </c>
      <c r="AY198" s="15" t="s">
        <v>110</v>
      </c>
      <c r="BE198" s="178">
        <f>IF(N198="základní",J198,0)</f>
        <v>0</v>
      </c>
      <c r="BF198" s="178">
        <f>IF(N198="snížená",J198,0)</f>
        <v>0</v>
      </c>
      <c r="BG198" s="178">
        <f>IF(N198="zákl. přenesená",J198,0)</f>
        <v>0</v>
      </c>
      <c r="BH198" s="178">
        <f>IF(N198="sníž. přenesená",J198,0)</f>
        <v>0</v>
      </c>
      <c r="BI198" s="178">
        <f>IF(N198="nulová",J198,0)</f>
        <v>0</v>
      </c>
      <c r="BJ198" s="15" t="s">
        <v>76</v>
      </c>
      <c r="BK198" s="178">
        <f>ROUND(I198*H198,2)</f>
        <v>0</v>
      </c>
      <c r="BL198" s="15" t="s">
        <v>119</v>
      </c>
      <c r="BM198" s="177" t="s">
        <v>365</v>
      </c>
    </row>
    <row r="199" spans="1:47" s="2" customFormat="1" ht="10">
      <c r="A199" s="32"/>
      <c r="B199" s="33"/>
      <c r="C199" s="34"/>
      <c r="D199" s="179" t="s">
        <v>122</v>
      </c>
      <c r="E199" s="34"/>
      <c r="F199" s="180" t="s">
        <v>366</v>
      </c>
      <c r="G199" s="34"/>
      <c r="H199" s="34"/>
      <c r="I199" s="181"/>
      <c r="J199" s="34"/>
      <c r="K199" s="34"/>
      <c r="L199" s="37"/>
      <c r="M199" s="182"/>
      <c r="N199" s="183"/>
      <c r="O199" s="62"/>
      <c r="P199" s="62"/>
      <c r="Q199" s="62"/>
      <c r="R199" s="62"/>
      <c r="S199" s="62"/>
      <c r="T199" s="63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5" t="s">
        <v>122</v>
      </c>
      <c r="AU199" s="15" t="s">
        <v>120</v>
      </c>
    </row>
    <row r="200" spans="1:65" s="2" customFormat="1" ht="16.5" customHeight="1">
      <c r="A200" s="32"/>
      <c r="B200" s="33"/>
      <c r="C200" s="166" t="s">
        <v>367</v>
      </c>
      <c r="D200" s="166" t="s">
        <v>115</v>
      </c>
      <c r="E200" s="167" t="s">
        <v>368</v>
      </c>
      <c r="F200" s="168" t="s">
        <v>369</v>
      </c>
      <c r="G200" s="169" t="s">
        <v>335</v>
      </c>
      <c r="H200" s="170">
        <v>1</v>
      </c>
      <c r="I200" s="171"/>
      <c r="J200" s="172">
        <f>ROUND(I200*H200,2)</f>
        <v>0</v>
      </c>
      <c r="K200" s="168" t="s">
        <v>19</v>
      </c>
      <c r="L200" s="37"/>
      <c r="M200" s="173" t="s">
        <v>19</v>
      </c>
      <c r="N200" s="174" t="s">
        <v>42</v>
      </c>
      <c r="O200" s="62"/>
      <c r="P200" s="175">
        <f>O200*H200</f>
        <v>0</v>
      </c>
      <c r="Q200" s="175">
        <v>0</v>
      </c>
      <c r="R200" s="175">
        <f>Q200*H200</f>
        <v>0</v>
      </c>
      <c r="S200" s="175">
        <v>0</v>
      </c>
      <c r="T200" s="176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7" t="s">
        <v>119</v>
      </c>
      <c r="AT200" s="177" t="s">
        <v>115</v>
      </c>
      <c r="AU200" s="177" t="s">
        <v>120</v>
      </c>
      <c r="AY200" s="15" t="s">
        <v>110</v>
      </c>
      <c r="BE200" s="178">
        <f>IF(N200="základní",J200,0)</f>
        <v>0</v>
      </c>
      <c r="BF200" s="178">
        <f>IF(N200="snížená",J200,0)</f>
        <v>0</v>
      </c>
      <c r="BG200" s="178">
        <f>IF(N200="zákl. přenesená",J200,0)</f>
        <v>0</v>
      </c>
      <c r="BH200" s="178">
        <f>IF(N200="sníž. přenesená",J200,0)</f>
        <v>0</v>
      </c>
      <c r="BI200" s="178">
        <f>IF(N200="nulová",J200,0)</f>
        <v>0</v>
      </c>
      <c r="BJ200" s="15" t="s">
        <v>76</v>
      </c>
      <c r="BK200" s="178">
        <f>ROUND(I200*H200,2)</f>
        <v>0</v>
      </c>
      <c r="BL200" s="15" t="s">
        <v>119</v>
      </c>
      <c r="BM200" s="177" t="s">
        <v>370</v>
      </c>
    </row>
    <row r="201" spans="1:47" s="2" customFormat="1" ht="10">
      <c r="A201" s="32"/>
      <c r="B201" s="33"/>
      <c r="C201" s="34"/>
      <c r="D201" s="179" t="s">
        <v>122</v>
      </c>
      <c r="E201" s="34"/>
      <c r="F201" s="180" t="s">
        <v>371</v>
      </c>
      <c r="G201" s="34"/>
      <c r="H201" s="34"/>
      <c r="I201" s="181"/>
      <c r="J201" s="34"/>
      <c r="K201" s="34"/>
      <c r="L201" s="37"/>
      <c r="M201" s="182"/>
      <c r="N201" s="183"/>
      <c r="O201" s="62"/>
      <c r="P201" s="62"/>
      <c r="Q201" s="62"/>
      <c r="R201" s="62"/>
      <c r="S201" s="62"/>
      <c r="T201" s="63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5" t="s">
        <v>122</v>
      </c>
      <c r="AU201" s="15" t="s">
        <v>120</v>
      </c>
    </row>
    <row r="202" spans="1:65" s="2" customFormat="1" ht="16.5" customHeight="1">
      <c r="A202" s="32"/>
      <c r="B202" s="33"/>
      <c r="C202" s="166" t="s">
        <v>372</v>
      </c>
      <c r="D202" s="166" t="s">
        <v>115</v>
      </c>
      <c r="E202" s="167" t="s">
        <v>373</v>
      </c>
      <c r="F202" s="168" t="s">
        <v>374</v>
      </c>
      <c r="G202" s="169" t="s">
        <v>335</v>
      </c>
      <c r="H202" s="170">
        <v>1</v>
      </c>
      <c r="I202" s="171"/>
      <c r="J202" s="172">
        <f>ROUND(I202*H202,2)</f>
        <v>0</v>
      </c>
      <c r="K202" s="168" t="s">
        <v>19</v>
      </c>
      <c r="L202" s="37"/>
      <c r="M202" s="173" t="s">
        <v>19</v>
      </c>
      <c r="N202" s="174" t="s">
        <v>42</v>
      </c>
      <c r="O202" s="62"/>
      <c r="P202" s="175">
        <f>O202*H202</f>
        <v>0</v>
      </c>
      <c r="Q202" s="175">
        <v>0</v>
      </c>
      <c r="R202" s="175">
        <f>Q202*H202</f>
        <v>0</v>
      </c>
      <c r="S202" s="175">
        <v>0</v>
      </c>
      <c r="T202" s="176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7" t="s">
        <v>119</v>
      </c>
      <c r="AT202" s="177" t="s">
        <v>115</v>
      </c>
      <c r="AU202" s="177" t="s">
        <v>120</v>
      </c>
      <c r="AY202" s="15" t="s">
        <v>110</v>
      </c>
      <c r="BE202" s="178">
        <f>IF(N202="základní",J202,0)</f>
        <v>0</v>
      </c>
      <c r="BF202" s="178">
        <f>IF(N202="snížená",J202,0)</f>
        <v>0</v>
      </c>
      <c r="BG202" s="178">
        <f>IF(N202="zákl. přenesená",J202,0)</f>
        <v>0</v>
      </c>
      <c r="BH202" s="178">
        <f>IF(N202="sníž. přenesená",J202,0)</f>
        <v>0</v>
      </c>
      <c r="BI202" s="178">
        <f>IF(N202="nulová",J202,0)</f>
        <v>0</v>
      </c>
      <c r="BJ202" s="15" t="s">
        <v>76</v>
      </c>
      <c r="BK202" s="178">
        <f>ROUND(I202*H202,2)</f>
        <v>0</v>
      </c>
      <c r="BL202" s="15" t="s">
        <v>119</v>
      </c>
      <c r="BM202" s="177" t="s">
        <v>375</v>
      </c>
    </row>
    <row r="203" spans="1:47" s="2" customFormat="1" ht="10">
      <c r="A203" s="32"/>
      <c r="B203" s="33"/>
      <c r="C203" s="34"/>
      <c r="D203" s="179" t="s">
        <v>122</v>
      </c>
      <c r="E203" s="34"/>
      <c r="F203" s="180" t="s">
        <v>376</v>
      </c>
      <c r="G203" s="34"/>
      <c r="H203" s="34"/>
      <c r="I203" s="181"/>
      <c r="J203" s="34"/>
      <c r="K203" s="34"/>
      <c r="L203" s="37"/>
      <c r="M203" s="182"/>
      <c r="N203" s="183"/>
      <c r="O203" s="62"/>
      <c r="P203" s="62"/>
      <c r="Q203" s="62"/>
      <c r="R203" s="62"/>
      <c r="S203" s="62"/>
      <c r="T203" s="63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5" t="s">
        <v>122</v>
      </c>
      <c r="AU203" s="15" t="s">
        <v>120</v>
      </c>
    </row>
    <row r="204" spans="1:65" s="2" customFormat="1" ht="16.5" customHeight="1">
      <c r="A204" s="32"/>
      <c r="B204" s="33"/>
      <c r="C204" s="166" t="s">
        <v>377</v>
      </c>
      <c r="D204" s="166" t="s">
        <v>115</v>
      </c>
      <c r="E204" s="167" t="s">
        <v>378</v>
      </c>
      <c r="F204" s="168" t="s">
        <v>379</v>
      </c>
      <c r="G204" s="169" t="s">
        <v>335</v>
      </c>
      <c r="H204" s="170">
        <v>1</v>
      </c>
      <c r="I204" s="171"/>
      <c r="J204" s="172">
        <f>ROUND(I204*H204,2)</f>
        <v>0</v>
      </c>
      <c r="K204" s="168" t="s">
        <v>19</v>
      </c>
      <c r="L204" s="37"/>
      <c r="M204" s="173" t="s">
        <v>19</v>
      </c>
      <c r="N204" s="174" t="s">
        <v>42</v>
      </c>
      <c r="O204" s="62"/>
      <c r="P204" s="175">
        <f>O204*H204</f>
        <v>0</v>
      </c>
      <c r="Q204" s="175">
        <v>0</v>
      </c>
      <c r="R204" s="175">
        <f>Q204*H204</f>
        <v>0</v>
      </c>
      <c r="S204" s="175">
        <v>0</v>
      </c>
      <c r="T204" s="176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7" t="s">
        <v>119</v>
      </c>
      <c r="AT204" s="177" t="s">
        <v>115</v>
      </c>
      <c r="AU204" s="177" t="s">
        <v>120</v>
      </c>
      <c r="AY204" s="15" t="s">
        <v>110</v>
      </c>
      <c r="BE204" s="178">
        <f>IF(N204="základní",J204,0)</f>
        <v>0</v>
      </c>
      <c r="BF204" s="178">
        <f>IF(N204="snížená",J204,0)</f>
        <v>0</v>
      </c>
      <c r="BG204" s="178">
        <f>IF(N204="zákl. přenesená",J204,0)</f>
        <v>0</v>
      </c>
      <c r="BH204" s="178">
        <f>IF(N204="sníž. přenesená",J204,0)</f>
        <v>0</v>
      </c>
      <c r="BI204" s="178">
        <f>IF(N204="nulová",J204,0)</f>
        <v>0</v>
      </c>
      <c r="BJ204" s="15" t="s">
        <v>76</v>
      </c>
      <c r="BK204" s="178">
        <f>ROUND(I204*H204,2)</f>
        <v>0</v>
      </c>
      <c r="BL204" s="15" t="s">
        <v>119</v>
      </c>
      <c r="BM204" s="177" t="s">
        <v>380</v>
      </c>
    </row>
    <row r="205" spans="1:47" s="2" customFormat="1" ht="10">
      <c r="A205" s="32"/>
      <c r="B205" s="33"/>
      <c r="C205" s="34"/>
      <c r="D205" s="179" t="s">
        <v>122</v>
      </c>
      <c r="E205" s="34"/>
      <c r="F205" s="180" t="s">
        <v>381</v>
      </c>
      <c r="G205" s="34"/>
      <c r="H205" s="34"/>
      <c r="I205" s="181"/>
      <c r="J205" s="34"/>
      <c r="K205" s="34"/>
      <c r="L205" s="37"/>
      <c r="M205" s="182"/>
      <c r="N205" s="183"/>
      <c r="O205" s="62"/>
      <c r="P205" s="62"/>
      <c r="Q205" s="62"/>
      <c r="R205" s="62"/>
      <c r="S205" s="62"/>
      <c r="T205" s="63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5" t="s">
        <v>122</v>
      </c>
      <c r="AU205" s="15" t="s">
        <v>120</v>
      </c>
    </row>
    <row r="206" spans="1:65" s="2" customFormat="1" ht="16.5" customHeight="1">
      <c r="A206" s="32"/>
      <c r="B206" s="33"/>
      <c r="C206" s="166" t="s">
        <v>382</v>
      </c>
      <c r="D206" s="166" t="s">
        <v>115</v>
      </c>
      <c r="E206" s="167" t="s">
        <v>383</v>
      </c>
      <c r="F206" s="168" t="s">
        <v>384</v>
      </c>
      <c r="G206" s="169" t="s">
        <v>335</v>
      </c>
      <c r="H206" s="170">
        <v>1</v>
      </c>
      <c r="I206" s="171"/>
      <c r="J206" s="172">
        <f>ROUND(I206*H206,2)</f>
        <v>0</v>
      </c>
      <c r="K206" s="168" t="s">
        <v>19</v>
      </c>
      <c r="L206" s="37"/>
      <c r="M206" s="173" t="s">
        <v>19</v>
      </c>
      <c r="N206" s="174" t="s">
        <v>42</v>
      </c>
      <c r="O206" s="62"/>
      <c r="P206" s="175">
        <f>O206*H206</f>
        <v>0</v>
      </c>
      <c r="Q206" s="175">
        <v>0</v>
      </c>
      <c r="R206" s="175">
        <f>Q206*H206</f>
        <v>0</v>
      </c>
      <c r="S206" s="175">
        <v>0</v>
      </c>
      <c r="T206" s="17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7" t="s">
        <v>119</v>
      </c>
      <c r="AT206" s="177" t="s">
        <v>115</v>
      </c>
      <c r="AU206" s="177" t="s">
        <v>120</v>
      </c>
      <c r="AY206" s="15" t="s">
        <v>110</v>
      </c>
      <c r="BE206" s="178">
        <f>IF(N206="základní",J206,0)</f>
        <v>0</v>
      </c>
      <c r="BF206" s="178">
        <f>IF(N206="snížená",J206,0)</f>
        <v>0</v>
      </c>
      <c r="BG206" s="178">
        <f>IF(N206="zákl. přenesená",J206,0)</f>
        <v>0</v>
      </c>
      <c r="BH206" s="178">
        <f>IF(N206="sníž. přenesená",J206,0)</f>
        <v>0</v>
      </c>
      <c r="BI206" s="178">
        <f>IF(N206="nulová",J206,0)</f>
        <v>0</v>
      </c>
      <c r="BJ206" s="15" t="s">
        <v>76</v>
      </c>
      <c r="BK206" s="178">
        <f>ROUND(I206*H206,2)</f>
        <v>0</v>
      </c>
      <c r="BL206" s="15" t="s">
        <v>119</v>
      </c>
      <c r="BM206" s="177" t="s">
        <v>385</v>
      </c>
    </row>
    <row r="207" spans="1:47" s="2" customFormat="1" ht="10">
      <c r="A207" s="32"/>
      <c r="B207" s="33"/>
      <c r="C207" s="34"/>
      <c r="D207" s="179" t="s">
        <v>122</v>
      </c>
      <c r="E207" s="34"/>
      <c r="F207" s="180" t="s">
        <v>386</v>
      </c>
      <c r="G207" s="34"/>
      <c r="H207" s="34"/>
      <c r="I207" s="181"/>
      <c r="J207" s="34"/>
      <c r="K207" s="34"/>
      <c r="L207" s="37"/>
      <c r="M207" s="182"/>
      <c r="N207" s="183"/>
      <c r="O207" s="62"/>
      <c r="P207" s="62"/>
      <c r="Q207" s="62"/>
      <c r="R207" s="62"/>
      <c r="S207" s="62"/>
      <c r="T207" s="63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5" t="s">
        <v>122</v>
      </c>
      <c r="AU207" s="15" t="s">
        <v>120</v>
      </c>
    </row>
    <row r="208" spans="1:65" s="2" customFormat="1" ht="16.5" customHeight="1">
      <c r="A208" s="32"/>
      <c r="B208" s="33"/>
      <c r="C208" s="166" t="s">
        <v>387</v>
      </c>
      <c r="D208" s="166" t="s">
        <v>115</v>
      </c>
      <c r="E208" s="167" t="s">
        <v>388</v>
      </c>
      <c r="F208" s="168" t="s">
        <v>389</v>
      </c>
      <c r="G208" s="169" t="s">
        <v>335</v>
      </c>
      <c r="H208" s="170">
        <v>1</v>
      </c>
      <c r="I208" s="171"/>
      <c r="J208" s="172">
        <f>ROUND(I208*H208,2)</f>
        <v>0</v>
      </c>
      <c r="K208" s="168" t="s">
        <v>19</v>
      </c>
      <c r="L208" s="37"/>
      <c r="M208" s="173" t="s">
        <v>19</v>
      </c>
      <c r="N208" s="174" t="s">
        <v>42</v>
      </c>
      <c r="O208" s="62"/>
      <c r="P208" s="175">
        <f>O208*H208</f>
        <v>0</v>
      </c>
      <c r="Q208" s="175">
        <v>0</v>
      </c>
      <c r="R208" s="175">
        <f>Q208*H208</f>
        <v>0</v>
      </c>
      <c r="S208" s="175">
        <v>0</v>
      </c>
      <c r="T208" s="176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7" t="s">
        <v>119</v>
      </c>
      <c r="AT208" s="177" t="s">
        <v>115</v>
      </c>
      <c r="AU208" s="177" t="s">
        <v>120</v>
      </c>
      <c r="AY208" s="15" t="s">
        <v>110</v>
      </c>
      <c r="BE208" s="178">
        <f>IF(N208="základní",J208,0)</f>
        <v>0</v>
      </c>
      <c r="BF208" s="178">
        <f>IF(N208="snížená",J208,0)</f>
        <v>0</v>
      </c>
      <c r="BG208" s="178">
        <f>IF(N208="zákl. přenesená",J208,0)</f>
        <v>0</v>
      </c>
      <c r="BH208" s="178">
        <f>IF(N208="sníž. přenesená",J208,0)</f>
        <v>0</v>
      </c>
      <c r="BI208" s="178">
        <f>IF(N208="nulová",J208,0)</f>
        <v>0</v>
      </c>
      <c r="BJ208" s="15" t="s">
        <v>76</v>
      </c>
      <c r="BK208" s="178">
        <f>ROUND(I208*H208,2)</f>
        <v>0</v>
      </c>
      <c r="BL208" s="15" t="s">
        <v>119</v>
      </c>
      <c r="BM208" s="177" t="s">
        <v>390</v>
      </c>
    </row>
    <row r="209" spans="1:47" s="2" customFormat="1" ht="10">
      <c r="A209" s="32"/>
      <c r="B209" s="33"/>
      <c r="C209" s="34"/>
      <c r="D209" s="179" t="s">
        <v>122</v>
      </c>
      <c r="E209" s="34"/>
      <c r="F209" s="180" t="s">
        <v>391</v>
      </c>
      <c r="G209" s="34"/>
      <c r="H209" s="34"/>
      <c r="I209" s="181"/>
      <c r="J209" s="34"/>
      <c r="K209" s="34"/>
      <c r="L209" s="37"/>
      <c r="M209" s="182"/>
      <c r="N209" s="183"/>
      <c r="O209" s="62"/>
      <c r="P209" s="62"/>
      <c r="Q209" s="62"/>
      <c r="R209" s="62"/>
      <c r="S209" s="62"/>
      <c r="T209" s="63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5" t="s">
        <v>122</v>
      </c>
      <c r="AU209" s="15" t="s">
        <v>120</v>
      </c>
    </row>
    <row r="210" spans="1:65" s="2" customFormat="1" ht="16.5" customHeight="1">
      <c r="A210" s="32"/>
      <c r="B210" s="33"/>
      <c r="C210" s="166" t="s">
        <v>392</v>
      </c>
      <c r="D210" s="166" t="s">
        <v>115</v>
      </c>
      <c r="E210" s="167" t="s">
        <v>393</v>
      </c>
      <c r="F210" s="168" t="s">
        <v>394</v>
      </c>
      <c r="G210" s="169" t="s">
        <v>335</v>
      </c>
      <c r="H210" s="170">
        <v>2</v>
      </c>
      <c r="I210" s="171"/>
      <c r="J210" s="172">
        <f>ROUND(I210*H210,2)</f>
        <v>0</v>
      </c>
      <c r="K210" s="168" t="s">
        <v>19</v>
      </c>
      <c r="L210" s="37"/>
      <c r="M210" s="173" t="s">
        <v>19</v>
      </c>
      <c r="N210" s="174" t="s">
        <v>42</v>
      </c>
      <c r="O210" s="62"/>
      <c r="P210" s="175">
        <f>O210*H210</f>
        <v>0</v>
      </c>
      <c r="Q210" s="175">
        <v>0</v>
      </c>
      <c r="R210" s="175">
        <f>Q210*H210</f>
        <v>0</v>
      </c>
      <c r="S210" s="175">
        <v>0</v>
      </c>
      <c r="T210" s="176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7" t="s">
        <v>119</v>
      </c>
      <c r="AT210" s="177" t="s">
        <v>115</v>
      </c>
      <c r="AU210" s="177" t="s">
        <v>120</v>
      </c>
      <c r="AY210" s="15" t="s">
        <v>110</v>
      </c>
      <c r="BE210" s="178">
        <f>IF(N210="základní",J210,0)</f>
        <v>0</v>
      </c>
      <c r="BF210" s="178">
        <f>IF(N210="snížená",J210,0)</f>
        <v>0</v>
      </c>
      <c r="BG210" s="178">
        <f>IF(N210="zákl. přenesená",J210,0)</f>
        <v>0</v>
      </c>
      <c r="BH210" s="178">
        <f>IF(N210="sníž. přenesená",J210,0)</f>
        <v>0</v>
      </c>
      <c r="BI210" s="178">
        <f>IF(N210="nulová",J210,0)</f>
        <v>0</v>
      </c>
      <c r="BJ210" s="15" t="s">
        <v>76</v>
      </c>
      <c r="BK210" s="178">
        <f>ROUND(I210*H210,2)</f>
        <v>0</v>
      </c>
      <c r="BL210" s="15" t="s">
        <v>119</v>
      </c>
      <c r="BM210" s="177" t="s">
        <v>395</v>
      </c>
    </row>
    <row r="211" spans="1:47" s="2" customFormat="1" ht="10">
      <c r="A211" s="32"/>
      <c r="B211" s="33"/>
      <c r="C211" s="34"/>
      <c r="D211" s="179" t="s">
        <v>122</v>
      </c>
      <c r="E211" s="34"/>
      <c r="F211" s="180" t="s">
        <v>396</v>
      </c>
      <c r="G211" s="34"/>
      <c r="H211" s="34"/>
      <c r="I211" s="181"/>
      <c r="J211" s="34"/>
      <c r="K211" s="34"/>
      <c r="L211" s="37"/>
      <c r="M211" s="182"/>
      <c r="N211" s="183"/>
      <c r="O211" s="62"/>
      <c r="P211" s="62"/>
      <c r="Q211" s="62"/>
      <c r="R211" s="62"/>
      <c r="S211" s="62"/>
      <c r="T211" s="63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5" t="s">
        <v>122</v>
      </c>
      <c r="AU211" s="15" t="s">
        <v>120</v>
      </c>
    </row>
    <row r="212" spans="1:65" s="2" customFormat="1" ht="16.5" customHeight="1">
      <c r="A212" s="32"/>
      <c r="B212" s="33"/>
      <c r="C212" s="166" t="s">
        <v>397</v>
      </c>
      <c r="D212" s="166" t="s">
        <v>115</v>
      </c>
      <c r="E212" s="167" t="s">
        <v>398</v>
      </c>
      <c r="F212" s="168" t="s">
        <v>399</v>
      </c>
      <c r="G212" s="169" t="s">
        <v>335</v>
      </c>
      <c r="H212" s="170">
        <v>3</v>
      </c>
      <c r="I212" s="171"/>
      <c r="J212" s="172">
        <f>ROUND(I212*H212,2)</f>
        <v>0</v>
      </c>
      <c r="K212" s="168" t="s">
        <v>19</v>
      </c>
      <c r="L212" s="37"/>
      <c r="M212" s="173" t="s">
        <v>19</v>
      </c>
      <c r="N212" s="174" t="s">
        <v>42</v>
      </c>
      <c r="O212" s="62"/>
      <c r="P212" s="175">
        <f>O212*H212</f>
        <v>0</v>
      </c>
      <c r="Q212" s="175">
        <v>0</v>
      </c>
      <c r="R212" s="175">
        <f>Q212*H212</f>
        <v>0</v>
      </c>
      <c r="S212" s="175">
        <v>0</v>
      </c>
      <c r="T212" s="176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7" t="s">
        <v>119</v>
      </c>
      <c r="AT212" s="177" t="s">
        <v>115</v>
      </c>
      <c r="AU212" s="177" t="s">
        <v>120</v>
      </c>
      <c r="AY212" s="15" t="s">
        <v>110</v>
      </c>
      <c r="BE212" s="178">
        <f>IF(N212="základní",J212,0)</f>
        <v>0</v>
      </c>
      <c r="BF212" s="178">
        <f>IF(N212="snížená",J212,0)</f>
        <v>0</v>
      </c>
      <c r="BG212" s="178">
        <f>IF(N212="zákl. přenesená",J212,0)</f>
        <v>0</v>
      </c>
      <c r="BH212" s="178">
        <f>IF(N212="sníž. přenesená",J212,0)</f>
        <v>0</v>
      </c>
      <c r="BI212" s="178">
        <f>IF(N212="nulová",J212,0)</f>
        <v>0</v>
      </c>
      <c r="BJ212" s="15" t="s">
        <v>76</v>
      </c>
      <c r="BK212" s="178">
        <f>ROUND(I212*H212,2)</f>
        <v>0</v>
      </c>
      <c r="BL212" s="15" t="s">
        <v>119</v>
      </c>
      <c r="BM212" s="177" t="s">
        <v>400</v>
      </c>
    </row>
    <row r="213" spans="1:47" s="2" customFormat="1" ht="10">
      <c r="A213" s="32"/>
      <c r="B213" s="33"/>
      <c r="C213" s="34"/>
      <c r="D213" s="179" t="s">
        <v>122</v>
      </c>
      <c r="E213" s="34"/>
      <c r="F213" s="180" t="s">
        <v>401</v>
      </c>
      <c r="G213" s="34"/>
      <c r="H213" s="34"/>
      <c r="I213" s="181"/>
      <c r="J213" s="34"/>
      <c r="K213" s="34"/>
      <c r="L213" s="37"/>
      <c r="M213" s="182"/>
      <c r="N213" s="183"/>
      <c r="O213" s="62"/>
      <c r="P213" s="62"/>
      <c r="Q213" s="62"/>
      <c r="R213" s="62"/>
      <c r="S213" s="62"/>
      <c r="T213" s="63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5" t="s">
        <v>122</v>
      </c>
      <c r="AU213" s="15" t="s">
        <v>120</v>
      </c>
    </row>
    <row r="214" spans="1:65" s="2" customFormat="1" ht="16.5" customHeight="1">
      <c r="A214" s="32"/>
      <c r="B214" s="33"/>
      <c r="C214" s="166" t="s">
        <v>402</v>
      </c>
      <c r="D214" s="166" t="s">
        <v>115</v>
      </c>
      <c r="E214" s="167" t="s">
        <v>403</v>
      </c>
      <c r="F214" s="168" t="s">
        <v>404</v>
      </c>
      <c r="G214" s="169" t="s">
        <v>335</v>
      </c>
      <c r="H214" s="170">
        <v>2</v>
      </c>
      <c r="I214" s="171"/>
      <c r="J214" s="172">
        <f>ROUND(I214*H214,2)</f>
        <v>0</v>
      </c>
      <c r="K214" s="168" t="s">
        <v>19</v>
      </c>
      <c r="L214" s="37"/>
      <c r="M214" s="173" t="s">
        <v>19</v>
      </c>
      <c r="N214" s="174" t="s">
        <v>42</v>
      </c>
      <c r="O214" s="62"/>
      <c r="P214" s="175">
        <f>O214*H214</f>
        <v>0</v>
      </c>
      <c r="Q214" s="175">
        <v>0</v>
      </c>
      <c r="R214" s="175">
        <f>Q214*H214</f>
        <v>0</v>
      </c>
      <c r="S214" s="175">
        <v>0</v>
      </c>
      <c r="T214" s="176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7" t="s">
        <v>119</v>
      </c>
      <c r="AT214" s="177" t="s">
        <v>115</v>
      </c>
      <c r="AU214" s="177" t="s">
        <v>120</v>
      </c>
      <c r="AY214" s="15" t="s">
        <v>110</v>
      </c>
      <c r="BE214" s="178">
        <f>IF(N214="základní",J214,0)</f>
        <v>0</v>
      </c>
      <c r="BF214" s="178">
        <f>IF(N214="snížená",J214,0)</f>
        <v>0</v>
      </c>
      <c r="BG214" s="178">
        <f>IF(N214="zákl. přenesená",J214,0)</f>
        <v>0</v>
      </c>
      <c r="BH214" s="178">
        <f>IF(N214="sníž. přenesená",J214,0)</f>
        <v>0</v>
      </c>
      <c r="BI214" s="178">
        <f>IF(N214="nulová",J214,0)</f>
        <v>0</v>
      </c>
      <c r="BJ214" s="15" t="s">
        <v>76</v>
      </c>
      <c r="BK214" s="178">
        <f>ROUND(I214*H214,2)</f>
        <v>0</v>
      </c>
      <c r="BL214" s="15" t="s">
        <v>119</v>
      </c>
      <c r="BM214" s="177" t="s">
        <v>405</v>
      </c>
    </row>
    <row r="215" spans="1:47" s="2" customFormat="1" ht="10">
      <c r="A215" s="32"/>
      <c r="B215" s="33"/>
      <c r="C215" s="34"/>
      <c r="D215" s="179" t="s">
        <v>122</v>
      </c>
      <c r="E215" s="34"/>
      <c r="F215" s="180" t="s">
        <v>406</v>
      </c>
      <c r="G215" s="34"/>
      <c r="H215" s="34"/>
      <c r="I215" s="181"/>
      <c r="J215" s="34"/>
      <c r="K215" s="34"/>
      <c r="L215" s="37"/>
      <c r="M215" s="182"/>
      <c r="N215" s="183"/>
      <c r="O215" s="62"/>
      <c r="P215" s="62"/>
      <c r="Q215" s="62"/>
      <c r="R215" s="62"/>
      <c r="S215" s="62"/>
      <c r="T215" s="63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5" t="s">
        <v>122</v>
      </c>
      <c r="AU215" s="15" t="s">
        <v>120</v>
      </c>
    </row>
    <row r="216" spans="1:65" s="2" customFormat="1" ht="16.5" customHeight="1">
      <c r="A216" s="32"/>
      <c r="B216" s="33"/>
      <c r="C216" s="166" t="s">
        <v>407</v>
      </c>
      <c r="D216" s="166" t="s">
        <v>115</v>
      </c>
      <c r="E216" s="167" t="s">
        <v>408</v>
      </c>
      <c r="F216" s="168" t="s">
        <v>409</v>
      </c>
      <c r="G216" s="169" t="s">
        <v>335</v>
      </c>
      <c r="H216" s="170">
        <v>1</v>
      </c>
      <c r="I216" s="171"/>
      <c r="J216" s="172">
        <f>ROUND(I216*H216,2)</f>
        <v>0</v>
      </c>
      <c r="K216" s="168" t="s">
        <v>19</v>
      </c>
      <c r="L216" s="37"/>
      <c r="M216" s="173" t="s">
        <v>19</v>
      </c>
      <c r="N216" s="174" t="s">
        <v>42</v>
      </c>
      <c r="O216" s="62"/>
      <c r="P216" s="175">
        <f>O216*H216</f>
        <v>0</v>
      </c>
      <c r="Q216" s="175">
        <v>0</v>
      </c>
      <c r="R216" s="175">
        <f>Q216*H216</f>
        <v>0</v>
      </c>
      <c r="S216" s="175">
        <v>0</v>
      </c>
      <c r="T216" s="176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7" t="s">
        <v>119</v>
      </c>
      <c r="AT216" s="177" t="s">
        <v>115</v>
      </c>
      <c r="AU216" s="177" t="s">
        <v>120</v>
      </c>
      <c r="AY216" s="15" t="s">
        <v>110</v>
      </c>
      <c r="BE216" s="178">
        <f>IF(N216="základní",J216,0)</f>
        <v>0</v>
      </c>
      <c r="BF216" s="178">
        <f>IF(N216="snížená",J216,0)</f>
        <v>0</v>
      </c>
      <c r="BG216" s="178">
        <f>IF(N216="zákl. přenesená",J216,0)</f>
        <v>0</v>
      </c>
      <c r="BH216" s="178">
        <f>IF(N216="sníž. přenesená",J216,0)</f>
        <v>0</v>
      </c>
      <c r="BI216" s="178">
        <f>IF(N216="nulová",J216,0)</f>
        <v>0</v>
      </c>
      <c r="BJ216" s="15" t="s">
        <v>76</v>
      </c>
      <c r="BK216" s="178">
        <f>ROUND(I216*H216,2)</f>
        <v>0</v>
      </c>
      <c r="BL216" s="15" t="s">
        <v>119</v>
      </c>
      <c r="BM216" s="177" t="s">
        <v>410</v>
      </c>
    </row>
    <row r="217" spans="1:47" s="2" customFormat="1" ht="10">
      <c r="A217" s="32"/>
      <c r="B217" s="33"/>
      <c r="C217" s="34"/>
      <c r="D217" s="179" t="s">
        <v>122</v>
      </c>
      <c r="E217" s="34"/>
      <c r="F217" s="180" t="s">
        <v>411</v>
      </c>
      <c r="G217" s="34"/>
      <c r="H217" s="34"/>
      <c r="I217" s="181"/>
      <c r="J217" s="34"/>
      <c r="K217" s="34"/>
      <c r="L217" s="37"/>
      <c r="M217" s="182"/>
      <c r="N217" s="183"/>
      <c r="O217" s="62"/>
      <c r="P217" s="62"/>
      <c r="Q217" s="62"/>
      <c r="R217" s="62"/>
      <c r="S217" s="62"/>
      <c r="T217" s="63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5" t="s">
        <v>122</v>
      </c>
      <c r="AU217" s="15" t="s">
        <v>120</v>
      </c>
    </row>
    <row r="218" spans="1:65" s="2" customFormat="1" ht="16.5" customHeight="1">
      <c r="A218" s="32"/>
      <c r="B218" s="33"/>
      <c r="C218" s="166" t="s">
        <v>412</v>
      </c>
      <c r="D218" s="166" t="s">
        <v>115</v>
      </c>
      <c r="E218" s="167" t="s">
        <v>413</v>
      </c>
      <c r="F218" s="168" t="s">
        <v>409</v>
      </c>
      <c r="G218" s="169" t="s">
        <v>335</v>
      </c>
      <c r="H218" s="170">
        <v>1</v>
      </c>
      <c r="I218" s="171"/>
      <c r="J218" s="172">
        <f>ROUND(I218*H218,2)</f>
        <v>0</v>
      </c>
      <c r="K218" s="168" t="s">
        <v>19</v>
      </c>
      <c r="L218" s="37"/>
      <c r="M218" s="173" t="s">
        <v>19</v>
      </c>
      <c r="N218" s="174" t="s">
        <v>42</v>
      </c>
      <c r="O218" s="62"/>
      <c r="P218" s="175">
        <f>O218*H218</f>
        <v>0</v>
      </c>
      <c r="Q218" s="175">
        <v>0</v>
      </c>
      <c r="R218" s="175">
        <f>Q218*H218</f>
        <v>0</v>
      </c>
      <c r="S218" s="175">
        <v>0</v>
      </c>
      <c r="T218" s="176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7" t="s">
        <v>119</v>
      </c>
      <c r="AT218" s="177" t="s">
        <v>115</v>
      </c>
      <c r="AU218" s="177" t="s">
        <v>120</v>
      </c>
      <c r="AY218" s="15" t="s">
        <v>110</v>
      </c>
      <c r="BE218" s="178">
        <f>IF(N218="základní",J218,0)</f>
        <v>0</v>
      </c>
      <c r="BF218" s="178">
        <f>IF(N218="snížená",J218,0)</f>
        <v>0</v>
      </c>
      <c r="BG218" s="178">
        <f>IF(N218="zákl. přenesená",J218,0)</f>
        <v>0</v>
      </c>
      <c r="BH218" s="178">
        <f>IF(N218="sníž. přenesená",J218,0)</f>
        <v>0</v>
      </c>
      <c r="BI218" s="178">
        <f>IF(N218="nulová",J218,0)</f>
        <v>0</v>
      </c>
      <c r="BJ218" s="15" t="s">
        <v>76</v>
      </c>
      <c r="BK218" s="178">
        <f>ROUND(I218*H218,2)</f>
        <v>0</v>
      </c>
      <c r="BL218" s="15" t="s">
        <v>119</v>
      </c>
      <c r="BM218" s="177" t="s">
        <v>414</v>
      </c>
    </row>
    <row r="219" spans="1:47" s="2" customFormat="1" ht="10">
      <c r="A219" s="32"/>
      <c r="B219" s="33"/>
      <c r="C219" s="34"/>
      <c r="D219" s="179" t="s">
        <v>122</v>
      </c>
      <c r="E219" s="34"/>
      <c r="F219" s="180" t="s">
        <v>415</v>
      </c>
      <c r="G219" s="34"/>
      <c r="H219" s="34"/>
      <c r="I219" s="181"/>
      <c r="J219" s="34"/>
      <c r="K219" s="34"/>
      <c r="L219" s="37"/>
      <c r="M219" s="182"/>
      <c r="N219" s="183"/>
      <c r="O219" s="62"/>
      <c r="P219" s="62"/>
      <c r="Q219" s="62"/>
      <c r="R219" s="62"/>
      <c r="S219" s="62"/>
      <c r="T219" s="63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5" t="s">
        <v>122</v>
      </c>
      <c r="AU219" s="15" t="s">
        <v>120</v>
      </c>
    </row>
    <row r="220" spans="1:65" s="2" customFormat="1" ht="16.5" customHeight="1">
      <c r="A220" s="32"/>
      <c r="B220" s="33"/>
      <c r="C220" s="166" t="s">
        <v>416</v>
      </c>
      <c r="D220" s="166" t="s">
        <v>115</v>
      </c>
      <c r="E220" s="167" t="s">
        <v>417</v>
      </c>
      <c r="F220" s="168" t="s">
        <v>418</v>
      </c>
      <c r="G220" s="169" t="s">
        <v>419</v>
      </c>
      <c r="H220" s="170">
        <v>1</v>
      </c>
      <c r="I220" s="171"/>
      <c r="J220" s="172">
        <f>ROUND(I220*H220,2)</f>
        <v>0</v>
      </c>
      <c r="K220" s="168" t="s">
        <v>19</v>
      </c>
      <c r="L220" s="37"/>
      <c r="M220" s="173" t="s">
        <v>19</v>
      </c>
      <c r="N220" s="174" t="s">
        <v>42</v>
      </c>
      <c r="O220" s="62"/>
      <c r="P220" s="175">
        <f>O220*H220</f>
        <v>0</v>
      </c>
      <c r="Q220" s="175">
        <v>0</v>
      </c>
      <c r="R220" s="175">
        <f>Q220*H220</f>
        <v>0</v>
      </c>
      <c r="S220" s="175">
        <v>0</v>
      </c>
      <c r="T220" s="176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7" t="s">
        <v>119</v>
      </c>
      <c r="AT220" s="177" t="s">
        <v>115</v>
      </c>
      <c r="AU220" s="177" t="s">
        <v>120</v>
      </c>
      <c r="AY220" s="15" t="s">
        <v>110</v>
      </c>
      <c r="BE220" s="178">
        <f>IF(N220="základní",J220,0)</f>
        <v>0</v>
      </c>
      <c r="BF220" s="178">
        <f>IF(N220="snížená",J220,0)</f>
        <v>0</v>
      </c>
      <c r="BG220" s="178">
        <f>IF(N220="zákl. přenesená",J220,0)</f>
        <v>0</v>
      </c>
      <c r="BH220" s="178">
        <f>IF(N220="sníž. přenesená",J220,0)</f>
        <v>0</v>
      </c>
      <c r="BI220" s="178">
        <f>IF(N220="nulová",J220,0)</f>
        <v>0</v>
      </c>
      <c r="BJ220" s="15" t="s">
        <v>76</v>
      </c>
      <c r="BK220" s="178">
        <f>ROUND(I220*H220,2)</f>
        <v>0</v>
      </c>
      <c r="BL220" s="15" t="s">
        <v>119</v>
      </c>
      <c r="BM220" s="177" t="s">
        <v>420</v>
      </c>
    </row>
    <row r="221" spans="1:47" s="2" customFormat="1" ht="10">
      <c r="A221" s="32"/>
      <c r="B221" s="33"/>
      <c r="C221" s="34"/>
      <c r="D221" s="179" t="s">
        <v>122</v>
      </c>
      <c r="E221" s="34"/>
      <c r="F221" s="180" t="s">
        <v>418</v>
      </c>
      <c r="G221" s="34"/>
      <c r="H221" s="34"/>
      <c r="I221" s="181"/>
      <c r="J221" s="34"/>
      <c r="K221" s="34"/>
      <c r="L221" s="37"/>
      <c r="M221" s="182"/>
      <c r="N221" s="183"/>
      <c r="O221" s="62"/>
      <c r="P221" s="62"/>
      <c r="Q221" s="62"/>
      <c r="R221" s="62"/>
      <c r="S221" s="62"/>
      <c r="T221" s="63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5" t="s">
        <v>122</v>
      </c>
      <c r="AU221" s="15" t="s">
        <v>120</v>
      </c>
    </row>
    <row r="222" spans="1:65" s="2" customFormat="1" ht="24.15" customHeight="1">
      <c r="A222" s="32"/>
      <c r="B222" s="33"/>
      <c r="C222" s="166" t="s">
        <v>421</v>
      </c>
      <c r="D222" s="166" t="s">
        <v>115</v>
      </c>
      <c r="E222" s="167" t="s">
        <v>422</v>
      </c>
      <c r="F222" s="168" t="s">
        <v>423</v>
      </c>
      <c r="G222" s="169" t="s">
        <v>134</v>
      </c>
      <c r="H222" s="170">
        <v>50</v>
      </c>
      <c r="I222" s="171"/>
      <c r="J222" s="172">
        <f>ROUND(I222*H222,2)</f>
        <v>0</v>
      </c>
      <c r="K222" s="168" t="s">
        <v>19</v>
      </c>
      <c r="L222" s="37"/>
      <c r="M222" s="173" t="s">
        <v>19</v>
      </c>
      <c r="N222" s="174" t="s">
        <v>42</v>
      </c>
      <c r="O222" s="62"/>
      <c r="P222" s="175">
        <f>O222*H222</f>
        <v>0</v>
      </c>
      <c r="Q222" s="175">
        <v>0</v>
      </c>
      <c r="R222" s="175">
        <f>Q222*H222</f>
        <v>0</v>
      </c>
      <c r="S222" s="175">
        <v>0</v>
      </c>
      <c r="T222" s="176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7" t="s">
        <v>119</v>
      </c>
      <c r="AT222" s="177" t="s">
        <v>115</v>
      </c>
      <c r="AU222" s="177" t="s">
        <v>120</v>
      </c>
      <c r="AY222" s="15" t="s">
        <v>110</v>
      </c>
      <c r="BE222" s="178">
        <f>IF(N222="základní",J222,0)</f>
        <v>0</v>
      </c>
      <c r="BF222" s="178">
        <f>IF(N222="snížená",J222,0)</f>
        <v>0</v>
      </c>
      <c r="BG222" s="178">
        <f>IF(N222="zákl. přenesená",J222,0)</f>
        <v>0</v>
      </c>
      <c r="BH222" s="178">
        <f>IF(N222="sníž. přenesená",J222,0)</f>
        <v>0</v>
      </c>
      <c r="BI222" s="178">
        <f>IF(N222="nulová",J222,0)</f>
        <v>0</v>
      </c>
      <c r="BJ222" s="15" t="s">
        <v>76</v>
      </c>
      <c r="BK222" s="178">
        <f>ROUND(I222*H222,2)</f>
        <v>0</v>
      </c>
      <c r="BL222" s="15" t="s">
        <v>119</v>
      </c>
      <c r="BM222" s="177" t="s">
        <v>424</v>
      </c>
    </row>
    <row r="223" spans="1:47" s="2" customFormat="1" ht="10">
      <c r="A223" s="32"/>
      <c r="B223" s="33"/>
      <c r="C223" s="34"/>
      <c r="D223" s="179" t="s">
        <v>122</v>
      </c>
      <c r="E223" s="34"/>
      <c r="F223" s="180" t="s">
        <v>425</v>
      </c>
      <c r="G223" s="34"/>
      <c r="H223" s="34"/>
      <c r="I223" s="181"/>
      <c r="J223" s="34"/>
      <c r="K223" s="34"/>
      <c r="L223" s="37"/>
      <c r="M223" s="182"/>
      <c r="N223" s="183"/>
      <c r="O223" s="62"/>
      <c r="P223" s="62"/>
      <c r="Q223" s="62"/>
      <c r="R223" s="62"/>
      <c r="S223" s="62"/>
      <c r="T223" s="63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5" t="s">
        <v>122</v>
      </c>
      <c r="AU223" s="15" t="s">
        <v>120</v>
      </c>
    </row>
    <row r="224" spans="1:65" s="2" customFormat="1" ht="16.5" customHeight="1">
      <c r="A224" s="32"/>
      <c r="B224" s="33"/>
      <c r="C224" s="166" t="s">
        <v>426</v>
      </c>
      <c r="D224" s="166" t="s">
        <v>115</v>
      </c>
      <c r="E224" s="167" t="s">
        <v>427</v>
      </c>
      <c r="F224" s="168" t="s">
        <v>428</v>
      </c>
      <c r="G224" s="169" t="s">
        <v>429</v>
      </c>
      <c r="H224" s="194"/>
      <c r="I224" s="171"/>
      <c r="J224" s="172">
        <f>ROUND(I224*H224,2)</f>
        <v>0</v>
      </c>
      <c r="K224" s="168" t="s">
        <v>19</v>
      </c>
      <c r="L224" s="37"/>
      <c r="M224" s="173" t="s">
        <v>19</v>
      </c>
      <c r="N224" s="174" t="s">
        <v>42</v>
      </c>
      <c r="O224" s="62"/>
      <c r="P224" s="175">
        <f>O224*H224</f>
        <v>0</v>
      </c>
      <c r="Q224" s="175">
        <v>0</v>
      </c>
      <c r="R224" s="175">
        <f>Q224*H224</f>
        <v>0</v>
      </c>
      <c r="S224" s="175">
        <v>0</v>
      </c>
      <c r="T224" s="176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7" t="s">
        <v>119</v>
      </c>
      <c r="AT224" s="177" t="s">
        <v>115</v>
      </c>
      <c r="AU224" s="177" t="s">
        <v>120</v>
      </c>
      <c r="AY224" s="15" t="s">
        <v>110</v>
      </c>
      <c r="BE224" s="178">
        <f>IF(N224="základní",J224,0)</f>
        <v>0</v>
      </c>
      <c r="BF224" s="178">
        <f>IF(N224="snížená",J224,0)</f>
        <v>0</v>
      </c>
      <c r="BG224" s="178">
        <f>IF(N224="zákl. přenesená",J224,0)</f>
        <v>0</v>
      </c>
      <c r="BH224" s="178">
        <f>IF(N224="sníž. přenesená",J224,0)</f>
        <v>0</v>
      </c>
      <c r="BI224" s="178">
        <f>IF(N224="nulová",J224,0)</f>
        <v>0</v>
      </c>
      <c r="BJ224" s="15" t="s">
        <v>76</v>
      </c>
      <c r="BK224" s="178">
        <f>ROUND(I224*H224,2)</f>
        <v>0</v>
      </c>
      <c r="BL224" s="15" t="s">
        <v>119</v>
      </c>
      <c r="BM224" s="177" t="s">
        <v>430</v>
      </c>
    </row>
    <row r="225" spans="1:47" s="2" customFormat="1" ht="10">
      <c r="A225" s="32"/>
      <c r="B225" s="33"/>
      <c r="C225" s="34"/>
      <c r="D225" s="179" t="s">
        <v>122</v>
      </c>
      <c r="E225" s="34"/>
      <c r="F225" s="180" t="s">
        <v>431</v>
      </c>
      <c r="G225" s="34"/>
      <c r="H225" s="34"/>
      <c r="I225" s="181"/>
      <c r="J225" s="34"/>
      <c r="K225" s="34"/>
      <c r="L225" s="37"/>
      <c r="M225" s="182"/>
      <c r="N225" s="183"/>
      <c r="O225" s="62"/>
      <c r="P225" s="62"/>
      <c r="Q225" s="62"/>
      <c r="R225" s="62"/>
      <c r="S225" s="62"/>
      <c r="T225" s="63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5" t="s">
        <v>122</v>
      </c>
      <c r="AU225" s="15" t="s">
        <v>120</v>
      </c>
    </row>
    <row r="226" spans="2:63" s="12" customFormat="1" ht="22.75" customHeight="1">
      <c r="B226" s="150"/>
      <c r="C226" s="151"/>
      <c r="D226" s="152" t="s">
        <v>70</v>
      </c>
      <c r="E226" s="164" t="s">
        <v>432</v>
      </c>
      <c r="F226" s="164" t="s">
        <v>433</v>
      </c>
      <c r="G226" s="151"/>
      <c r="H226" s="151"/>
      <c r="I226" s="154"/>
      <c r="J226" s="165">
        <f>BK226</f>
        <v>0</v>
      </c>
      <c r="K226" s="151"/>
      <c r="L226" s="156"/>
      <c r="M226" s="157"/>
      <c r="N226" s="158"/>
      <c r="O226" s="158"/>
      <c r="P226" s="159">
        <f>SUM(P227:P234)</f>
        <v>0</v>
      </c>
      <c r="Q226" s="158"/>
      <c r="R226" s="159">
        <f>SUM(R227:R234)</f>
        <v>0</v>
      </c>
      <c r="S226" s="158"/>
      <c r="T226" s="160">
        <f>SUM(T227:T234)</f>
        <v>0</v>
      </c>
      <c r="AR226" s="161" t="s">
        <v>76</v>
      </c>
      <c r="AT226" s="162" t="s">
        <v>70</v>
      </c>
      <c r="AU226" s="162" t="s">
        <v>76</v>
      </c>
      <c r="AY226" s="161" t="s">
        <v>110</v>
      </c>
      <c r="BK226" s="163">
        <f>SUM(BK227:BK234)</f>
        <v>0</v>
      </c>
    </row>
    <row r="227" spans="1:65" s="2" customFormat="1" ht="24.15" customHeight="1">
      <c r="A227" s="32"/>
      <c r="B227" s="33"/>
      <c r="C227" s="166" t="s">
        <v>434</v>
      </c>
      <c r="D227" s="166" t="s">
        <v>115</v>
      </c>
      <c r="E227" s="167" t="s">
        <v>435</v>
      </c>
      <c r="F227" s="168" t="s">
        <v>436</v>
      </c>
      <c r="G227" s="169" t="s">
        <v>180</v>
      </c>
      <c r="H227" s="170">
        <v>950</v>
      </c>
      <c r="I227" s="171"/>
      <c r="J227" s="172">
        <f>ROUND(I227*H227,2)</f>
        <v>0</v>
      </c>
      <c r="K227" s="168" t="s">
        <v>19</v>
      </c>
      <c r="L227" s="37"/>
      <c r="M227" s="173" t="s">
        <v>19</v>
      </c>
      <c r="N227" s="174" t="s">
        <v>42</v>
      </c>
      <c r="O227" s="62"/>
      <c r="P227" s="175">
        <f>O227*H227</f>
        <v>0</v>
      </c>
      <c r="Q227" s="175">
        <v>0</v>
      </c>
      <c r="R227" s="175">
        <f>Q227*H227</f>
        <v>0</v>
      </c>
      <c r="S227" s="175">
        <v>0</v>
      </c>
      <c r="T227" s="176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7" t="s">
        <v>119</v>
      </c>
      <c r="AT227" s="177" t="s">
        <v>115</v>
      </c>
      <c r="AU227" s="177" t="s">
        <v>78</v>
      </c>
      <c r="AY227" s="15" t="s">
        <v>110</v>
      </c>
      <c r="BE227" s="178">
        <f>IF(N227="základní",J227,0)</f>
        <v>0</v>
      </c>
      <c r="BF227" s="178">
        <f>IF(N227="snížená",J227,0)</f>
        <v>0</v>
      </c>
      <c r="BG227" s="178">
        <f>IF(N227="zákl. přenesená",J227,0)</f>
        <v>0</v>
      </c>
      <c r="BH227" s="178">
        <f>IF(N227="sníž. přenesená",J227,0)</f>
        <v>0</v>
      </c>
      <c r="BI227" s="178">
        <f>IF(N227="nulová",J227,0)</f>
        <v>0</v>
      </c>
      <c r="BJ227" s="15" t="s">
        <v>76</v>
      </c>
      <c r="BK227" s="178">
        <f>ROUND(I227*H227,2)</f>
        <v>0</v>
      </c>
      <c r="BL227" s="15" t="s">
        <v>119</v>
      </c>
      <c r="BM227" s="177" t="s">
        <v>437</v>
      </c>
    </row>
    <row r="228" spans="1:47" s="2" customFormat="1" ht="10">
      <c r="A228" s="32"/>
      <c r="B228" s="33"/>
      <c r="C228" s="34"/>
      <c r="D228" s="179" t="s">
        <v>122</v>
      </c>
      <c r="E228" s="34"/>
      <c r="F228" s="180" t="s">
        <v>438</v>
      </c>
      <c r="G228" s="34"/>
      <c r="H228" s="34"/>
      <c r="I228" s="181"/>
      <c r="J228" s="34"/>
      <c r="K228" s="34"/>
      <c r="L228" s="37"/>
      <c r="M228" s="182"/>
      <c r="N228" s="183"/>
      <c r="O228" s="62"/>
      <c r="P228" s="62"/>
      <c r="Q228" s="62"/>
      <c r="R228" s="62"/>
      <c r="S228" s="62"/>
      <c r="T228" s="63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5" t="s">
        <v>122</v>
      </c>
      <c r="AU228" s="15" t="s">
        <v>78</v>
      </c>
    </row>
    <row r="229" spans="1:65" s="2" customFormat="1" ht="16.5" customHeight="1">
      <c r="A229" s="32"/>
      <c r="B229" s="33"/>
      <c r="C229" s="166" t="s">
        <v>439</v>
      </c>
      <c r="D229" s="166" t="s">
        <v>115</v>
      </c>
      <c r="E229" s="167" t="s">
        <v>440</v>
      </c>
      <c r="F229" s="168" t="s">
        <v>441</v>
      </c>
      <c r="G229" s="169" t="s">
        <v>180</v>
      </c>
      <c r="H229" s="170">
        <v>9500</v>
      </c>
      <c r="I229" s="171"/>
      <c r="J229" s="172">
        <f>ROUND(I229*H229,2)</f>
        <v>0</v>
      </c>
      <c r="K229" s="168" t="s">
        <v>19</v>
      </c>
      <c r="L229" s="37"/>
      <c r="M229" s="173" t="s">
        <v>19</v>
      </c>
      <c r="N229" s="174" t="s">
        <v>42</v>
      </c>
      <c r="O229" s="62"/>
      <c r="P229" s="175">
        <f>O229*H229</f>
        <v>0</v>
      </c>
      <c r="Q229" s="175">
        <v>0</v>
      </c>
      <c r="R229" s="175">
        <f>Q229*H229</f>
        <v>0</v>
      </c>
      <c r="S229" s="175">
        <v>0</v>
      </c>
      <c r="T229" s="176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7" t="s">
        <v>119</v>
      </c>
      <c r="AT229" s="177" t="s">
        <v>115</v>
      </c>
      <c r="AU229" s="177" t="s">
        <v>78</v>
      </c>
      <c r="AY229" s="15" t="s">
        <v>110</v>
      </c>
      <c r="BE229" s="178">
        <f>IF(N229="základní",J229,0)</f>
        <v>0</v>
      </c>
      <c r="BF229" s="178">
        <f>IF(N229="snížená",J229,0)</f>
        <v>0</v>
      </c>
      <c r="BG229" s="178">
        <f>IF(N229="zákl. přenesená",J229,0)</f>
        <v>0</v>
      </c>
      <c r="BH229" s="178">
        <f>IF(N229="sníž. přenesená",J229,0)</f>
        <v>0</v>
      </c>
      <c r="BI229" s="178">
        <f>IF(N229="nulová",J229,0)</f>
        <v>0</v>
      </c>
      <c r="BJ229" s="15" t="s">
        <v>76</v>
      </c>
      <c r="BK229" s="178">
        <f>ROUND(I229*H229,2)</f>
        <v>0</v>
      </c>
      <c r="BL229" s="15" t="s">
        <v>119</v>
      </c>
      <c r="BM229" s="177" t="s">
        <v>442</v>
      </c>
    </row>
    <row r="230" spans="1:47" s="2" customFormat="1" ht="10">
      <c r="A230" s="32"/>
      <c r="B230" s="33"/>
      <c r="C230" s="34"/>
      <c r="D230" s="179" t="s">
        <v>122</v>
      </c>
      <c r="E230" s="34"/>
      <c r="F230" s="180" t="s">
        <v>443</v>
      </c>
      <c r="G230" s="34"/>
      <c r="H230" s="34"/>
      <c r="I230" s="181"/>
      <c r="J230" s="34"/>
      <c r="K230" s="34"/>
      <c r="L230" s="37"/>
      <c r="M230" s="182"/>
      <c r="N230" s="183"/>
      <c r="O230" s="62"/>
      <c r="P230" s="62"/>
      <c r="Q230" s="62"/>
      <c r="R230" s="62"/>
      <c r="S230" s="62"/>
      <c r="T230" s="63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5" t="s">
        <v>122</v>
      </c>
      <c r="AU230" s="15" t="s">
        <v>78</v>
      </c>
    </row>
    <row r="231" spans="1:65" s="2" customFormat="1" ht="21.75" customHeight="1">
      <c r="A231" s="32"/>
      <c r="B231" s="33"/>
      <c r="C231" s="166" t="s">
        <v>444</v>
      </c>
      <c r="D231" s="166" t="s">
        <v>115</v>
      </c>
      <c r="E231" s="167" t="s">
        <v>445</v>
      </c>
      <c r="F231" s="168" t="s">
        <v>446</v>
      </c>
      <c r="G231" s="169" t="s">
        <v>180</v>
      </c>
      <c r="H231" s="170">
        <v>20</v>
      </c>
      <c r="I231" s="171"/>
      <c r="J231" s="172">
        <f>ROUND(I231*H231,2)</f>
        <v>0</v>
      </c>
      <c r="K231" s="168" t="s">
        <v>19</v>
      </c>
      <c r="L231" s="37"/>
      <c r="M231" s="173" t="s">
        <v>19</v>
      </c>
      <c r="N231" s="174" t="s">
        <v>42</v>
      </c>
      <c r="O231" s="62"/>
      <c r="P231" s="175">
        <f>O231*H231</f>
        <v>0</v>
      </c>
      <c r="Q231" s="175">
        <v>0</v>
      </c>
      <c r="R231" s="175">
        <f>Q231*H231</f>
        <v>0</v>
      </c>
      <c r="S231" s="175">
        <v>0</v>
      </c>
      <c r="T231" s="176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7" t="s">
        <v>119</v>
      </c>
      <c r="AT231" s="177" t="s">
        <v>115</v>
      </c>
      <c r="AU231" s="177" t="s">
        <v>78</v>
      </c>
      <c r="AY231" s="15" t="s">
        <v>110</v>
      </c>
      <c r="BE231" s="178">
        <f>IF(N231="základní",J231,0)</f>
        <v>0</v>
      </c>
      <c r="BF231" s="178">
        <f>IF(N231="snížená",J231,0)</f>
        <v>0</v>
      </c>
      <c r="BG231" s="178">
        <f>IF(N231="zákl. přenesená",J231,0)</f>
        <v>0</v>
      </c>
      <c r="BH231" s="178">
        <f>IF(N231="sníž. přenesená",J231,0)</f>
        <v>0</v>
      </c>
      <c r="BI231" s="178">
        <f>IF(N231="nulová",J231,0)</f>
        <v>0</v>
      </c>
      <c r="BJ231" s="15" t="s">
        <v>76</v>
      </c>
      <c r="BK231" s="178">
        <f>ROUND(I231*H231,2)</f>
        <v>0</v>
      </c>
      <c r="BL231" s="15" t="s">
        <v>119</v>
      </c>
      <c r="BM231" s="177" t="s">
        <v>447</v>
      </c>
    </row>
    <row r="232" spans="1:47" s="2" customFormat="1" ht="10">
      <c r="A232" s="32"/>
      <c r="B232" s="33"/>
      <c r="C232" s="34"/>
      <c r="D232" s="179" t="s">
        <v>122</v>
      </c>
      <c r="E232" s="34"/>
      <c r="F232" s="180" t="s">
        <v>448</v>
      </c>
      <c r="G232" s="34"/>
      <c r="H232" s="34"/>
      <c r="I232" s="181"/>
      <c r="J232" s="34"/>
      <c r="K232" s="34"/>
      <c r="L232" s="37"/>
      <c r="M232" s="182"/>
      <c r="N232" s="183"/>
      <c r="O232" s="62"/>
      <c r="P232" s="62"/>
      <c r="Q232" s="62"/>
      <c r="R232" s="62"/>
      <c r="S232" s="62"/>
      <c r="T232" s="63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5" t="s">
        <v>122</v>
      </c>
      <c r="AU232" s="15" t="s">
        <v>78</v>
      </c>
    </row>
    <row r="233" spans="1:65" s="2" customFormat="1" ht="16.5" customHeight="1">
      <c r="A233" s="32"/>
      <c r="B233" s="33"/>
      <c r="C233" s="166" t="s">
        <v>449</v>
      </c>
      <c r="D233" s="166" t="s">
        <v>115</v>
      </c>
      <c r="E233" s="167" t="s">
        <v>450</v>
      </c>
      <c r="F233" s="168" t="s">
        <v>451</v>
      </c>
      <c r="G233" s="169" t="s">
        <v>180</v>
      </c>
      <c r="H233" s="170">
        <v>930</v>
      </c>
      <c r="I233" s="171"/>
      <c r="J233" s="172">
        <f>ROUND(I233*H233,2)</f>
        <v>0</v>
      </c>
      <c r="K233" s="168" t="s">
        <v>19</v>
      </c>
      <c r="L233" s="37"/>
      <c r="M233" s="173" t="s">
        <v>19</v>
      </c>
      <c r="N233" s="174" t="s">
        <v>42</v>
      </c>
      <c r="O233" s="62"/>
      <c r="P233" s="175">
        <f>O233*H233</f>
        <v>0</v>
      </c>
      <c r="Q233" s="175">
        <v>0</v>
      </c>
      <c r="R233" s="175">
        <f>Q233*H233</f>
        <v>0</v>
      </c>
      <c r="S233" s="175">
        <v>0</v>
      </c>
      <c r="T233" s="176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7" t="s">
        <v>119</v>
      </c>
      <c r="AT233" s="177" t="s">
        <v>115</v>
      </c>
      <c r="AU233" s="177" t="s">
        <v>78</v>
      </c>
      <c r="AY233" s="15" t="s">
        <v>110</v>
      </c>
      <c r="BE233" s="178">
        <f>IF(N233="základní",J233,0)</f>
        <v>0</v>
      </c>
      <c r="BF233" s="178">
        <f>IF(N233="snížená",J233,0)</f>
        <v>0</v>
      </c>
      <c r="BG233" s="178">
        <f>IF(N233="zákl. přenesená",J233,0)</f>
        <v>0</v>
      </c>
      <c r="BH233" s="178">
        <f>IF(N233="sníž. přenesená",J233,0)</f>
        <v>0</v>
      </c>
      <c r="BI233" s="178">
        <f>IF(N233="nulová",J233,0)</f>
        <v>0</v>
      </c>
      <c r="BJ233" s="15" t="s">
        <v>76</v>
      </c>
      <c r="BK233" s="178">
        <f>ROUND(I233*H233,2)</f>
        <v>0</v>
      </c>
      <c r="BL233" s="15" t="s">
        <v>119</v>
      </c>
      <c r="BM233" s="177" t="s">
        <v>452</v>
      </c>
    </row>
    <row r="234" spans="1:47" s="2" customFormat="1" ht="10">
      <c r="A234" s="32"/>
      <c r="B234" s="33"/>
      <c r="C234" s="34"/>
      <c r="D234" s="179" t="s">
        <v>122</v>
      </c>
      <c r="E234" s="34"/>
      <c r="F234" s="180" t="s">
        <v>453</v>
      </c>
      <c r="G234" s="34"/>
      <c r="H234" s="34"/>
      <c r="I234" s="181"/>
      <c r="J234" s="34"/>
      <c r="K234" s="34"/>
      <c r="L234" s="37"/>
      <c r="M234" s="182"/>
      <c r="N234" s="183"/>
      <c r="O234" s="62"/>
      <c r="P234" s="62"/>
      <c r="Q234" s="62"/>
      <c r="R234" s="62"/>
      <c r="S234" s="62"/>
      <c r="T234" s="63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5" t="s">
        <v>122</v>
      </c>
      <c r="AU234" s="15" t="s">
        <v>78</v>
      </c>
    </row>
    <row r="235" spans="2:63" s="12" customFormat="1" ht="22.75" customHeight="1">
      <c r="B235" s="150"/>
      <c r="C235" s="151"/>
      <c r="D235" s="152" t="s">
        <v>70</v>
      </c>
      <c r="E235" s="164" t="s">
        <v>454</v>
      </c>
      <c r="F235" s="164" t="s">
        <v>455</v>
      </c>
      <c r="G235" s="151"/>
      <c r="H235" s="151"/>
      <c r="I235" s="154"/>
      <c r="J235" s="165">
        <f>BK235</f>
        <v>0</v>
      </c>
      <c r="K235" s="151"/>
      <c r="L235" s="156"/>
      <c r="M235" s="157"/>
      <c r="N235" s="158"/>
      <c r="O235" s="158"/>
      <c r="P235" s="159">
        <f>SUM(P236:P241)</f>
        <v>0</v>
      </c>
      <c r="Q235" s="158"/>
      <c r="R235" s="159">
        <f>SUM(R236:R241)</f>
        <v>0</v>
      </c>
      <c r="S235" s="158"/>
      <c r="T235" s="160">
        <f>SUM(T236:T241)</f>
        <v>0</v>
      </c>
      <c r="AR235" s="161" t="s">
        <v>76</v>
      </c>
      <c r="AT235" s="162" t="s">
        <v>70</v>
      </c>
      <c r="AU235" s="162" t="s">
        <v>76</v>
      </c>
      <c r="AY235" s="161" t="s">
        <v>110</v>
      </c>
      <c r="BK235" s="163">
        <f>SUM(BK236:BK241)</f>
        <v>0</v>
      </c>
    </row>
    <row r="236" spans="1:65" s="2" customFormat="1" ht="16.5" customHeight="1">
      <c r="A236" s="32"/>
      <c r="B236" s="33"/>
      <c r="C236" s="166" t="s">
        <v>456</v>
      </c>
      <c r="D236" s="166" t="s">
        <v>115</v>
      </c>
      <c r="E236" s="167" t="s">
        <v>457</v>
      </c>
      <c r="F236" s="168" t="s">
        <v>19</v>
      </c>
      <c r="G236" s="169" t="s">
        <v>429</v>
      </c>
      <c r="H236" s="194"/>
      <c r="I236" s="171">
        <v>3</v>
      </c>
      <c r="J236" s="172">
        <f>ROUND(I236*H236,2)</f>
        <v>0</v>
      </c>
      <c r="K236" s="168" t="s">
        <v>19</v>
      </c>
      <c r="L236" s="37"/>
      <c r="M236" s="173" t="s">
        <v>19</v>
      </c>
      <c r="N236" s="174" t="s">
        <v>42</v>
      </c>
      <c r="O236" s="62"/>
      <c r="P236" s="175">
        <f>O236*H236</f>
        <v>0</v>
      </c>
      <c r="Q236" s="175">
        <v>0</v>
      </c>
      <c r="R236" s="175">
        <f>Q236*H236</f>
        <v>0</v>
      </c>
      <c r="S236" s="175">
        <v>0</v>
      </c>
      <c r="T236" s="176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7" t="s">
        <v>119</v>
      </c>
      <c r="AT236" s="177" t="s">
        <v>115</v>
      </c>
      <c r="AU236" s="177" t="s">
        <v>78</v>
      </c>
      <c r="AY236" s="15" t="s">
        <v>110</v>
      </c>
      <c r="BE236" s="178">
        <f>IF(N236="základní",J236,0)</f>
        <v>0</v>
      </c>
      <c r="BF236" s="178">
        <f>IF(N236="snížená",J236,0)</f>
        <v>0</v>
      </c>
      <c r="BG236" s="178">
        <f>IF(N236="zákl. přenesená",J236,0)</f>
        <v>0</v>
      </c>
      <c r="BH236" s="178">
        <f>IF(N236="sníž. přenesená",J236,0)</f>
        <v>0</v>
      </c>
      <c r="BI236" s="178">
        <f>IF(N236="nulová",J236,0)</f>
        <v>0</v>
      </c>
      <c r="BJ236" s="15" t="s">
        <v>76</v>
      </c>
      <c r="BK236" s="178">
        <f>ROUND(I236*H236,2)</f>
        <v>0</v>
      </c>
      <c r="BL236" s="15" t="s">
        <v>119</v>
      </c>
      <c r="BM236" s="177" t="s">
        <v>458</v>
      </c>
    </row>
    <row r="237" spans="1:47" s="2" customFormat="1" ht="10">
      <c r="A237" s="32"/>
      <c r="B237" s="33"/>
      <c r="C237" s="34"/>
      <c r="D237" s="179" t="s">
        <v>122</v>
      </c>
      <c r="E237" s="34"/>
      <c r="F237" s="180" t="s">
        <v>459</v>
      </c>
      <c r="G237" s="34"/>
      <c r="H237" s="34"/>
      <c r="I237" s="181"/>
      <c r="J237" s="34"/>
      <c r="K237" s="34"/>
      <c r="L237" s="37"/>
      <c r="M237" s="182"/>
      <c r="N237" s="183"/>
      <c r="O237" s="62"/>
      <c r="P237" s="62"/>
      <c r="Q237" s="62"/>
      <c r="R237" s="62"/>
      <c r="S237" s="62"/>
      <c r="T237" s="63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5" t="s">
        <v>122</v>
      </c>
      <c r="AU237" s="15" t="s">
        <v>78</v>
      </c>
    </row>
    <row r="238" spans="1:65" s="2" customFormat="1" ht="16.5" customHeight="1">
      <c r="A238" s="32"/>
      <c r="B238" s="33"/>
      <c r="C238" s="166" t="s">
        <v>460</v>
      </c>
      <c r="D238" s="166" t="s">
        <v>115</v>
      </c>
      <c r="E238" s="167" t="s">
        <v>71</v>
      </c>
      <c r="F238" s="168" t="s">
        <v>19</v>
      </c>
      <c r="G238" s="169" t="s">
        <v>429</v>
      </c>
      <c r="H238" s="194"/>
      <c r="I238" s="171">
        <v>3</v>
      </c>
      <c r="J238" s="172">
        <f>ROUND(I238*H238,2)</f>
        <v>0</v>
      </c>
      <c r="K238" s="168" t="s">
        <v>19</v>
      </c>
      <c r="L238" s="37"/>
      <c r="M238" s="173" t="s">
        <v>19</v>
      </c>
      <c r="N238" s="174" t="s">
        <v>42</v>
      </c>
      <c r="O238" s="62"/>
      <c r="P238" s="175">
        <f>O238*H238</f>
        <v>0</v>
      </c>
      <c r="Q238" s="175">
        <v>0</v>
      </c>
      <c r="R238" s="175">
        <f>Q238*H238</f>
        <v>0</v>
      </c>
      <c r="S238" s="175">
        <v>0</v>
      </c>
      <c r="T238" s="176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7" t="s">
        <v>119</v>
      </c>
      <c r="AT238" s="177" t="s">
        <v>115</v>
      </c>
      <c r="AU238" s="177" t="s">
        <v>78</v>
      </c>
      <c r="AY238" s="15" t="s">
        <v>110</v>
      </c>
      <c r="BE238" s="178">
        <f>IF(N238="základní",J238,0)</f>
        <v>0</v>
      </c>
      <c r="BF238" s="178">
        <f>IF(N238="snížená",J238,0)</f>
        <v>0</v>
      </c>
      <c r="BG238" s="178">
        <f>IF(N238="zákl. přenesená",J238,0)</f>
        <v>0</v>
      </c>
      <c r="BH238" s="178">
        <f>IF(N238="sníž. přenesená",J238,0)</f>
        <v>0</v>
      </c>
      <c r="BI238" s="178">
        <f>IF(N238="nulová",J238,0)</f>
        <v>0</v>
      </c>
      <c r="BJ238" s="15" t="s">
        <v>76</v>
      </c>
      <c r="BK238" s="178">
        <f>ROUND(I238*H238,2)</f>
        <v>0</v>
      </c>
      <c r="BL238" s="15" t="s">
        <v>119</v>
      </c>
      <c r="BM238" s="177" t="s">
        <v>461</v>
      </c>
    </row>
    <row r="239" spans="1:47" s="2" customFormat="1" ht="10">
      <c r="A239" s="32"/>
      <c r="B239" s="33"/>
      <c r="C239" s="34"/>
      <c r="D239" s="179" t="s">
        <v>122</v>
      </c>
      <c r="E239" s="34"/>
      <c r="F239" s="180" t="s">
        <v>462</v>
      </c>
      <c r="G239" s="34"/>
      <c r="H239" s="34"/>
      <c r="I239" s="181"/>
      <c r="J239" s="34"/>
      <c r="K239" s="34"/>
      <c r="L239" s="37"/>
      <c r="M239" s="182"/>
      <c r="N239" s="183"/>
      <c r="O239" s="62"/>
      <c r="P239" s="62"/>
      <c r="Q239" s="62"/>
      <c r="R239" s="62"/>
      <c r="S239" s="62"/>
      <c r="T239" s="63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5" t="s">
        <v>122</v>
      </c>
      <c r="AU239" s="15" t="s">
        <v>78</v>
      </c>
    </row>
    <row r="240" spans="1:65" s="2" customFormat="1" ht="16.5" customHeight="1">
      <c r="A240" s="32"/>
      <c r="B240" s="33"/>
      <c r="C240" s="166" t="s">
        <v>463</v>
      </c>
      <c r="D240" s="166" t="s">
        <v>115</v>
      </c>
      <c r="E240" s="167" t="s">
        <v>464</v>
      </c>
      <c r="F240" s="168" t="s">
        <v>19</v>
      </c>
      <c r="G240" s="169" t="s">
        <v>429</v>
      </c>
      <c r="H240" s="194"/>
      <c r="I240" s="171">
        <v>3</v>
      </c>
      <c r="J240" s="172">
        <f>ROUND(I240*H240,2)</f>
        <v>0</v>
      </c>
      <c r="K240" s="168" t="s">
        <v>19</v>
      </c>
      <c r="L240" s="37"/>
      <c r="M240" s="173" t="s">
        <v>19</v>
      </c>
      <c r="N240" s="174" t="s">
        <v>42</v>
      </c>
      <c r="O240" s="62"/>
      <c r="P240" s="175">
        <f>O240*H240</f>
        <v>0</v>
      </c>
      <c r="Q240" s="175">
        <v>0</v>
      </c>
      <c r="R240" s="175">
        <f>Q240*H240</f>
        <v>0</v>
      </c>
      <c r="S240" s="175">
        <v>0</v>
      </c>
      <c r="T240" s="176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7" t="s">
        <v>119</v>
      </c>
      <c r="AT240" s="177" t="s">
        <v>115</v>
      </c>
      <c r="AU240" s="177" t="s">
        <v>78</v>
      </c>
      <c r="AY240" s="15" t="s">
        <v>110</v>
      </c>
      <c r="BE240" s="178">
        <f>IF(N240="základní",J240,0)</f>
        <v>0</v>
      </c>
      <c r="BF240" s="178">
        <f>IF(N240="snížená",J240,0)</f>
        <v>0</v>
      </c>
      <c r="BG240" s="178">
        <f>IF(N240="zákl. přenesená",J240,0)</f>
        <v>0</v>
      </c>
      <c r="BH240" s="178">
        <f>IF(N240="sníž. přenesená",J240,0)</f>
        <v>0</v>
      </c>
      <c r="BI240" s="178">
        <f>IF(N240="nulová",J240,0)</f>
        <v>0</v>
      </c>
      <c r="BJ240" s="15" t="s">
        <v>76</v>
      </c>
      <c r="BK240" s="178">
        <f>ROUND(I240*H240,2)</f>
        <v>0</v>
      </c>
      <c r="BL240" s="15" t="s">
        <v>119</v>
      </c>
      <c r="BM240" s="177" t="s">
        <v>465</v>
      </c>
    </row>
    <row r="241" spans="1:47" s="2" customFormat="1" ht="10">
      <c r="A241" s="32"/>
      <c r="B241" s="33"/>
      <c r="C241" s="34"/>
      <c r="D241" s="179" t="s">
        <v>122</v>
      </c>
      <c r="E241" s="34"/>
      <c r="F241" s="180" t="s">
        <v>466</v>
      </c>
      <c r="G241" s="34"/>
      <c r="H241" s="34"/>
      <c r="I241" s="181"/>
      <c r="J241" s="34"/>
      <c r="K241" s="34"/>
      <c r="L241" s="37"/>
      <c r="M241" s="195"/>
      <c r="N241" s="196"/>
      <c r="O241" s="197"/>
      <c r="P241" s="197"/>
      <c r="Q241" s="197"/>
      <c r="R241" s="197"/>
      <c r="S241" s="197"/>
      <c r="T241" s="198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5" t="s">
        <v>122</v>
      </c>
      <c r="AU241" s="15" t="s">
        <v>78</v>
      </c>
    </row>
    <row r="242" spans="1:31" s="2" customFormat="1" ht="7" customHeight="1">
      <c r="A242" s="32"/>
      <c r="B242" s="45"/>
      <c r="C242" s="46"/>
      <c r="D242" s="46"/>
      <c r="E242" s="46"/>
      <c r="F242" s="46"/>
      <c r="G242" s="46"/>
      <c r="H242" s="46"/>
      <c r="I242" s="46"/>
      <c r="J242" s="46"/>
      <c r="K242" s="46"/>
      <c r="L242" s="37"/>
      <c r="M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</row>
  </sheetData>
  <sheetProtection algorithmName="SHA-512" hashValue="KQ/0NGMhYwOSlex8Ses/uq/PHDk/oEs340+WjkokhcoHfDQ2XZUzj3nJa4LOB9tq6jpROG9W+I5pmK2W5jrYdA==" saltValue="KBcfT0nsjhWkepeaXDuujne9DTqgfB6rf0CIiPNNfiDM2+RZkGg8Wsul2jCx5u3rZfR/St741TF+vn75iocEbA==" spinCount="100000" sheet="1" objects="1" scenarios="1" formatColumns="0" formatRows="0" autoFilter="0"/>
  <autoFilter ref="C83:K241"/>
  <mergeCells count="6">
    <mergeCell ref="L2:V2"/>
    <mergeCell ref="E7:H7"/>
    <mergeCell ref="E16:H16"/>
    <mergeCell ref="E25:H25"/>
    <mergeCell ref="E46:H46"/>
    <mergeCell ref="E76:H7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9" customWidth="1"/>
    <col min="2" max="2" width="1.7109375" style="199" customWidth="1"/>
    <col min="3" max="4" width="5.00390625" style="199" customWidth="1"/>
    <col min="5" max="5" width="11.7109375" style="199" customWidth="1"/>
    <col min="6" max="6" width="9.140625" style="199" customWidth="1"/>
    <col min="7" max="7" width="5.00390625" style="199" customWidth="1"/>
    <col min="8" max="8" width="77.7109375" style="199" customWidth="1"/>
    <col min="9" max="10" width="20.00390625" style="199" customWidth="1"/>
    <col min="11" max="11" width="1.7109375" style="199" customWidth="1"/>
  </cols>
  <sheetData>
    <row r="1" s="1" customFormat="1" ht="37.5" customHeight="1"/>
    <row r="2" spans="2:11" s="1" customFormat="1" ht="7.5" customHeight="1">
      <c r="B2" s="200"/>
      <c r="C2" s="201"/>
      <c r="D2" s="201"/>
      <c r="E2" s="201"/>
      <c r="F2" s="201"/>
      <c r="G2" s="201"/>
      <c r="H2" s="201"/>
      <c r="I2" s="201"/>
      <c r="J2" s="201"/>
      <c r="K2" s="202"/>
    </row>
    <row r="3" spans="2:11" s="13" customFormat="1" ht="45" customHeight="1">
      <c r="B3" s="203"/>
      <c r="C3" s="327" t="s">
        <v>467</v>
      </c>
      <c r="D3" s="327"/>
      <c r="E3" s="327"/>
      <c r="F3" s="327"/>
      <c r="G3" s="327"/>
      <c r="H3" s="327"/>
      <c r="I3" s="327"/>
      <c r="J3" s="327"/>
      <c r="K3" s="204"/>
    </row>
    <row r="4" spans="2:11" s="1" customFormat="1" ht="25.5" customHeight="1">
      <c r="B4" s="205"/>
      <c r="C4" s="332" t="s">
        <v>468</v>
      </c>
      <c r="D4" s="332"/>
      <c r="E4" s="332"/>
      <c r="F4" s="332"/>
      <c r="G4" s="332"/>
      <c r="H4" s="332"/>
      <c r="I4" s="332"/>
      <c r="J4" s="332"/>
      <c r="K4" s="206"/>
    </row>
    <row r="5" spans="2:11" s="1" customFormat="1" ht="5.25" customHeight="1">
      <c r="B5" s="205"/>
      <c r="C5" s="207"/>
      <c r="D5" s="207"/>
      <c r="E5" s="207"/>
      <c r="F5" s="207"/>
      <c r="G5" s="207"/>
      <c r="H5" s="207"/>
      <c r="I5" s="207"/>
      <c r="J5" s="207"/>
      <c r="K5" s="206"/>
    </row>
    <row r="6" spans="2:11" s="1" customFormat="1" ht="15" customHeight="1">
      <c r="B6" s="205"/>
      <c r="C6" s="331" t="s">
        <v>469</v>
      </c>
      <c r="D6" s="331"/>
      <c r="E6" s="331"/>
      <c r="F6" s="331"/>
      <c r="G6" s="331"/>
      <c r="H6" s="331"/>
      <c r="I6" s="331"/>
      <c r="J6" s="331"/>
      <c r="K6" s="206"/>
    </row>
    <row r="7" spans="2:11" s="1" customFormat="1" ht="15" customHeight="1">
      <c r="B7" s="209"/>
      <c r="C7" s="331" t="s">
        <v>470</v>
      </c>
      <c r="D7" s="331"/>
      <c r="E7" s="331"/>
      <c r="F7" s="331"/>
      <c r="G7" s="331"/>
      <c r="H7" s="331"/>
      <c r="I7" s="331"/>
      <c r="J7" s="331"/>
      <c r="K7" s="206"/>
    </row>
    <row r="8" spans="2:11" s="1" customFormat="1" ht="12.75" customHeight="1">
      <c r="B8" s="209"/>
      <c r="C8" s="208"/>
      <c r="D8" s="208"/>
      <c r="E8" s="208"/>
      <c r="F8" s="208"/>
      <c r="G8" s="208"/>
      <c r="H8" s="208"/>
      <c r="I8" s="208"/>
      <c r="J8" s="208"/>
      <c r="K8" s="206"/>
    </row>
    <row r="9" spans="2:11" s="1" customFormat="1" ht="15" customHeight="1">
      <c r="B9" s="209"/>
      <c r="C9" s="331" t="s">
        <v>471</v>
      </c>
      <c r="D9" s="331"/>
      <c r="E9" s="331"/>
      <c r="F9" s="331"/>
      <c r="G9" s="331"/>
      <c r="H9" s="331"/>
      <c r="I9" s="331"/>
      <c r="J9" s="331"/>
      <c r="K9" s="206"/>
    </row>
    <row r="10" spans="2:11" s="1" customFormat="1" ht="15" customHeight="1">
      <c r="B10" s="209"/>
      <c r="C10" s="208"/>
      <c r="D10" s="331" t="s">
        <v>472</v>
      </c>
      <c r="E10" s="331"/>
      <c r="F10" s="331"/>
      <c r="G10" s="331"/>
      <c r="H10" s="331"/>
      <c r="I10" s="331"/>
      <c r="J10" s="331"/>
      <c r="K10" s="206"/>
    </row>
    <row r="11" spans="2:11" s="1" customFormat="1" ht="15" customHeight="1">
      <c r="B11" s="209"/>
      <c r="C11" s="210"/>
      <c r="D11" s="331" t="s">
        <v>473</v>
      </c>
      <c r="E11" s="331"/>
      <c r="F11" s="331"/>
      <c r="G11" s="331"/>
      <c r="H11" s="331"/>
      <c r="I11" s="331"/>
      <c r="J11" s="331"/>
      <c r="K11" s="206"/>
    </row>
    <row r="12" spans="2:11" s="1" customFormat="1" ht="15" customHeight="1">
      <c r="B12" s="209"/>
      <c r="C12" s="210"/>
      <c r="D12" s="208"/>
      <c r="E12" s="208"/>
      <c r="F12" s="208"/>
      <c r="G12" s="208"/>
      <c r="H12" s="208"/>
      <c r="I12" s="208"/>
      <c r="J12" s="208"/>
      <c r="K12" s="206"/>
    </row>
    <row r="13" spans="2:11" s="1" customFormat="1" ht="15" customHeight="1">
      <c r="B13" s="209"/>
      <c r="C13" s="210"/>
      <c r="D13" s="211" t="s">
        <v>474</v>
      </c>
      <c r="E13" s="208"/>
      <c r="F13" s="208"/>
      <c r="G13" s="208"/>
      <c r="H13" s="208"/>
      <c r="I13" s="208"/>
      <c r="J13" s="208"/>
      <c r="K13" s="206"/>
    </row>
    <row r="14" spans="2:11" s="1" customFormat="1" ht="12.75" customHeight="1">
      <c r="B14" s="209"/>
      <c r="C14" s="210"/>
      <c r="D14" s="210"/>
      <c r="E14" s="210"/>
      <c r="F14" s="210"/>
      <c r="G14" s="210"/>
      <c r="H14" s="210"/>
      <c r="I14" s="210"/>
      <c r="J14" s="210"/>
      <c r="K14" s="206"/>
    </row>
    <row r="15" spans="2:11" s="1" customFormat="1" ht="15" customHeight="1">
      <c r="B15" s="209"/>
      <c r="C15" s="210"/>
      <c r="D15" s="331" t="s">
        <v>475</v>
      </c>
      <c r="E15" s="331"/>
      <c r="F15" s="331"/>
      <c r="G15" s="331"/>
      <c r="H15" s="331"/>
      <c r="I15" s="331"/>
      <c r="J15" s="331"/>
      <c r="K15" s="206"/>
    </row>
    <row r="16" spans="2:11" s="1" customFormat="1" ht="15" customHeight="1">
      <c r="B16" s="209"/>
      <c r="C16" s="210"/>
      <c r="D16" s="331" t="s">
        <v>476</v>
      </c>
      <c r="E16" s="331"/>
      <c r="F16" s="331"/>
      <c r="G16" s="331"/>
      <c r="H16" s="331"/>
      <c r="I16" s="331"/>
      <c r="J16" s="331"/>
      <c r="K16" s="206"/>
    </row>
    <row r="17" spans="2:11" s="1" customFormat="1" ht="15" customHeight="1">
      <c r="B17" s="209"/>
      <c r="C17" s="210"/>
      <c r="D17" s="331" t="s">
        <v>477</v>
      </c>
      <c r="E17" s="331"/>
      <c r="F17" s="331"/>
      <c r="G17" s="331"/>
      <c r="H17" s="331"/>
      <c r="I17" s="331"/>
      <c r="J17" s="331"/>
      <c r="K17" s="206"/>
    </row>
    <row r="18" spans="2:11" s="1" customFormat="1" ht="15" customHeight="1">
      <c r="B18" s="209"/>
      <c r="C18" s="210"/>
      <c r="D18" s="210"/>
      <c r="E18" s="212" t="s">
        <v>75</v>
      </c>
      <c r="F18" s="331" t="s">
        <v>478</v>
      </c>
      <c r="G18" s="331"/>
      <c r="H18" s="331"/>
      <c r="I18" s="331"/>
      <c r="J18" s="331"/>
      <c r="K18" s="206"/>
    </row>
    <row r="19" spans="2:11" s="1" customFormat="1" ht="15" customHeight="1">
      <c r="B19" s="209"/>
      <c r="C19" s="210"/>
      <c r="D19" s="210"/>
      <c r="E19" s="212" t="s">
        <v>479</v>
      </c>
      <c r="F19" s="331" t="s">
        <v>480</v>
      </c>
      <c r="G19" s="331"/>
      <c r="H19" s="331"/>
      <c r="I19" s="331"/>
      <c r="J19" s="331"/>
      <c r="K19" s="206"/>
    </row>
    <row r="20" spans="2:11" s="1" customFormat="1" ht="15" customHeight="1">
      <c r="B20" s="209"/>
      <c r="C20" s="210"/>
      <c r="D20" s="210"/>
      <c r="E20" s="212" t="s">
        <v>481</v>
      </c>
      <c r="F20" s="331" t="s">
        <v>482</v>
      </c>
      <c r="G20" s="331"/>
      <c r="H20" s="331"/>
      <c r="I20" s="331"/>
      <c r="J20" s="331"/>
      <c r="K20" s="206"/>
    </row>
    <row r="21" spans="2:11" s="1" customFormat="1" ht="15" customHeight="1">
      <c r="B21" s="209"/>
      <c r="C21" s="210"/>
      <c r="D21" s="210"/>
      <c r="E21" s="212" t="s">
        <v>483</v>
      </c>
      <c r="F21" s="331" t="s">
        <v>484</v>
      </c>
      <c r="G21" s="331"/>
      <c r="H21" s="331"/>
      <c r="I21" s="331"/>
      <c r="J21" s="331"/>
      <c r="K21" s="206"/>
    </row>
    <row r="22" spans="2:11" s="1" customFormat="1" ht="15" customHeight="1">
      <c r="B22" s="209"/>
      <c r="C22" s="210"/>
      <c r="D22" s="210"/>
      <c r="E22" s="212" t="s">
        <v>485</v>
      </c>
      <c r="F22" s="331" t="s">
        <v>486</v>
      </c>
      <c r="G22" s="331"/>
      <c r="H22" s="331"/>
      <c r="I22" s="331"/>
      <c r="J22" s="331"/>
      <c r="K22" s="206"/>
    </row>
    <row r="23" spans="2:11" s="1" customFormat="1" ht="15" customHeight="1">
      <c r="B23" s="209"/>
      <c r="C23" s="210"/>
      <c r="D23" s="210"/>
      <c r="E23" s="212" t="s">
        <v>487</v>
      </c>
      <c r="F23" s="331" t="s">
        <v>488</v>
      </c>
      <c r="G23" s="331"/>
      <c r="H23" s="331"/>
      <c r="I23" s="331"/>
      <c r="J23" s="331"/>
      <c r="K23" s="206"/>
    </row>
    <row r="24" spans="2:11" s="1" customFormat="1" ht="12.75" customHeight="1">
      <c r="B24" s="209"/>
      <c r="C24" s="210"/>
      <c r="D24" s="210"/>
      <c r="E24" s="210"/>
      <c r="F24" s="210"/>
      <c r="G24" s="210"/>
      <c r="H24" s="210"/>
      <c r="I24" s="210"/>
      <c r="J24" s="210"/>
      <c r="K24" s="206"/>
    </row>
    <row r="25" spans="2:11" s="1" customFormat="1" ht="15" customHeight="1">
      <c r="B25" s="209"/>
      <c r="C25" s="331" t="s">
        <v>489</v>
      </c>
      <c r="D25" s="331"/>
      <c r="E25" s="331"/>
      <c r="F25" s="331"/>
      <c r="G25" s="331"/>
      <c r="H25" s="331"/>
      <c r="I25" s="331"/>
      <c r="J25" s="331"/>
      <c r="K25" s="206"/>
    </row>
    <row r="26" spans="2:11" s="1" customFormat="1" ht="15" customHeight="1">
      <c r="B26" s="209"/>
      <c r="C26" s="331" t="s">
        <v>490</v>
      </c>
      <c r="D26" s="331"/>
      <c r="E26" s="331"/>
      <c r="F26" s="331"/>
      <c r="G26" s="331"/>
      <c r="H26" s="331"/>
      <c r="I26" s="331"/>
      <c r="J26" s="331"/>
      <c r="K26" s="206"/>
    </row>
    <row r="27" spans="2:11" s="1" customFormat="1" ht="15" customHeight="1">
      <c r="B27" s="209"/>
      <c r="C27" s="208"/>
      <c r="D27" s="331" t="s">
        <v>491</v>
      </c>
      <c r="E27" s="331"/>
      <c r="F27" s="331"/>
      <c r="G27" s="331"/>
      <c r="H27" s="331"/>
      <c r="I27" s="331"/>
      <c r="J27" s="331"/>
      <c r="K27" s="206"/>
    </row>
    <row r="28" spans="2:11" s="1" customFormat="1" ht="15" customHeight="1">
      <c r="B28" s="209"/>
      <c r="C28" s="210"/>
      <c r="D28" s="331" t="s">
        <v>492</v>
      </c>
      <c r="E28" s="331"/>
      <c r="F28" s="331"/>
      <c r="G28" s="331"/>
      <c r="H28" s="331"/>
      <c r="I28" s="331"/>
      <c r="J28" s="331"/>
      <c r="K28" s="206"/>
    </row>
    <row r="29" spans="2:11" s="1" customFormat="1" ht="12.75" customHeight="1">
      <c r="B29" s="209"/>
      <c r="C29" s="210"/>
      <c r="D29" s="210"/>
      <c r="E29" s="210"/>
      <c r="F29" s="210"/>
      <c r="G29" s="210"/>
      <c r="H29" s="210"/>
      <c r="I29" s="210"/>
      <c r="J29" s="210"/>
      <c r="K29" s="206"/>
    </row>
    <row r="30" spans="2:11" s="1" customFormat="1" ht="15" customHeight="1">
      <c r="B30" s="209"/>
      <c r="C30" s="210"/>
      <c r="D30" s="331" t="s">
        <v>493</v>
      </c>
      <c r="E30" s="331"/>
      <c r="F30" s="331"/>
      <c r="G30" s="331"/>
      <c r="H30" s="331"/>
      <c r="I30" s="331"/>
      <c r="J30" s="331"/>
      <c r="K30" s="206"/>
    </row>
    <row r="31" spans="2:11" s="1" customFormat="1" ht="15" customHeight="1">
      <c r="B31" s="209"/>
      <c r="C31" s="210"/>
      <c r="D31" s="331" t="s">
        <v>494</v>
      </c>
      <c r="E31" s="331"/>
      <c r="F31" s="331"/>
      <c r="G31" s="331"/>
      <c r="H31" s="331"/>
      <c r="I31" s="331"/>
      <c r="J31" s="331"/>
      <c r="K31" s="206"/>
    </row>
    <row r="32" spans="2:11" s="1" customFormat="1" ht="12.75" customHeight="1">
      <c r="B32" s="209"/>
      <c r="C32" s="210"/>
      <c r="D32" s="210"/>
      <c r="E32" s="210"/>
      <c r="F32" s="210"/>
      <c r="G32" s="210"/>
      <c r="H32" s="210"/>
      <c r="I32" s="210"/>
      <c r="J32" s="210"/>
      <c r="K32" s="206"/>
    </row>
    <row r="33" spans="2:11" s="1" customFormat="1" ht="15" customHeight="1">
      <c r="B33" s="209"/>
      <c r="C33" s="210"/>
      <c r="D33" s="331" t="s">
        <v>495</v>
      </c>
      <c r="E33" s="331"/>
      <c r="F33" s="331"/>
      <c r="G33" s="331"/>
      <c r="H33" s="331"/>
      <c r="I33" s="331"/>
      <c r="J33" s="331"/>
      <c r="K33" s="206"/>
    </row>
    <row r="34" spans="2:11" s="1" customFormat="1" ht="15" customHeight="1">
      <c r="B34" s="209"/>
      <c r="C34" s="210"/>
      <c r="D34" s="331" t="s">
        <v>496</v>
      </c>
      <c r="E34" s="331"/>
      <c r="F34" s="331"/>
      <c r="G34" s="331"/>
      <c r="H34" s="331"/>
      <c r="I34" s="331"/>
      <c r="J34" s="331"/>
      <c r="K34" s="206"/>
    </row>
    <row r="35" spans="2:11" s="1" customFormat="1" ht="15" customHeight="1">
      <c r="B35" s="209"/>
      <c r="C35" s="210"/>
      <c r="D35" s="331" t="s">
        <v>497</v>
      </c>
      <c r="E35" s="331"/>
      <c r="F35" s="331"/>
      <c r="G35" s="331"/>
      <c r="H35" s="331"/>
      <c r="I35" s="331"/>
      <c r="J35" s="331"/>
      <c r="K35" s="206"/>
    </row>
    <row r="36" spans="2:11" s="1" customFormat="1" ht="15" customHeight="1">
      <c r="B36" s="209"/>
      <c r="C36" s="210"/>
      <c r="D36" s="208"/>
      <c r="E36" s="211" t="s">
        <v>96</v>
      </c>
      <c r="F36" s="208"/>
      <c r="G36" s="331" t="s">
        <v>498</v>
      </c>
      <c r="H36" s="331"/>
      <c r="I36" s="331"/>
      <c r="J36" s="331"/>
      <c r="K36" s="206"/>
    </row>
    <row r="37" spans="2:11" s="1" customFormat="1" ht="30.75" customHeight="1">
      <c r="B37" s="209"/>
      <c r="C37" s="210"/>
      <c r="D37" s="208"/>
      <c r="E37" s="211" t="s">
        <v>499</v>
      </c>
      <c r="F37" s="208"/>
      <c r="G37" s="331" t="s">
        <v>500</v>
      </c>
      <c r="H37" s="331"/>
      <c r="I37" s="331"/>
      <c r="J37" s="331"/>
      <c r="K37" s="206"/>
    </row>
    <row r="38" spans="2:11" s="1" customFormat="1" ht="15" customHeight="1">
      <c r="B38" s="209"/>
      <c r="C38" s="210"/>
      <c r="D38" s="208"/>
      <c r="E38" s="211" t="s">
        <v>52</v>
      </c>
      <c r="F38" s="208"/>
      <c r="G38" s="331" t="s">
        <v>501</v>
      </c>
      <c r="H38" s="331"/>
      <c r="I38" s="331"/>
      <c r="J38" s="331"/>
      <c r="K38" s="206"/>
    </row>
    <row r="39" spans="2:11" s="1" customFormat="1" ht="15" customHeight="1">
      <c r="B39" s="209"/>
      <c r="C39" s="210"/>
      <c r="D39" s="208"/>
      <c r="E39" s="211" t="s">
        <v>53</v>
      </c>
      <c r="F39" s="208"/>
      <c r="G39" s="331" t="s">
        <v>502</v>
      </c>
      <c r="H39" s="331"/>
      <c r="I39" s="331"/>
      <c r="J39" s="331"/>
      <c r="K39" s="206"/>
    </row>
    <row r="40" spans="2:11" s="1" customFormat="1" ht="15" customHeight="1">
      <c r="B40" s="209"/>
      <c r="C40" s="210"/>
      <c r="D40" s="208"/>
      <c r="E40" s="211" t="s">
        <v>97</v>
      </c>
      <c r="F40" s="208"/>
      <c r="G40" s="331" t="s">
        <v>503</v>
      </c>
      <c r="H40" s="331"/>
      <c r="I40" s="331"/>
      <c r="J40" s="331"/>
      <c r="K40" s="206"/>
    </row>
    <row r="41" spans="2:11" s="1" customFormat="1" ht="15" customHeight="1">
      <c r="B41" s="209"/>
      <c r="C41" s="210"/>
      <c r="D41" s="208"/>
      <c r="E41" s="211" t="s">
        <v>98</v>
      </c>
      <c r="F41" s="208"/>
      <c r="G41" s="331" t="s">
        <v>504</v>
      </c>
      <c r="H41" s="331"/>
      <c r="I41" s="331"/>
      <c r="J41" s="331"/>
      <c r="K41" s="206"/>
    </row>
    <row r="42" spans="2:11" s="1" customFormat="1" ht="15" customHeight="1">
      <c r="B42" s="209"/>
      <c r="C42" s="210"/>
      <c r="D42" s="208"/>
      <c r="E42" s="211" t="s">
        <v>505</v>
      </c>
      <c r="F42" s="208"/>
      <c r="G42" s="331" t="s">
        <v>506</v>
      </c>
      <c r="H42" s="331"/>
      <c r="I42" s="331"/>
      <c r="J42" s="331"/>
      <c r="K42" s="206"/>
    </row>
    <row r="43" spans="2:11" s="1" customFormat="1" ht="15" customHeight="1">
      <c r="B43" s="209"/>
      <c r="C43" s="210"/>
      <c r="D43" s="208"/>
      <c r="E43" s="211"/>
      <c r="F43" s="208"/>
      <c r="G43" s="331" t="s">
        <v>507</v>
      </c>
      <c r="H43" s="331"/>
      <c r="I43" s="331"/>
      <c r="J43" s="331"/>
      <c r="K43" s="206"/>
    </row>
    <row r="44" spans="2:11" s="1" customFormat="1" ht="15" customHeight="1">
      <c r="B44" s="209"/>
      <c r="C44" s="210"/>
      <c r="D44" s="208"/>
      <c r="E44" s="211" t="s">
        <v>508</v>
      </c>
      <c r="F44" s="208"/>
      <c r="G44" s="331" t="s">
        <v>509</v>
      </c>
      <c r="H44" s="331"/>
      <c r="I44" s="331"/>
      <c r="J44" s="331"/>
      <c r="K44" s="206"/>
    </row>
    <row r="45" spans="2:11" s="1" customFormat="1" ht="15" customHeight="1">
      <c r="B45" s="209"/>
      <c r="C45" s="210"/>
      <c r="D45" s="208"/>
      <c r="E45" s="211" t="s">
        <v>100</v>
      </c>
      <c r="F45" s="208"/>
      <c r="G45" s="331" t="s">
        <v>510</v>
      </c>
      <c r="H45" s="331"/>
      <c r="I45" s="331"/>
      <c r="J45" s="331"/>
      <c r="K45" s="206"/>
    </row>
    <row r="46" spans="2:11" s="1" customFormat="1" ht="12.75" customHeight="1">
      <c r="B46" s="209"/>
      <c r="C46" s="210"/>
      <c r="D46" s="208"/>
      <c r="E46" s="208"/>
      <c r="F46" s="208"/>
      <c r="G46" s="208"/>
      <c r="H46" s="208"/>
      <c r="I46" s="208"/>
      <c r="J46" s="208"/>
      <c r="K46" s="206"/>
    </row>
    <row r="47" spans="2:11" s="1" customFormat="1" ht="15" customHeight="1">
      <c r="B47" s="209"/>
      <c r="C47" s="210"/>
      <c r="D47" s="331" t="s">
        <v>511</v>
      </c>
      <c r="E47" s="331"/>
      <c r="F47" s="331"/>
      <c r="G47" s="331"/>
      <c r="H47" s="331"/>
      <c r="I47" s="331"/>
      <c r="J47" s="331"/>
      <c r="K47" s="206"/>
    </row>
    <row r="48" spans="2:11" s="1" customFormat="1" ht="15" customHeight="1">
      <c r="B48" s="209"/>
      <c r="C48" s="210"/>
      <c r="D48" s="210"/>
      <c r="E48" s="331" t="s">
        <v>512</v>
      </c>
      <c r="F48" s="331"/>
      <c r="G48" s="331"/>
      <c r="H48" s="331"/>
      <c r="I48" s="331"/>
      <c r="J48" s="331"/>
      <c r="K48" s="206"/>
    </row>
    <row r="49" spans="2:11" s="1" customFormat="1" ht="15" customHeight="1">
      <c r="B49" s="209"/>
      <c r="C49" s="210"/>
      <c r="D49" s="210"/>
      <c r="E49" s="331" t="s">
        <v>513</v>
      </c>
      <c r="F49" s="331"/>
      <c r="G49" s="331"/>
      <c r="H49" s="331"/>
      <c r="I49" s="331"/>
      <c r="J49" s="331"/>
      <c r="K49" s="206"/>
    </row>
    <row r="50" spans="2:11" s="1" customFormat="1" ht="15" customHeight="1">
      <c r="B50" s="209"/>
      <c r="C50" s="210"/>
      <c r="D50" s="210"/>
      <c r="E50" s="331" t="s">
        <v>514</v>
      </c>
      <c r="F50" s="331"/>
      <c r="G50" s="331"/>
      <c r="H50" s="331"/>
      <c r="I50" s="331"/>
      <c r="J50" s="331"/>
      <c r="K50" s="206"/>
    </row>
    <row r="51" spans="2:11" s="1" customFormat="1" ht="15" customHeight="1">
      <c r="B51" s="209"/>
      <c r="C51" s="210"/>
      <c r="D51" s="331" t="s">
        <v>515</v>
      </c>
      <c r="E51" s="331"/>
      <c r="F51" s="331"/>
      <c r="G51" s="331"/>
      <c r="H51" s="331"/>
      <c r="I51" s="331"/>
      <c r="J51" s="331"/>
      <c r="K51" s="206"/>
    </row>
    <row r="52" spans="2:11" s="1" customFormat="1" ht="25.5" customHeight="1">
      <c r="B52" s="205"/>
      <c r="C52" s="332" t="s">
        <v>516</v>
      </c>
      <c r="D52" s="332"/>
      <c r="E52" s="332"/>
      <c r="F52" s="332"/>
      <c r="G52" s="332"/>
      <c r="H52" s="332"/>
      <c r="I52" s="332"/>
      <c r="J52" s="332"/>
      <c r="K52" s="206"/>
    </row>
    <row r="53" spans="2:11" s="1" customFormat="1" ht="5.25" customHeight="1">
      <c r="B53" s="205"/>
      <c r="C53" s="207"/>
      <c r="D53" s="207"/>
      <c r="E53" s="207"/>
      <c r="F53" s="207"/>
      <c r="G53" s="207"/>
      <c r="H53" s="207"/>
      <c r="I53" s="207"/>
      <c r="J53" s="207"/>
      <c r="K53" s="206"/>
    </row>
    <row r="54" spans="2:11" s="1" customFormat="1" ht="15" customHeight="1">
      <c r="B54" s="205"/>
      <c r="C54" s="331" t="s">
        <v>517</v>
      </c>
      <c r="D54" s="331"/>
      <c r="E54" s="331"/>
      <c r="F54" s="331"/>
      <c r="G54" s="331"/>
      <c r="H54" s="331"/>
      <c r="I54" s="331"/>
      <c r="J54" s="331"/>
      <c r="K54" s="206"/>
    </row>
    <row r="55" spans="2:11" s="1" customFormat="1" ht="15" customHeight="1">
      <c r="B55" s="205"/>
      <c r="C55" s="331" t="s">
        <v>518</v>
      </c>
      <c r="D55" s="331"/>
      <c r="E55" s="331"/>
      <c r="F55" s="331"/>
      <c r="G55" s="331"/>
      <c r="H55" s="331"/>
      <c r="I55" s="331"/>
      <c r="J55" s="331"/>
      <c r="K55" s="206"/>
    </row>
    <row r="56" spans="2:11" s="1" customFormat="1" ht="12.75" customHeight="1">
      <c r="B56" s="205"/>
      <c r="C56" s="208"/>
      <c r="D56" s="208"/>
      <c r="E56" s="208"/>
      <c r="F56" s="208"/>
      <c r="G56" s="208"/>
      <c r="H56" s="208"/>
      <c r="I56" s="208"/>
      <c r="J56" s="208"/>
      <c r="K56" s="206"/>
    </row>
    <row r="57" spans="2:11" s="1" customFormat="1" ht="15" customHeight="1">
      <c r="B57" s="205"/>
      <c r="C57" s="331" t="s">
        <v>519</v>
      </c>
      <c r="D57" s="331"/>
      <c r="E57" s="331"/>
      <c r="F57" s="331"/>
      <c r="G57" s="331"/>
      <c r="H57" s="331"/>
      <c r="I57" s="331"/>
      <c r="J57" s="331"/>
      <c r="K57" s="206"/>
    </row>
    <row r="58" spans="2:11" s="1" customFormat="1" ht="15" customHeight="1">
      <c r="B58" s="205"/>
      <c r="C58" s="210"/>
      <c r="D58" s="331" t="s">
        <v>520</v>
      </c>
      <c r="E58" s="331"/>
      <c r="F58" s="331"/>
      <c r="G58" s="331"/>
      <c r="H58" s="331"/>
      <c r="I58" s="331"/>
      <c r="J58" s="331"/>
      <c r="K58" s="206"/>
    </row>
    <row r="59" spans="2:11" s="1" customFormat="1" ht="15" customHeight="1">
      <c r="B59" s="205"/>
      <c r="C59" s="210"/>
      <c r="D59" s="331" t="s">
        <v>521</v>
      </c>
      <c r="E59" s="331"/>
      <c r="F59" s="331"/>
      <c r="G59" s="331"/>
      <c r="H59" s="331"/>
      <c r="I59" s="331"/>
      <c r="J59" s="331"/>
      <c r="K59" s="206"/>
    </row>
    <row r="60" spans="2:11" s="1" customFormat="1" ht="15" customHeight="1">
      <c r="B60" s="205"/>
      <c r="C60" s="210"/>
      <c r="D60" s="331" t="s">
        <v>522</v>
      </c>
      <c r="E60" s="331"/>
      <c r="F60" s="331"/>
      <c r="G60" s="331"/>
      <c r="H60" s="331"/>
      <c r="I60" s="331"/>
      <c r="J60" s="331"/>
      <c r="K60" s="206"/>
    </row>
    <row r="61" spans="2:11" s="1" customFormat="1" ht="15" customHeight="1">
      <c r="B61" s="205"/>
      <c r="C61" s="210"/>
      <c r="D61" s="331" t="s">
        <v>523</v>
      </c>
      <c r="E61" s="331"/>
      <c r="F61" s="331"/>
      <c r="G61" s="331"/>
      <c r="H61" s="331"/>
      <c r="I61" s="331"/>
      <c r="J61" s="331"/>
      <c r="K61" s="206"/>
    </row>
    <row r="62" spans="2:11" s="1" customFormat="1" ht="15" customHeight="1">
      <c r="B62" s="205"/>
      <c r="C62" s="210"/>
      <c r="D62" s="333" t="s">
        <v>524</v>
      </c>
      <c r="E62" s="333"/>
      <c r="F62" s="333"/>
      <c r="G62" s="333"/>
      <c r="H62" s="333"/>
      <c r="I62" s="333"/>
      <c r="J62" s="333"/>
      <c r="K62" s="206"/>
    </row>
    <row r="63" spans="2:11" s="1" customFormat="1" ht="15" customHeight="1">
      <c r="B63" s="205"/>
      <c r="C63" s="210"/>
      <c r="D63" s="331" t="s">
        <v>525</v>
      </c>
      <c r="E63" s="331"/>
      <c r="F63" s="331"/>
      <c r="G63" s="331"/>
      <c r="H63" s="331"/>
      <c r="I63" s="331"/>
      <c r="J63" s="331"/>
      <c r="K63" s="206"/>
    </row>
    <row r="64" spans="2:11" s="1" customFormat="1" ht="12.75" customHeight="1">
      <c r="B64" s="205"/>
      <c r="C64" s="210"/>
      <c r="D64" s="210"/>
      <c r="E64" s="213"/>
      <c r="F64" s="210"/>
      <c r="G64" s="210"/>
      <c r="H64" s="210"/>
      <c r="I64" s="210"/>
      <c r="J64" s="210"/>
      <c r="K64" s="206"/>
    </row>
    <row r="65" spans="2:11" s="1" customFormat="1" ht="15" customHeight="1">
      <c r="B65" s="205"/>
      <c r="C65" s="210"/>
      <c r="D65" s="331" t="s">
        <v>526</v>
      </c>
      <c r="E65" s="331"/>
      <c r="F65" s="331"/>
      <c r="G65" s="331"/>
      <c r="H65" s="331"/>
      <c r="I65" s="331"/>
      <c r="J65" s="331"/>
      <c r="K65" s="206"/>
    </row>
    <row r="66" spans="2:11" s="1" customFormat="1" ht="15" customHeight="1">
      <c r="B66" s="205"/>
      <c r="C66" s="210"/>
      <c r="D66" s="333" t="s">
        <v>527</v>
      </c>
      <c r="E66" s="333"/>
      <c r="F66" s="333"/>
      <c r="G66" s="333"/>
      <c r="H66" s="333"/>
      <c r="I66" s="333"/>
      <c r="J66" s="333"/>
      <c r="K66" s="206"/>
    </row>
    <row r="67" spans="2:11" s="1" customFormat="1" ht="15" customHeight="1">
      <c r="B67" s="205"/>
      <c r="C67" s="210"/>
      <c r="D67" s="331" t="s">
        <v>528</v>
      </c>
      <c r="E67" s="331"/>
      <c r="F67" s="331"/>
      <c r="G67" s="331"/>
      <c r="H67" s="331"/>
      <c r="I67" s="331"/>
      <c r="J67" s="331"/>
      <c r="K67" s="206"/>
    </row>
    <row r="68" spans="2:11" s="1" customFormat="1" ht="15" customHeight="1">
      <c r="B68" s="205"/>
      <c r="C68" s="210"/>
      <c r="D68" s="331" t="s">
        <v>529</v>
      </c>
      <c r="E68" s="331"/>
      <c r="F68" s="331"/>
      <c r="G68" s="331"/>
      <c r="H68" s="331"/>
      <c r="I68" s="331"/>
      <c r="J68" s="331"/>
      <c r="K68" s="206"/>
    </row>
    <row r="69" spans="2:11" s="1" customFormat="1" ht="15" customHeight="1">
      <c r="B69" s="205"/>
      <c r="C69" s="210"/>
      <c r="D69" s="331" t="s">
        <v>530</v>
      </c>
      <c r="E69" s="331"/>
      <c r="F69" s="331"/>
      <c r="G69" s="331"/>
      <c r="H69" s="331"/>
      <c r="I69" s="331"/>
      <c r="J69" s="331"/>
      <c r="K69" s="206"/>
    </row>
    <row r="70" spans="2:11" s="1" customFormat="1" ht="15" customHeight="1">
      <c r="B70" s="205"/>
      <c r="C70" s="210"/>
      <c r="D70" s="331" t="s">
        <v>531</v>
      </c>
      <c r="E70" s="331"/>
      <c r="F70" s="331"/>
      <c r="G70" s="331"/>
      <c r="H70" s="331"/>
      <c r="I70" s="331"/>
      <c r="J70" s="331"/>
      <c r="K70" s="206"/>
    </row>
    <row r="71" spans="2:11" s="1" customFormat="1" ht="12.75" customHeight="1">
      <c r="B71" s="214"/>
      <c r="C71" s="215"/>
      <c r="D71" s="215"/>
      <c r="E71" s="215"/>
      <c r="F71" s="215"/>
      <c r="G71" s="215"/>
      <c r="H71" s="215"/>
      <c r="I71" s="215"/>
      <c r="J71" s="215"/>
      <c r="K71" s="216"/>
    </row>
    <row r="72" spans="2:11" s="1" customFormat="1" ht="18.75" customHeight="1">
      <c r="B72" s="217"/>
      <c r="C72" s="217"/>
      <c r="D72" s="217"/>
      <c r="E72" s="217"/>
      <c r="F72" s="217"/>
      <c r="G72" s="217"/>
      <c r="H72" s="217"/>
      <c r="I72" s="217"/>
      <c r="J72" s="217"/>
      <c r="K72" s="218"/>
    </row>
    <row r="73" spans="2:11" s="1" customFormat="1" ht="18.75" customHeight="1">
      <c r="B73" s="218"/>
      <c r="C73" s="218"/>
      <c r="D73" s="218"/>
      <c r="E73" s="218"/>
      <c r="F73" s="218"/>
      <c r="G73" s="218"/>
      <c r="H73" s="218"/>
      <c r="I73" s="218"/>
      <c r="J73" s="218"/>
      <c r="K73" s="218"/>
    </row>
    <row r="74" spans="2:11" s="1" customFormat="1" ht="7.5" customHeight="1">
      <c r="B74" s="219"/>
      <c r="C74" s="220"/>
      <c r="D74" s="220"/>
      <c r="E74" s="220"/>
      <c r="F74" s="220"/>
      <c r="G74" s="220"/>
      <c r="H74" s="220"/>
      <c r="I74" s="220"/>
      <c r="J74" s="220"/>
      <c r="K74" s="221"/>
    </row>
    <row r="75" spans="2:11" s="1" customFormat="1" ht="45" customHeight="1">
      <c r="B75" s="222"/>
      <c r="C75" s="326" t="s">
        <v>532</v>
      </c>
      <c r="D75" s="326"/>
      <c r="E75" s="326"/>
      <c r="F75" s="326"/>
      <c r="G75" s="326"/>
      <c r="H75" s="326"/>
      <c r="I75" s="326"/>
      <c r="J75" s="326"/>
      <c r="K75" s="223"/>
    </row>
    <row r="76" spans="2:11" s="1" customFormat="1" ht="17.25" customHeight="1">
      <c r="B76" s="222"/>
      <c r="C76" s="224" t="s">
        <v>533</v>
      </c>
      <c r="D76" s="224"/>
      <c r="E76" s="224"/>
      <c r="F76" s="224" t="s">
        <v>534</v>
      </c>
      <c r="G76" s="225"/>
      <c r="H76" s="224" t="s">
        <v>53</v>
      </c>
      <c r="I76" s="224" t="s">
        <v>56</v>
      </c>
      <c r="J76" s="224" t="s">
        <v>535</v>
      </c>
      <c r="K76" s="223"/>
    </row>
    <row r="77" spans="2:11" s="1" customFormat="1" ht="17.25" customHeight="1">
      <c r="B77" s="222"/>
      <c r="C77" s="226" t="s">
        <v>536</v>
      </c>
      <c r="D77" s="226"/>
      <c r="E77" s="226"/>
      <c r="F77" s="227" t="s">
        <v>537</v>
      </c>
      <c r="G77" s="228"/>
      <c r="H77" s="226"/>
      <c r="I77" s="226"/>
      <c r="J77" s="226" t="s">
        <v>538</v>
      </c>
      <c r="K77" s="223"/>
    </row>
    <row r="78" spans="2:11" s="1" customFormat="1" ht="5.25" customHeight="1">
      <c r="B78" s="222"/>
      <c r="C78" s="229"/>
      <c r="D78" s="229"/>
      <c r="E78" s="229"/>
      <c r="F78" s="229"/>
      <c r="G78" s="230"/>
      <c r="H78" s="229"/>
      <c r="I78" s="229"/>
      <c r="J78" s="229"/>
      <c r="K78" s="223"/>
    </row>
    <row r="79" spans="2:11" s="1" customFormat="1" ht="15" customHeight="1">
      <c r="B79" s="222"/>
      <c r="C79" s="211" t="s">
        <v>52</v>
      </c>
      <c r="D79" s="231"/>
      <c r="E79" s="231"/>
      <c r="F79" s="232" t="s">
        <v>539</v>
      </c>
      <c r="G79" s="233"/>
      <c r="H79" s="211" t="s">
        <v>540</v>
      </c>
      <c r="I79" s="211" t="s">
        <v>541</v>
      </c>
      <c r="J79" s="211">
        <v>20</v>
      </c>
      <c r="K79" s="223"/>
    </row>
    <row r="80" spans="2:11" s="1" customFormat="1" ht="15" customHeight="1">
      <c r="B80" s="222"/>
      <c r="C80" s="211" t="s">
        <v>542</v>
      </c>
      <c r="D80" s="211"/>
      <c r="E80" s="211"/>
      <c r="F80" s="232" t="s">
        <v>539</v>
      </c>
      <c r="G80" s="233"/>
      <c r="H80" s="211" t="s">
        <v>543</v>
      </c>
      <c r="I80" s="211" t="s">
        <v>541</v>
      </c>
      <c r="J80" s="211">
        <v>120</v>
      </c>
      <c r="K80" s="223"/>
    </row>
    <row r="81" spans="2:11" s="1" customFormat="1" ht="15" customHeight="1">
      <c r="B81" s="234"/>
      <c r="C81" s="211" t="s">
        <v>544</v>
      </c>
      <c r="D81" s="211"/>
      <c r="E81" s="211"/>
      <c r="F81" s="232" t="s">
        <v>545</v>
      </c>
      <c r="G81" s="233"/>
      <c r="H81" s="211" t="s">
        <v>546</v>
      </c>
      <c r="I81" s="211" t="s">
        <v>541</v>
      </c>
      <c r="J81" s="211">
        <v>50</v>
      </c>
      <c r="K81" s="223"/>
    </row>
    <row r="82" spans="2:11" s="1" customFormat="1" ht="15" customHeight="1">
      <c r="B82" s="234"/>
      <c r="C82" s="211" t="s">
        <v>547</v>
      </c>
      <c r="D82" s="211"/>
      <c r="E82" s="211"/>
      <c r="F82" s="232" t="s">
        <v>539</v>
      </c>
      <c r="G82" s="233"/>
      <c r="H82" s="211" t="s">
        <v>548</v>
      </c>
      <c r="I82" s="211" t="s">
        <v>549</v>
      </c>
      <c r="J82" s="211"/>
      <c r="K82" s="223"/>
    </row>
    <row r="83" spans="2:11" s="1" customFormat="1" ht="15" customHeight="1">
      <c r="B83" s="234"/>
      <c r="C83" s="235" t="s">
        <v>550</v>
      </c>
      <c r="D83" s="235"/>
      <c r="E83" s="235"/>
      <c r="F83" s="236" t="s">
        <v>545</v>
      </c>
      <c r="G83" s="235"/>
      <c r="H83" s="235" t="s">
        <v>551</v>
      </c>
      <c r="I83" s="235" t="s">
        <v>541</v>
      </c>
      <c r="J83" s="235">
        <v>15</v>
      </c>
      <c r="K83" s="223"/>
    </row>
    <row r="84" spans="2:11" s="1" customFormat="1" ht="15" customHeight="1">
      <c r="B84" s="234"/>
      <c r="C84" s="235" t="s">
        <v>552</v>
      </c>
      <c r="D84" s="235"/>
      <c r="E84" s="235"/>
      <c r="F84" s="236" t="s">
        <v>545</v>
      </c>
      <c r="G84" s="235"/>
      <c r="H84" s="235" t="s">
        <v>553</v>
      </c>
      <c r="I84" s="235" t="s">
        <v>541</v>
      </c>
      <c r="J84" s="235">
        <v>15</v>
      </c>
      <c r="K84" s="223"/>
    </row>
    <row r="85" spans="2:11" s="1" customFormat="1" ht="15" customHeight="1">
      <c r="B85" s="234"/>
      <c r="C85" s="235" t="s">
        <v>554</v>
      </c>
      <c r="D85" s="235"/>
      <c r="E85" s="235"/>
      <c r="F85" s="236" t="s">
        <v>545</v>
      </c>
      <c r="G85" s="235"/>
      <c r="H85" s="235" t="s">
        <v>555</v>
      </c>
      <c r="I85" s="235" t="s">
        <v>541</v>
      </c>
      <c r="J85" s="235">
        <v>20</v>
      </c>
      <c r="K85" s="223"/>
    </row>
    <row r="86" spans="2:11" s="1" customFormat="1" ht="15" customHeight="1">
      <c r="B86" s="234"/>
      <c r="C86" s="235" t="s">
        <v>556</v>
      </c>
      <c r="D86" s="235"/>
      <c r="E86" s="235"/>
      <c r="F86" s="236" t="s">
        <v>545</v>
      </c>
      <c r="G86" s="235"/>
      <c r="H86" s="235" t="s">
        <v>557</v>
      </c>
      <c r="I86" s="235" t="s">
        <v>541</v>
      </c>
      <c r="J86" s="235">
        <v>20</v>
      </c>
      <c r="K86" s="223"/>
    </row>
    <row r="87" spans="2:11" s="1" customFormat="1" ht="15" customHeight="1">
      <c r="B87" s="234"/>
      <c r="C87" s="211" t="s">
        <v>558</v>
      </c>
      <c r="D87" s="211"/>
      <c r="E87" s="211"/>
      <c r="F87" s="232" t="s">
        <v>545</v>
      </c>
      <c r="G87" s="233"/>
      <c r="H87" s="211" t="s">
        <v>559</v>
      </c>
      <c r="I87" s="211" t="s">
        <v>541</v>
      </c>
      <c r="J87" s="211">
        <v>50</v>
      </c>
      <c r="K87" s="223"/>
    </row>
    <row r="88" spans="2:11" s="1" customFormat="1" ht="15" customHeight="1">
      <c r="B88" s="234"/>
      <c r="C88" s="211" t="s">
        <v>560</v>
      </c>
      <c r="D88" s="211"/>
      <c r="E88" s="211"/>
      <c r="F88" s="232" t="s">
        <v>545</v>
      </c>
      <c r="G88" s="233"/>
      <c r="H88" s="211" t="s">
        <v>561</v>
      </c>
      <c r="I88" s="211" t="s">
        <v>541</v>
      </c>
      <c r="J88" s="211">
        <v>20</v>
      </c>
      <c r="K88" s="223"/>
    </row>
    <row r="89" spans="2:11" s="1" customFormat="1" ht="15" customHeight="1">
      <c r="B89" s="234"/>
      <c r="C89" s="211" t="s">
        <v>562</v>
      </c>
      <c r="D89" s="211"/>
      <c r="E89" s="211"/>
      <c r="F89" s="232" t="s">
        <v>545</v>
      </c>
      <c r="G89" s="233"/>
      <c r="H89" s="211" t="s">
        <v>563</v>
      </c>
      <c r="I89" s="211" t="s">
        <v>541</v>
      </c>
      <c r="J89" s="211">
        <v>20</v>
      </c>
      <c r="K89" s="223"/>
    </row>
    <row r="90" spans="2:11" s="1" customFormat="1" ht="15" customHeight="1">
      <c r="B90" s="234"/>
      <c r="C90" s="211" t="s">
        <v>564</v>
      </c>
      <c r="D90" s="211"/>
      <c r="E90" s="211"/>
      <c r="F90" s="232" t="s">
        <v>545</v>
      </c>
      <c r="G90" s="233"/>
      <c r="H90" s="211" t="s">
        <v>565</v>
      </c>
      <c r="I90" s="211" t="s">
        <v>541</v>
      </c>
      <c r="J90" s="211">
        <v>50</v>
      </c>
      <c r="K90" s="223"/>
    </row>
    <row r="91" spans="2:11" s="1" customFormat="1" ht="15" customHeight="1">
      <c r="B91" s="234"/>
      <c r="C91" s="211" t="s">
        <v>566</v>
      </c>
      <c r="D91" s="211"/>
      <c r="E91" s="211"/>
      <c r="F91" s="232" t="s">
        <v>545</v>
      </c>
      <c r="G91" s="233"/>
      <c r="H91" s="211" t="s">
        <v>566</v>
      </c>
      <c r="I91" s="211" t="s">
        <v>541</v>
      </c>
      <c r="J91" s="211">
        <v>50</v>
      </c>
      <c r="K91" s="223"/>
    </row>
    <row r="92" spans="2:11" s="1" customFormat="1" ht="15" customHeight="1">
      <c r="B92" s="234"/>
      <c r="C92" s="211" t="s">
        <v>567</v>
      </c>
      <c r="D92" s="211"/>
      <c r="E92" s="211"/>
      <c r="F92" s="232" t="s">
        <v>545</v>
      </c>
      <c r="G92" s="233"/>
      <c r="H92" s="211" t="s">
        <v>568</v>
      </c>
      <c r="I92" s="211" t="s">
        <v>541</v>
      </c>
      <c r="J92" s="211">
        <v>255</v>
      </c>
      <c r="K92" s="223"/>
    </row>
    <row r="93" spans="2:11" s="1" customFormat="1" ht="15" customHeight="1">
      <c r="B93" s="234"/>
      <c r="C93" s="211" t="s">
        <v>569</v>
      </c>
      <c r="D93" s="211"/>
      <c r="E93" s="211"/>
      <c r="F93" s="232" t="s">
        <v>539</v>
      </c>
      <c r="G93" s="233"/>
      <c r="H93" s="211" t="s">
        <v>570</v>
      </c>
      <c r="I93" s="211" t="s">
        <v>571</v>
      </c>
      <c r="J93" s="211"/>
      <c r="K93" s="223"/>
    </row>
    <row r="94" spans="2:11" s="1" customFormat="1" ht="15" customHeight="1">
      <c r="B94" s="234"/>
      <c r="C94" s="211" t="s">
        <v>572</v>
      </c>
      <c r="D94" s="211"/>
      <c r="E94" s="211"/>
      <c r="F94" s="232" t="s">
        <v>539</v>
      </c>
      <c r="G94" s="233"/>
      <c r="H94" s="211" t="s">
        <v>573</v>
      </c>
      <c r="I94" s="211" t="s">
        <v>574</v>
      </c>
      <c r="J94" s="211"/>
      <c r="K94" s="223"/>
    </row>
    <row r="95" spans="2:11" s="1" customFormat="1" ht="15" customHeight="1">
      <c r="B95" s="234"/>
      <c r="C95" s="211" t="s">
        <v>575</v>
      </c>
      <c r="D95" s="211"/>
      <c r="E95" s="211"/>
      <c r="F95" s="232" t="s">
        <v>539</v>
      </c>
      <c r="G95" s="233"/>
      <c r="H95" s="211" t="s">
        <v>575</v>
      </c>
      <c r="I95" s="211" t="s">
        <v>574</v>
      </c>
      <c r="J95" s="211"/>
      <c r="K95" s="223"/>
    </row>
    <row r="96" spans="2:11" s="1" customFormat="1" ht="15" customHeight="1">
      <c r="B96" s="234"/>
      <c r="C96" s="211" t="s">
        <v>37</v>
      </c>
      <c r="D96" s="211"/>
      <c r="E96" s="211"/>
      <c r="F96" s="232" t="s">
        <v>539</v>
      </c>
      <c r="G96" s="233"/>
      <c r="H96" s="211" t="s">
        <v>576</v>
      </c>
      <c r="I96" s="211" t="s">
        <v>574</v>
      </c>
      <c r="J96" s="211"/>
      <c r="K96" s="223"/>
    </row>
    <row r="97" spans="2:11" s="1" customFormat="1" ht="15" customHeight="1">
      <c r="B97" s="234"/>
      <c r="C97" s="211" t="s">
        <v>47</v>
      </c>
      <c r="D97" s="211"/>
      <c r="E97" s="211"/>
      <c r="F97" s="232" t="s">
        <v>539</v>
      </c>
      <c r="G97" s="233"/>
      <c r="H97" s="211" t="s">
        <v>577</v>
      </c>
      <c r="I97" s="211" t="s">
        <v>574</v>
      </c>
      <c r="J97" s="211"/>
      <c r="K97" s="223"/>
    </row>
    <row r="98" spans="2:11" s="1" customFormat="1" ht="15" customHeight="1">
      <c r="B98" s="237"/>
      <c r="C98" s="238"/>
      <c r="D98" s="238"/>
      <c r="E98" s="238"/>
      <c r="F98" s="238"/>
      <c r="G98" s="238"/>
      <c r="H98" s="238"/>
      <c r="I98" s="238"/>
      <c r="J98" s="238"/>
      <c r="K98" s="239"/>
    </row>
    <row r="99" spans="2:11" s="1" customFormat="1" ht="18.7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0"/>
    </row>
    <row r="100" spans="2:11" s="1" customFormat="1" ht="18.75" customHeight="1"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</row>
    <row r="101" spans="2:11" s="1" customFormat="1" ht="7.5" customHeight="1">
      <c r="B101" s="219"/>
      <c r="C101" s="220"/>
      <c r="D101" s="220"/>
      <c r="E101" s="220"/>
      <c r="F101" s="220"/>
      <c r="G101" s="220"/>
      <c r="H101" s="220"/>
      <c r="I101" s="220"/>
      <c r="J101" s="220"/>
      <c r="K101" s="221"/>
    </row>
    <row r="102" spans="2:11" s="1" customFormat="1" ht="45" customHeight="1">
      <c r="B102" s="222"/>
      <c r="C102" s="326" t="s">
        <v>578</v>
      </c>
      <c r="D102" s="326"/>
      <c r="E102" s="326"/>
      <c r="F102" s="326"/>
      <c r="G102" s="326"/>
      <c r="H102" s="326"/>
      <c r="I102" s="326"/>
      <c r="J102" s="326"/>
      <c r="K102" s="223"/>
    </row>
    <row r="103" spans="2:11" s="1" customFormat="1" ht="17.25" customHeight="1">
      <c r="B103" s="222"/>
      <c r="C103" s="224" t="s">
        <v>533</v>
      </c>
      <c r="D103" s="224"/>
      <c r="E103" s="224"/>
      <c r="F103" s="224" t="s">
        <v>534</v>
      </c>
      <c r="G103" s="225"/>
      <c r="H103" s="224" t="s">
        <v>53</v>
      </c>
      <c r="I103" s="224" t="s">
        <v>56</v>
      </c>
      <c r="J103" s="224" t="s">
        <v>535</v>
      </c>
      <c r="K103" s="223"/>
    </row>
    <row r="104" spans="2:11" s="1" customFormat="1" ht="17.25" customHeight="1">
      <c r="B104" s="222"/>
      <c r="C104" s="226" t="s">
        <v>536</v>
      </c>
      <c r="D104" s="226"/>
      <c r="E104" s="226"/>
      <c r="F104" s="227" t="s">
        <v>537</v>
      </c>
      <c r="G104" s="228"/>
      <c r="H104" s="226"/>
      <c r="I104" s="226"/>
      <c r="J104" s="226" t="s">
        <v>538</v>
      </c>
      <c r="K104" s="223"/>
    </row>
    <row r="105" spans="2:11" s="1" customFormat="1" ht="5.25" customHeight="1">
      <c r="B105" s="222"/>
      <c r="C105" s="224"/>
      <c r="D105" s="224"/>
      <c r="E105" s="224"/>
      <c r="F105" s="224"/>
      <c r="G105" s="242"/>
      <c r="H105" s="224"/>
      <c r="I105" s="224"/>
      <c r="J105" s="224"/>
      <c r="K105" s="223"/>
    </row>
    <row r="106" spans="2:11" s="1" customFormat="1" ht="15" customHeight="1">
      <c r="B106" s="222"/>
      <c r="C106" s="211" t="s">
        <v>52</v>
      </c>
      <c r="D106" s="231"/>
      <c r="E106" s="231"/>
      <c r="F106" s="232" t="s">
        <v>539</v>
      </c>
      <c r="G106" s="211"/>
      <c r="H106" s="211" t="s">
        <v>579</v>
      </c>
      <c r="I106" s="211" t="s">
        <v>541</v>
      </c>
      <c r="J106" s="211">
        <v>20</v>
      </c>
      <c r="K106" s="223"/>
    </row>
    <row r="107" spans="2:11" s="1" customFormat="1" ht="15" customHeight="1">
      <c r="B107" s="222"/>
      <c r="C107" s="211" t="s">
        <v>542</v>
      </c>
      <c r="D107" s="211"/>
      <c r="E107" s="211"/>
      <c r="F107" s="232" t="s">
        <v>539</v>
      </c>
      <c r="G107" s="211"/>
      <c r="H107" s="211" t="s">
        <v>579</v>
      </c>
      <c r="I107" s="211" t="s">
        <v>541</v>
      </c>
      <c r="J107" s="211">
        <v>120</v>
      </c>
      <c r="K107" s="223"/>
    </row>
    <row r="108" spans="2:11" s="1" customFormat="1" ht="15" customHeight="1">
      <c r="B108" s="234"/>
      <c r="C108" s="211" t="s">
        <v>544</v>
      </c>
      <c r="D108" s="211"/>
      <c r="E108" s="211"/>
      <c r="F108" s="232" t="s">
        <v>545</v>
      </c>
      <c r="G108" s="211"/>
      <c r="H108" s="211" t="s">
        <v>579</v>
      </c>
      <c r="I108" s="211" t="s">
        <v>541</v>
      </c>
      <c r="J108" s="211">
        <v>50</v>
      </c>
      <c r="K108" s="223"/>
    </row>
    <row r="109" spans="2:11" s="1" customFormat="1" ht="15" customHeight="1">
      <c r="B109" s="234"/>
      <c r="C109" s="211" t="s">
        <v>547</v>
      </c>
      <c r="D109" s="211"/>
      <c r="E109" s="211"/>
      <c r="F109" s="232" t="s">
        <v>539</v>
      </c>
      <c r="G109" s="211"/>
      <c r="H109" s="211" t="s">
        <v>579</v>
      </c>
      <c r="I109" s="211" t="s">
        <v>549</v>
      </c>
      <c r="J109" s="211"/>
      <c r="K109" s="223"/>
    </row>
    <row r="110" spans="2:11" s="1" customFormat="1" ht="15" customHeight="1">
      <c r="B110" s="234"/>
      <c r="C110" s="211" t="s">
        <v>558</v>
      </c>
      <c r="D110" s="211"/>
      <c r="E110" s="211"/>
      <c r="F110" s="232" t="s">
        <v>545</v>
      </c>
      <c r="G110" s="211"/>
      <c r="H110" s="211" t="s">
        <v>579</v>
      </c>
      <c r="I110" s="211" t="s">
        <v>541</v>
      </c>
      <c r="J110" s="211">
        <v>50</v>
      </c>
      <c r="K110" s="223"/>
    </row>
    <row r="111" spans="2:11" s="1" customFormat="1" ht="15" customHeight="1">
      <c r="B111" s="234"/>
      <c r="C111" s="211" t="s">
        <v>566</v>
      </c>
      <c r="D111" s="211"/>
      <c r="E111" s="211"/>
      <c r="F111" s="232" t="s">
        <v>545</v>
      </c>
      <c r="G111" s="211"/>
      <c r="H111" s="211" t="s">
        <v>579</v>
      </c>
      <c r="I111" s="211" t="s">
        <v>541</v>
      </c>
      <c r="J111" s="211">
        <v>50</v>
      </c>
      <c r="K111" s="223"/>
    </row>
    <row r="112" spans="2:11" s="1" customFormat="1" ht="15" customHeight="1">
      <c r="B112" s="234"/>
      <c r="C112" s="211" t="s">
        <v>564</v>
      </c>
      <c r="D112" s="211"/>
      <c r="E112" s="211"/>
      <c r="F112" s="232" t="s">
        <v>545</v>
      </c>
      <c r="G112" s="211"/>
      <c r="H112" s="211" t="s">
        <v>579</v>
      </c>
      <c r="I112" s="211" t="s">
        <v>541</v>
      </c>
      <c r="J112" s="211">
        <v>50</v>
      </c>
      <c r="K112" s="223"/>
    </row>
    <row r="113" spans="2:11" s="1" customFormat="1" ht="15" customHeight="1">
      <c r="B113" s="234"/>
      <c r="C113" s="211" t="s">
        <v>52</v>
      </c>
      <c r="D113" s="211"/>
      <c r="E113" s="211"/>
      <c r="F113" s="232" t="s">
        <v>539</v>
      </c>
      <c r="G113" s="211"/>
      <c r="H113" s="211" t="s">
        <v>580</v>
      </c>
      <c r="I113" s="211" t="s">
        <v>541</v>
      </c>
      <c r="J113" s="211">
        <v>20</v>
      </c>
      <c r="K113" s="223"/>
    </row>
    <row r="114" spans="2:11" s="1" customFormat="1" ht="15" customHeight="1">
      <c r="B114" s="234"/>
      <c r="C114" s="211" t="s">
        <v>581</v>
      </c>
      <c r="D114" s="211"/>
      <c r="E114" s="211"/>
      <c r="F114" s="232" t="s">
        <v>539</v>
      </c>
      <c r="G114" s="211"/>
      <c r="H114" s="211" t="s">
        <v>582</v>
      </c>
      <c r="I114" s="211" t="s">
        <v>541</v>
      </c>
      <c r="J114" s="211">
        <v>120</v>
      </c>
      <c r="K114" s="223"/>
    </row>
    <row r="115" spans="2:11" s="1" customFormat="1" ht="15" customHeight="1">
      <c r="B115" s="234"/>
      <c r="C115" s="211" t="s">
        <v>37</v>
      </c>
      <c r="D115" s="211"/>
      <c r="E115" s="211"/>
      <c r="F115" s="232" t="s">
        <v>539</v>
      </c>
      <c r="G115" s="211"/>
      <c r="H115" s="211" t="s">
        <v>583</v>
      </c>
      <c r="I115" s="211" t="s">
        <v>574</v>
      </c>
      <c r="J115" s="211"/>
      <c r="K115" s="223"/>
    </row>
    <row r="116" spans="2:11" s="1" customFormat="1" ht="15" customHeight="1">
      <c r="B116" s="234"/>
      <c r="C116" s="211" t="s">
        <v>47</v>
      </c>
      <c r="D116" s="211"/>
      <c r="E116" s="211"/>
      <c r="F116" s="232" t="s">
        <v>539</v>
      </c>
      <c r="G116" s="211"/>
      <c r="H116" s="211" t="s">
        <v>584</v>
      </c>
      <c r="I116" s="211" t="s">
        <v>574</v>
      </c>
      <c r="J116" s="211"/>
      <c r="K116" s="223"/>
    </row>
    <row r="117" spans="2:11" s="1" customFormat="1" ht="15" customHeight="1">
      <c r="B117" s="234"/>
      <c r="C117" s="211" t="s">
        <v>56</v>
      </c>
      <c r="D117" s="211"/>
      <c r="E117" s="211"/>
      <c r="F117" s="232" t="s">
        <v>539</v>
      </c>
      <c r="G117" s="211"/>
      <c r="H117" s="211" t="s">
        <v>585</v>
      </c>
      <c r="I117" s="211" t="s">
        <v>586</v>
      </c>
      <c r="J117" s="211"/>
      <c r="K117" s="223"/>
    </row>
    <row r="118" spans="2:11" s="1" customFormat="1" ht="15" customHeight="1">
      <c r="B118" s="237"/>
      <c r="C118" s="243"/>
      <c r="D118" s="243"/>
      <c r="E118" s="243"/>
      <c r="F118" s="243"/>
      <c r="G118" s="243"/>
      <c r="H118" s="243"/>
      <c r="I118" s="243"/>
      <c r="J118" s="243"/>
      <c r="K118" s="239"/>
    </row>
    <row r="119" spans="2:11" s="1" customFormat="1" ht="18.75" customHeight="1">
      <c r="B119" s="244"/>
      <c r="C119" s="245"/>
      <c r="D119" s="245"/>
      <c r="E119" s="245"/>
      <c r="F119" s="246"/>
      <c r="G119" s="245"/>
      <c r="H119" s="245"/>
      <c r="I119" s="245"/>
      <c r="J119" s="245"/>
      <c r="K119" s="244"/>
    </row>
    <row r="120" spans="2:11" s="1" customFormat="1" ht="18.75" customHeight="1"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2:11" s="1" customFormat="1" ht="7.5" customHeight="1">
      <c r="B121" s="247"/>
      <c r="C121" s="248"/>
      <c r="D121" s="248"/>
      <c r="E121" s="248"/>
      <c r="F121" s="248"/>
      <c r="G121" s="248"/>
      <c r="H121" s="248"/>
      <c r="I121" s="248"/>
      <c r="J121" s="248"/>
      <c r="K121" s="249"/>
    </row>
    <row r="122" spans="2:11" s="1" customFormat="1" ht="45" customHeight="1">
      <c r="B122" s="250"/>
      <c r="C122" s="327" t="s">
        <v>587</v>
      </c>
      <c r="D122" s="327"/>
      <c r="E122" s="327"/>
      <c r="F122" s="327"/>
      <c r="G122" s="327"/>
      <c r="H122" s="327"/>
      <c r="I122" s="327"/>
      <c r="J122" s="327"/>
      <c r="K122" s="251"/>
    </row>
    <row r="123" spans="2:11" s="1" customFormat="1" ht="17.25" customHeight="1">
      <c r="B123" s="252"/>
      <c r="C123" s="224" t="s">
        <v>533</v>
      </c>
      <c r="D123" s="224"/>
      <c r="E123" s="224"/>
      <c r="F123" s="224" t="s">
        <v>534</v>
      </c>
      <c r="G123" s="225"/>
      <c r="H123" s="224" t="s">
        <v>53</v>
      </c>
      <c r="I123" s="224" t="s">
        <v>56</v>
      </c>
      <c r="J123" s="224" t="s">
        <v>535</v>
      </c>
      <c r="K123" s="253"/>
    </row>
    <row r="124" spans="2:11" s="1" customFormat="1" ht="17.25" customHeight="1">
      <c r="B124" s="252"/>
      <c r="C124" s="226" t="s">
        <v>536</v>
      </c>
      <c r="D124" s="226"/>
      <c r="E124" s="226"/>
      <c r="F124" s="227" t="s">
        <v>537</v>
      </c>
      <c r="G124" s="228"/>
      <c r="H124" s="226"/>
      <c r="I124" s="226"/>
      <c r="J124" s="226" t="s">
        <v>538</v>
      </c>
      <c r="K124" s="253"/>
    </row>
    <row r="125" spans="2:11" s="1" customFormat="1" ht="5.25" customHeight="1">
      <c r="B125" s="254"/>
      <c r="C125" s="229"/>
      <c r="D125" s="229"/>
      <c r="E125" s="229"/>
      <c r="F125" s="229"/>
      <c r="G125" s="255"/>
      <c r="H125" s="229"/>
      <c r="I125" s="229"/>
      <c r="J125" s="229"/>
      <c r="K125" s="256"/>
    </row>
    <row r="126" spans="2:11" s="1" customFormat="1" ht="15" customHeight="1">
      <c r="B126" s="254"/>
      <c r="C126" s="211" t="s">
        <v>542</v>
      </c>
      <c r="D126" s="231"/>
      <c r="E126" s="231"/>
      <c r="F126" s="232" t="s">
        <v>539</v>
      </c>
      <c r="G126" s="211"/>
      <c r="H126" s="211" t="s">
        <v>579</v>
      </c>
      <c r="I126" s="211" t="s">
        <v>541</v>
      </c>
      <c r="J126" s="211">
        <v>120</v>
      </c>
      <c r="K126" s="257"/>
    </row>
    <row r="127" spans="2:11" s="1" customFormat="1" ht="15" customHeight="1">
      <c r="B127" s="254"/>
      <c r="C127" s="211" t="s">
        <v>588</v>
      </c>
      <c r="D127" s="211"/>
      <c r="E127" s="211"/>
      <c r="F127" s="232" t="s">
        <v>539</v>
      </c>
      <c r="G127" s="211"/>
      <c r="H127" s="211" t="s">
        <v>589</v>
      </c>
      <c r="I127" s="211" t="s">
        <v>541</v>
      </c>
      <c r="J127" s="211" t="s">
        <v>590</v>
      </c>
      <c r="K127" s="257"/>
    </row>
    <row r="128" spans="2:11" s="1" customFormat="1" ht="15" customHeight="1">
      <c r="B128" s="254"/>
      <c r="C128" s="211" t="s">
        <v>487</v>
      </c>
      <c r="D128" s="211"/>
      <c r="E128" s="211"/>
      <c r="F128" s="232" t="s">
        <v>539</v>
      </c>
      <c r="G128" s="211"/>
      <c r="H128" s="211" t="s">
        <v>591</v>
      </c>
      <c r="I128" s="211" t="s">
        <v>541</v>
      </c>
      <c r="J128" s="211" t="s">
        <v>590</v>
      </c>
      <c r="K128" s="257"/>
    </row>
    <row r="129" spans="2:11" s="1" customFormat="1" ht="15" customHeight="1">
      <c r="B129" s="254"/>
      <c r="C129" s="211" t="s">
        <v>550</v>
      </c>
      <c r="D129" s="211"/>
      <c r="E129" s="211"/>
      <c r="F129" s="232" t="s">
        <v>545</v>
      </c>
      <c r="G129" s="211"/>
      <c r="H129" s="211" t="s">
        <v>551</v>
      </c>
      <c r="I129" s="211" t="s">
        <v>541</v>
      </c>
      <c r="J129" s="211">
        <v>15</v>
      </c>
      <c r="K129" s="257"/>
    </row>
    <row r="130" spans="2:11" s="1" customFormat="1" ht="15" customHeight="1">
      <c r="B130" s="254"/>
      <c r="C130" s="235" t="s">
        <v>552</v>
      </c>
      <c r="D130" s="235"/>
      <c r="E130" s="235"/>
      <c r="F130" s="236" t="s">
        <v>545</v>
      </c>
      <c r="G130" s="235"/>
      <c r="H130" s="235" t="s">
        <v>553</v>
      </c>
      <c r="I130" s="235" t="s">
        <v>541</v>
      </c>
      <c r="J130" s="235">
        <v>15</v>
      </c>
      <c r="K130" s="257"/>
    </row>
    <row r="131" spans="2:11" s="1" customFormat="1" ht="15" customHeight="1">
      <c r="B131" s="254"/>
      <c r="C131" s="235" t="s">
        <v>554</v>
      </c>
      <c r="D131" s="235"/>
      <c r="E131" s="235"/>
      <c r="F131" s="236" t="s">
        <v>545</v>
      </c>
      <c r="G131" s="235"/>
      <c r="H131" s="235" t="s">
        <v>555</v>
      </c>
      <c r="I131" s="235" t="s">
        <v>541</v>
      </c>
      <c r="J131" s="235">
        <v>20</v>
      </c>
      <c r="K131" s="257"/>
    </row>
    <row r="132" spans="2:11" s="1" customFormat="1" ht="15" customHeight="1">
      <c r="B132" s="254"/>
      <c r="C132" s="235" t="s">
        <v>556</v>
      </c>
      <c r="D132" s="235"/>
      <c r="E132" s="235"/>
      <c r="F132" s="236" t="s">
        <v>545</v>
      </c>
      <c r="G132" s="235"/>
      <c r="H132" s="235" t="s">
        <v>557</v>
      </c>
      <c r="I132" s="235" t="s">
        <v>541</v>
      </c>
      <c r="J132" s="235">
        <v>20</v>
      </c>
      <c r="K132" s="257"/>
    </row>
    <row r="133" spans="2:11" s="1" customFormat="1" ht="15" customHeight="1">
      <c r="B133" s="254"/>
      <c r="C133" s="211" t="s">
        <v>544</v>
      </c>
      <c r="D133" s="211"/>
      <c r="E133" s="211"/>
      <c r="F133" s="232" t="s">
        <v>545</v>
      </c>
      <c r="G133" s="211"/>
      <c r="H133" s="211" t="s">
        <v>579</v>
      </c>
      <c r="I133" s="211" t="s">
        <v>541</v>
      </c>
      <c r="J133" s="211">
        <v>50</v>
      </c>
      <c r="K133" s="257"/>
    </row>
    <row r="134" spans="2:11" s="1" customFormat="1" ht="15" customHeight="1">
      <c r="B134" s="254"/>
      <c r="C134" s="211" t="s">
        <v>558</v>
      </c>
      <c r="D134" s="211"/>
      <c r="E134" s="211"/>
      <c r="F134" s="232" t="s">
        <v>545</v>
      </c>
      <c r="G134" s="211"/>
      <c r="H134" s="211" t="s">
        <v>579</v>
      </c>
      <c r="I134" s="211" t="s">
        <v>541</v>
      </c>
      <c r="J134" s="211">
        <v>50</v>
      </c>
      <c r="K134" s="257"/>
    </row>
    <row r="135" spans="2:11" s="1" customFormat="1" ht="15" customHeight="1">
      <c r="B135" s="254"/>
      <c r="C135" s="211" t="s">
        <v>564</v>
      </c>
      <c r="D135" s="211"/>
      <c r="E135" s="211"/>
      <c r="F135" s="232" t="s">
        <v>545</v>
      </c>
      <c r="G135" s="211"/>
      <c r="H135" s="211" t="s">
        <v>579</v>
      </c>
      <c r="I135" s="211" t="s">
        <v>541</v>
      </c>
      <c r="J135" s="211">
        <v>50</v>
      </c>
      <c r="K135" s="257"/>
    </row>
    <row r="136" spans="2:11" s="1" customFormat="1" ht="15" customHeight="1">
      <c r="B136" s="254"/>
      <c r="C136" s="211" t="s">
        <v>566</v>
      </c>
      <c r="D136" s="211"/>
      <c r="E136" s="211"/>
      <c r="F136" s="232" t="s">
        <v>545</v>
      </c>
      <c r="G136" s="211"/>
      <c r="H136" s="211" t="s">
        <v>579</v>
      </c>
      <c r="I136" s="211" t="s">
        <v>541</v>
      </c>
      <c r="J136" s="211">
        <v>50</v>
      </c>
      <c r="K136" s="257"/>
    </row>
    <row r="137" spans="2:11" s="1" customFormat="1" ht="15" customHeight="1">
      <c r="B137" s="254"/>
      <c r="C137" s="211" t="s">
        <v>567</v>
      </c>
      <c r="D137" s="211"/>
      <c r="E137" s="211"/>
      <c r="F137" s="232" t="s">
        <v>545</v>
      </c>
      <c r="G137" s="211"/>
      <c r="H137" s="211" t="s">
        <v>592</v>
      </c>
      <c r="I137" s="211" t="s">
        <v>541</v>
      </c>
      <c r="J137" s="211">
        <v>255</v>
      </c>
      <c r="K137" s="257"/>
    </row>
    <row r="138" spans="2:11" s="1" customFormat="1" ht="15" customHeight="1">
      <c r="B138" s="254"/>
      <c r="C138" s="211" t="s">
        <v>569</v>
      </c>
      <c r="D138" s="211"/>
      <c r="E138" s="211"/>
      <c r="F138" s="232" t="s">
        <v>539</v>
      </c>
      <c r="G138" s="211"/>
      <c r="H138" s="211" t="s">
        <v>593</v>
      </c>
      <c r="I138" s="211" t="s">
        <v>571</v>
      </c>
      <c r="J138" s="211"/>
      <c r="K138" s="257"/>
    </row>
    <row r="139" spans="2:11" s="1" customFormat="1" ht="15" customHeight="1">
      <c r="B139" s="254"/>
      <c r="C139" s="211" t="s">
        <v>572</v>
      </c>
      <c r="D139" s="211"/>
      <c r="E139" s="211"/>
      <c r="F139" s="232" t="s">
        <v>539</v>
      </c>
      <c r="G139" s="211"/>
      <c r="H139" s="211" t="s">
        <v>594</v>
      </c>
      <c r="I139" s="211" t="s">
        <v>574</v>
      </c>
      <c r="J139" s="211"/>
      <c r="K139" s="257"/>
    </row>
    <row r="140" spans="2:11" s="1" customFormat="1" ht="15" customHeight="1">
      <c r="B140" s="254"/>
      <c r="C140" s="211" t="s">
        <v>575</v>
      </c>
      <c r="D140" s="211"/>
      <c r="E140" s="211"/>
      <c r="F140" s="232" t="s">
        <v>539</v>
      </c>
      <c r="G140" s="211"/>
      <c r="H140" s="211" t="s">
        <v>575</v>
      </c>
      <c r="I140" s="211" t="s">
        <v>574</v>
      </c>
      <c r="J140" s="211"/>
      <c r="K140" s="257"/>
    </row>
    <row r="141" spans="2:11" s="1" customFormat="1" ht="15" customHeight="1">
      <c r="B141" s="254"/>
      <c r="C141" s="211" t="s">
        <v>37</v>
      </c>
      <c r="D141" s="211"/>
      <c r="E141" s="211"/>
      <c r="F141" s="232" t="s">
        <v>539</v>
      </c>
      <c r="G141" s="211"/>
      <c r="H141" s="211" t="s">
        <v>595</v>
      </c>
      <c r="I141" s="211" t="s">
        <v>574</v>
      </c>
      <c r="J141" s="211"/>
      <c r="K141" s="257"/>
    </row>
    <row r="142" spans="2:11" s="1" customFormat="1" ht="15" customHeight="1">
      <c r="B142" s="254"/>
      <c r="C142" s="211" t="s">
        <v>596</v>
      </c>
      <c r="D142" s="211"/>
      <c r="E142" s="211"/>
      <c r="F142" s="232" t="s">
        <v>539</v>
      </c>
      <c r="G142" s="211"/>
      <c r="H142" s="211" t="s">
        <v>597</v>
      </c>
      <c r="I142" s="211" t="s">
        <v>574</v>
      </c>
      <c r="J142" s="211"/>
      <c r="K142" s="257"/>
    </row>
    <row r="143" spans="2:11" s="1" customFormat="1" ht="15" customHeight="1">
      <c r="B143" s="258"/>
      <c r="C143" s="259"/>
      <c r="D143" s="259"/>
      <c r="E143" s="259"/>
      <c r="F143" s="259"/>
      <c r="G143" s="259"/>
      <c r="H143" s="259"/>
      <c r="I143" s="259"/>
      <c r="J143" s="259"/>
      <c r="K143" s="260"/>
    </row>
    <row r="144" spans="2:11" s="1" customFormat="1" ht="18.75" customHeight="1">
      <c r="B144" s="245"/>
      <c r="C144" s="245"/>
      <c r="D144" s="245"/>
      <c r="E144" s="245"/>
      <c r="F144" s="246"/>
      <c r="G144" s="245"/>
      <c r="H144" s="245"/>
      <c r="I144" s="245"/>
      <c r="J144" s="245"/>
      <c r="K144" s="245"/>
    </row>
    <row r="145" spans="2:11" s="1" customFormat="1" ht="18.75" customHeight="1"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</row>
    <row r="146" spans="2:11" s="1" customFormat="1" ht="7.5" customHeight="1">
      <c r="B146" s="219"/>
      <c r="C146" s="220"/>
      <c r="D146" s="220"/>
      <c r="E146" s="220"/>
      <c r="F146" s="220"/>
      <c r="G146" s="220"/>
      <c r="H146" s="220"/>
      <c r="I146" s="220"/>
      <c r="J146" s="220"/>
      <c r="K146" s="221"/>
    </row>
    <row r="147" spans="2:11" s="1" customFormat="1" ht="45" customHeight="1">
      <c r="B147" s="222"/>
      <c r="C147" s="326" t="s">
        <v>598</v>
      </c>
      <c r="D147" s="326"/>
      <c r="E147" s="326"/>
      <c r="F147" s="326"/>
      <c r="G147" s="326"/>
      <c r="H147" s="326"/>
      <c r="I147" s="326"/>
      <c r="J147" s="326"/>
      <c r="K147" s="223"/>
    </row>
    <row r="148" spans="2:11" s="1" customFormat="1" ht="17.25" customHeight="1">
      <c r="B148" s="222"/>
      <c r="C148" s="224" t="s">
        <v>533</v>
      </c>
      <c r="D148" s="224"/>
      <c r="E148" s="224"/>
      <c r="F148" s="224" t="s">
        <v>534</v>
      </c>
      <c r="G148" s="225"/>
      <c r="H148" s="224" t="s">
        <v>53</v>
      </c>
      <c r="I148" s="224" t="s">
        <v>56</v>
      </c>
      <c r="J148" s="224" t="s">
        <v>535</v>
      </c>
      <c r="K148" s="223"/>
    </row>
    <row r="149" spans="2:11" s="1" customFormat="1" ht="17.25" customHeight="1">
      <c r="B149" s="222"/>
      <c r="C149" s="226" t="s">
        <v>536</v>
      </c>
      <c r="D149" s="226"/>
      <c r="E149" s="226"/>
      <c r="F149" s="227" t="s">
        <v>537</v>
      </c>
      <c r="G149" s="228"/>
      <c r="H149" s="226"/>
      <c r="I149" s="226"/>
      <c r="J149" s="226" t="s">
        <v>538</v>
      </c>
      <c r="K149" s="223"/>
    </row>
    <row r="150" spans="2:11" s="1" customFormat="1" ht="5.25" customHeight="1">
      <c r="B150" s="234"/>
      <c r="C150" s="229"/>
      <c r="D150" s="229"/>
      <c r="E150" s="229"/>
      <c r="F150" s="229"/>
      <c r="G150" s="230"/>
      <c r="H150" s="229"/>
      <c r="I150" s="229"/>
      <c r="J150" s="229"/>
      <c r="K150" s="257"/>
    </row>
    <row r="151" spans="2:11" s="1" customFormat="1" ht="15" customHeight="1">
      <c r="B151" s="234"/>
      <c r="C151" s="261" t="s">
        <v>542</v>
      </c>
      <c r="D151" s="211"/>
      <c r="E151" s="211"/>
      <c r="F151" s="262" t="s">
        <v>539</v>
      </c>
      <c r="G151" s="211"/>
      <c r="H151" s="261" t="s">
        <v>579</v>
      </c>
      <c r="I151" s="261" t="s">
        <v>541</v>
      </c>
      <c r="J151" s="261">
        <v>120</v>
      </c>
      <c r="K151" s="257"/>
    </row>
    <row r="152" spans="2:11" s="1" customFormat="1" ht="15" customHeight="1">
      <c r="B152" s="234"/>
      <c r="C152" s="261" t="s">
        <v>588</v>
      </c>
      <c r="D152" s="211"/>
      <c r="E152" s="211"/>
      <c r="F152" s="262" t="s">
        <v>539</v>
      </c>
      <c r="G152" s="211"/>
      <c r="H152" s="261" t="s">
        <v>599</v>
      </c>
      <c r="I152" s="261" t="s">
        <v>541</v>
      </c>
      <c r="J152" s="261" t="s">
        <v>590</v>
      </c>
      <c r="K152" s="257"/>
    </row>
    <row r="153" spans="2:11" s="1" customFormat="1" ht="15" customHeight="1">
      <c r="B153" s="234"/>
      <c r="C153" s="261" t="s">
        <v>487</v>
      </c>
      <c r="D153" s="211"/>
      <c r="E153" s="211"/>
      <c r="F153" s="262" t="s">
        <v>539</v>
      </c>
      <c r="G153" s="211"/>
      <c r="H153" s="261" t="s">
        <v>600</v>
      </c>
      <c r="I153" s="261" t="s">
        <v>541</v>
      </c>
      <c r="J153" s="261" t="s">
        <v>590</v>
      </c>
      <c r="K153" s="257"/>
    </row>
    <row r="154" spans="2:11" s="1" customFormat="1" ht="15" customHeight="1">
      <c r="B154" s="234"/>
      <c r="C154" s="261" t="s">
        <v>544</v>
      </c>
      <c r="D154" s="211"/>
      <c r="E154" s="211"/>
      <c r="F154" s="262" t="s">
        <v>545</v>
      </c>
      <c r="G154" s="211"/>
      <c r="H154" s="261" t="s">
        <v>579</v>
      </c>
      <c r="I154" s="261" t="s">
        <v>541</v>
      </c>
      <c r="J154" s="261">
        <v>50</v>
      </c>
      <c r="K154" s="257"/>
    </row>
    <row r="155" spans="2:11" s="1" customFormat="1" ht="15" customHeight="1">
      <c r="B155" s="234"/>
      <c r="C155" s="261" t="s">
        <v>547</v>
      </c>
      <c r="D155" s="211"/>
      <c r="E155" s="211"/>
      <c r="F155" s="262" t="s">
        <v>539</v>
      </c>
      <c r="G155" s="211"/>
      <c r="H155" s="261" t="s">
        <v>579</v>
      </c>
      <c r="I155" s="261" t="s">
        <v>549</v>
      </c>
      <c r="J155" s="261"/>
      <c r="K155" s="257"/>
    </row>
    <row r="156" spans="2:11" s="1" customFormat="1" ht="15" customHeight="1">
      <c r="B156" s="234"/>
      <c r="C156" s="261" t="s">
        <v>558</v>
      </c>
      <c r="D156" s="211"/>
      <c r="E156" s="211"/>
      <c r="F156" s="262" t="s">
        <v>545</v>
      </c>
      <c r="G156" s="211"/>
      <c r="H156" s="261" t="s">
        <v>579</v>
      </c>
      <c r="I156" s="261" t="s">
        <v>541</v>
      </c>
      <c r="J156" s="261">
        <v>50</v>
      </c>
      <c r="K156" s="257"/>
    </row>
    <row r="157" spans="2:11" s="1" customFormat="1" ht="15" customHeight="1">
      <c r="B157" s="234"/>
      <c r="C157" s="261" t="s">
        <v>566</v>
      </c>
      <c r="D157" s="211"/>
      <c r="E157" s="211"/>
      <c r="F157" s="262" t="s">
        <v>545</v>
      </c>
      <c r="G157" s="211"/>
      <c r="H157" s="261" t="s">
        <v>579</v>
      </c>
      <c r="I157" s="261" t="s">
        <v>541</v>
      </c>
      <c r="J157" s="261">
        <v>50</v>
      </c>
      <c r="K157" s="257"/>
    </row>
    <row r="158" spans="2:11" s="1" customFormat="1" ht="15" customHeight="1">
      <c r="B158" s="234"/>
      <c r="C158" s="261" t="s">
        <v>564</v>
      </c>
      <c r="D158" s="211"/>
      <c r="E158" s="211"/>
      <c r="F158" s="262" t="s">
        <v>545</v>
      </c>
      <c r="G158" s="211"/>
      <c r="H158" s="261" t="s">
        <v>579</v>
      </c>
      <c r="I158" s="261" t="s">
        <v>541</v>
      </c>
      <c r="J158" s="261">
        <v>50</v>
      </c>
      <c r="K158" s="257"/>
    </row>
    <row r="159" spans="2:11" s="1" customFormat="1" ht="15" customHeight="1">
      <c r="B159" s="234"/>
      <c r="C159" s="261" t="s">
        <v>81</v>
      </c>
      <c r="D159" s="211"/>
      <c r="E159" s="211"/>
      <c r="F159" s="262" t="s">
        <v>539</v>
      </c>
      <c r="G159" s="211"/>
      <c r="H159" s="261" t="s">
        <v>601</v>
      </c>
      <c r="I159" s="261" t="s">
        <v>541</v>
      </c>
      <c r="J159" s="261" t="s">
        <v>602</v>
      </c>
      <c r="K159" s="257"/>
    </row>
    <row r="160" spans="2:11" s="1" customFormat="1" ht="15" customHeight="1">
      <c r="B160" s="234"/>
      <c r="C160" s="261" t="s">
        <v>603</v>
      </c>
      <c r="D160" s="211"/>
      <c r="E160" s="211"/>
      <c r="F160" s="262" t="s">
        <v>539</v>
      </c>
      <c r="G160" s="211"/>
      <c r="H160" s="261" t="s">
        <v>604</v>
      </c>
      <c r="I160" s="261" t="s">
        <v>574</v>
      </c>
      <c r="J160" s="261"/>
      <c r="K160" s="257"/>
    </row>
    <row r="161" spans="2:11" s="1" customFormat="1" ht="15" customHeight="1">
      <c r="B161" s="263"/>
      <c r="C161" s="243"/>
      <c r="D161" s="243"/>
      <c r="E161" s="243"/>
      <c r="F161" s="243"/>
      <c r="G161" s="243"/>
      <c r="H161" s="243"/>
      <c r="I161" s="243"/>
      <c r="J161" s="243"/>
      <c r="K161" s="264"/>
    </row>
    <row r="162" spans="2:11" s="1" customFormat="1" ht="18.75" customHeight="1">
      <c r="B162" s="245"/>
      <c r="C162" s="255"/>
      <c r="D162" s="255"/>
      <c r="E162" s="255"/>
      <c r="F162" s="265"/>
      <c r="G162" s="255"/>
      <c r="H162" s="255"/>
      <c r="I162" s="255"/>
      <c r="J162" s="255"/>
      <c r="K162" s="245"/>
    </row>
    <row r="163" spans="2:11" s="1" customFormat="1" ht="18.75" customHeight="1"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</row>
    <row r="164" spans="2:11" s="1" customFormat="1" ht="7.5" customHeight="1">
      <c r="B164" s="200"/>
      <c r="C164" s="201"/>
      <c r="D164" s="201"/>
      <c r="E164" s="201"/>
      <c r="F164" s="201"/>
      <c r="G164" s="201"/>
      <c r="H164" s="201"/>
      <c r="I164" s="201"/>
      <c r="J164" s="201"/>
      <c r="K164" s="202"/>
    </row>
    <row r="165" spans="2:11" s="1" customFormat="1" ht="45" customHeight="1">
      <c r="B165" s="203"/>
      <c r="C165" s="327" t="s">
        <v>605</v>
      </c>
      <c r="D165" s="327"/>
      <c r="E165" s="327"/>
      <c r="F165" s="327"/>
      <c r="G165" s="327"/>
      <c r="H165" s="327"/>
      <c r="I165" s="327"/>
      <c r="J165" s="327"/>
      <c r="K165" s="204"/>
    </row>
    <row r="166" spans="2:11" s="1" customFormat="1" ht="17.25" customHeight="1">
      <c r="B166" s="203"/>
      <c r="C166" s="224" t="s">
        <v>533</v>
      </c>
      <c r="D166" s="224"/>
      <c r="E166" s="224"/>
      <c r="F166" s="224" t="s">
        <v>534</v>
      </c>
      <c r="G166" s="266"/>
      <c r="H166" s="267" t="s">
        <v>53</v>
      </c>
      <c r="I166" s="267" t="s">
        <v>56</v>
      </c>
      <c r="J166" s="224" t="s">
        <v>535</v>
      </c>
      <c r="K166" s="204"/>
    </row>
    <row r="167" spans="2:11" s="1" customFormat="1" ht="17.25" customHeight="1">
      <c r="B167" s="205"/>
      <c r="C167" s="226" t="s">
        <v>536</v>
      </c>
      <c r="D167" s="226"/>
      <c r="E167" s="226"/>
      <c r="F167" s="227" t="s">
        <v>537</v>
      </c>
      <c r="G167" s="268"/>
      <c r="H167" s="269"/>
      <c r="I167" s="269"/>
      <c r="J167" s="226" t="s">
        <v>538</v>
      </c>
      <c r="K167" s="206"/>
    </row>
    <row r="168" spans="2:11" s="1" customFormat="1" ht="5.25" customHeight="1">
      <c r="B168" s="234"/>
      <c r="C168" s="229"/>
      <c r="D168" s="229"/>
      <c r="E168" s="229"/>
      <c r="F168" s="229"/>
      <c r="G168" s="230"/>
      <c r="H168" s="229"/>
      <c r="I168" s="229"/>
      <c r="J168" s="229"/>
      <c r="K168" s="257"/>
    </row>
    <row r="169" spans="2:11" s="1" customFormat="1" ht="15" customHeight="1">
      <c r="B169" s="234"/>
      <c r="C169" s="211" t="s">
        <v>542</v>
      </c>
      <c r="D169" s="211"/>
      <c r="E169" s="211"/>
      <c r="F169" s="232" t="s">
        <v>539</v>
      </c>
      <c r="G169" s="211"/>
      <c r="H169" s="211" t="s">
        <v>579</v>
      </c>
      <c r="I169" s="211" t="s">
        <v>541</v>
      </c>
      <c r="J169" s="211">
        <v>120</v>
      </c>
      <c r="K169" s="257"/>
    </row>
    <row r="170" spans="2:11" s="1" customFormat="1" ht="15" customHeight="1">
      <c r="B170" s="234"/>
      <c r="C170" s="211" t="s">
        <v>588</v>
      </c>
      <c r="D170" s="211"/>
      <c r="E170" s="211"/>
      <c r="F170" s="232" t="s">
        <v>539</v>
      </c>
      <c r="G170" s="211"/>
      <c r="H170" s="211" t="s">
        <v>589</v>
      </c>
      <c r="I170" s="211" t="s">
        <v>541</v>
      </c>
      <c r="J170" s="211" t="s">
        <v>590</v>
      </c>
      <c r="K170" s="257"/>
    </row>
    <row r="171" spans="2:11" s="1" customFormat="1" ht="15" customHeight="1">
      <c r="B171" s="234"/>
      <c r="C171" s="211" t="s">
        <v>487</v>
      </c>
      <c r="D171" s="211"/>
      <c r="E171" s="211"/>
      <c r="F171" s="232" t="s">
        <v>539</v>
      </c>
      <c r="G171" s="211"/>
      <c r="H171" s="211" t="s">
        <v>606</v>
      </c>
      <c r="I171" s="211" t="s">
        <v>541</v>
      </c>
      <c r="J171" s="211" t="s">
        <v>590</v>
      </c>
      <c r="K171" s="257"/>
    </row>
    <row r="172" spans="2:11" s="1" customFormat="1" ht="15" customHeight="1">
      <c r="B172" s="234"/>
      <c r="C172" s="211" t="s">
        <v>544</v>
      </c>
      <c r="D172" s="211"/>
      <c r="E172" s="211"/>
      <c r="F172" s="232" t="s">
        <v>545</v>
      </c>
      <c r="G172" s="211"/>
      <c r="H172" s="211" t="s">
        <v>606</v>
      </c>
      <c r="I172" s="211" t="s">
        <v>541</v>
      </c>
      <c r="J172" s="211">
        <v>50</v>
      </c>
      <c r="K172" s="257"/>
    </row>
    <row r="173" spans="2:11" s="1" customFormat="1" ht="15" customHeight="1">
      <c r="B173" s="234"/>
      <c r="C173" s="211" t="s">
        <v>547</v>
      </c>
      <c r="D173" s="211"/>
      <c r="E173" s="211"/>
      <c r="F173" s="232" t="s">
        <v>539</v>
      </c>
      <c r="G173" s="211"/>
      <c r="H173" s="211" t="s">
        <v>606</v>
      </c>
      <c r="I173" s="211" t="s">
        <v>549</v>
      </c>
      <c r="J173" s="211"/>
      <c r="K173" s="257"/>
    </row>
    <row r="174" spans="2:11" s="1" customFormat="1" ht="15" customHeight="1">
      <c r="B174" s="234"/>
      <c r="C174" s="211" t="s">
        <v>558</v>
      </c>
      <c r="D174" s="211"/>
      <c r="E174" s="211"/>
      <c r="F174" s="232" t="s">
        <v>545</v>
      </c>
      <c r="G174" s="211"/>
      <c r="H174" s="211" t="s">
        <v>606</v>
      </c>
      <c r="I174" s="211" t="s">
        <v>541</v>
      </c>
      <c r="J174" s="211">
        <v>50</v>
      </c>
      <c r="K174" s="257"/>
    </row>
    <row r="175" spans="2:11" s="1" customFormat="1" ht="15" customHeight="1">
      <c r="B175" s="234"/>
      <c r="C175" s="211" t="s">
        <v>566</v>
      </c>
      <c r="D175" s="211"/>
      <c r="E175" s="211"/>
      <c r="F175" s="232" t="s">
        <v>545</v>
      </c>
      <c r="G175" s="211"/>
      <c r="H175" s="211" t="s">
        <v>606</v>
      </c>
      <c r="I175" s="211" t="s">
        <v>541</v>
      </c>
      <c r="J175" s="211">
        <v>50</v>
      </c>
      <c r="K175" s="257"/>
    </row>
    <row r="176" spans="2:11" s="1" customFormat="1" ht="15" customHeight="1">
      <c r="B176" s="234"/>
      <c r="C176" s="211" t="s">
        <v>564</v>
      </c>
      <c r="D176" s="211"/>
      <c r="E176" s="211"/>
      <c r="F176" s="232" t="s">
        <v>545</v>
      </c>
      <c r="G176" s="211"/>
      <c r="H176" s="211" t="s">
        <v>606</v>
      </c>
      <c r="I176" s="211" t="s">
        <v>541</v>
      </c>
      <c r="J176" s="211">
        <v>50</v>
      </c>
      <c r="K176" s="257"/>
    </row>
    <row r="177" spans="2:11" s="1" customFormat="1" ht="15" customHeight="1">
      <c r="B177" s="234"/>
      <c r="C177" s="211" t="s">
        <v>96</v>
      </c>
      <c r="D177" s="211"/>
      <c r="E177" s="211"/>
      <c r="F177" s="232" t="s">
        <v>539</v>
      </c>
      <c r="G177" s="211"/>
      <c r="H177" s="211" t="s">
        <v>607</v>
      </c>
      <c r="I177" s="211" t="s">
        <v>608</v>
      </c>
      <c r="J177" s="211"/>
      <c r="K177" s="257"/>
    </row>
    <row r="178" spans="2:11" s="1" customFormat="1" ht="15" customHeight="1">
      <c r="B178" s="234"/>
      <c r="C178" s="211" t="s">
        <v>56</v>
      </c>
      <c r="D178" s="211"/>
      <c r="E178" s="211"/>
      <c r="F178" s="232" t="s">
        <v>539</v>
      </c>
      <c r="G178" s="211"/>
      <c r="H178" s="211" t="s">
        <v>609</v>
      </c>
      <c r="I178" s="211" t="s">
        <v>610</v>
      </c>
      <c r="J178" s="211">
        <v>1</v>
      </c>
      <c r="K178" s="257"/>
    </row>
    <row r="179" spans="2:11" s="1" customFormat="1" ht="15" customHeight="1">
      <c r="B179" s="234"/>
      <c r="C179" s="211" t="s">
        <v>52</v>
      </c>
      <c r="D179" s="211"/>
      <c r="E179" s="211"/>
      <c r="F179" s="232" t="s">
        <v>539</v>
      </c>
      <c r="G179" s="211"/>
      <c r="H179" s="211" t="s">
        <v>611</v>
      </c>
      <c r="I179" s="211" t="s">
        <v>541</v>
      </c>
      <c r="J179" s="211">
        <v>20</v>
      </c>
      <c r="K179" s="257"/>
    </row>
    <row r="180" spans="2:11" s="1" customFormat="1" ht="15" customHeight="1">
      <c r="B180" s="234"/>
      <c r="C180" s="211" t="s">
        <v>53</v>
      </c>
      <c r="D180" s="211"/>
      <c r="E180" s="211"/>
      <c r="F180" s="232" t="s">
        <v>539</v>
      </c>
      <c r="G180" s="211"/>
      <c r="H180" s="211" t="s">
        <v>612</v>
      </c>
      <c r="I180" s="211" t="s">
        <v>541</v>
      </c>
      <c r="J180" s="211">
        <v>255</v>
      </c>
      <c r="K180" s="257"/>
    </row>
    <row r="181" spans="2:11" s="1" customFormat="1" ht="15" customHeight="1">
      <c r="B181" s="234"/>
      <c r="C181" s="211" t="s">
        <v>97</v>
      </c>
      <c r="D181" s="211"/>
      <c r="E181" s="211"/>
      <c r="F181" s="232" t="s">
        <v>539</v>
      </c>
      <c r="G181" s="211"/>
      <c r="H181" s="211" t="s">
        <v>503</v>
      </c>
      <c r="I181" s="211" t="s">
        <v>541</v>
      </c>
      <c r="J181" s="211">
        <v>10</v>
      </c>
      <c r="K181" s="257"/>
    </row>
    <row r="182" spans="2:11" s="1" customFormat="1" ht="15" customHeight="1">
      <c r="B182" s="234"/>
      <c r="C182" s="211" t="s">
        <v>98</v>
      </c>
      <c r="D182" s="211"/>
      <c r="E182" s="211"/>
      <c r="F182" s="232" t="s">
        <v>539</v>
      </c>
      <c r="G182" s="211"/>
      <c r="H182" s="211" t="s">
        <v>613</v>
      </c>
      <c r="I182" s="211" t="s">
        <v>574</v>
      </c>
      <c r="J182" s="211"/>
      <c r="K182" s="257"/>
    </row>
    <row r="183" spans="2:11" s="1" customFormat="1" ht="15" customHeight="1">
      <c r="B183" s="234"/>
      <c r="C183" s="211" t="s">
        <v>614</v>
      </c>
      <c r="D183" s="211"/>
      <c r="E183" s="211"/>
      <c r="F183" s="232" t="s">
        <v>539</v>
      </c>
      <c r="G183" s="211"/>
      <c r="H183" s="211" t="s">
        <v>615</v>
      </c>
      <c r="I183" s="211" t="s">
        <v>574</v>
      </c>
      <c r="J183" s="211"/>
      <c r="K183" s="257"/>
    </row>
    <row r="184" spans="2:11" s="1" customFormat="1" ht="15" customHeight="1">
      <c r="B184" s="234"/>
      <c r="C184" s="211" t="s">
        <v>603</v>
      </c>
      <c r="D184" s="211"/>
      <c r="E184" s="211"/>
      <c r="F184" s="232" t="s">
        <v>539</v>
      </c>
      <c r="G184" s="211"/>
      <c r="H184" s="211" t="s">
        <v>616</v>
      </c>
      <c r="I184" s="211" t="s">
        <v>574</v>
      </c>
      <c r="J184" s="211"/>
      <c r="K184" s="257"/>
    </row>
    <row r="185" spans="2:11" s="1" customFormat="1" ht="15" customHeight="1">
      <c r="B185" s="234"/>
      <c r="C185" s="211" t="s">
        <v>100</v>
      </c>
      <c r="D185" s="211"/>
      <c r="E185" s="211"/>
      <c r="F185" s="232" t="s">
        <v>545</v>
      </c>
      <c r="G185" s="211"/>
      <c r="H185" s="211" t="s">
        <v>617</v>
      </c>
      <c r="I185" s="211" t="s">
        <v>541</v>
      </c>
      <c r="J185" s="211">
        <v>50</v>
      </c>
      <c r="K185" s="257"/>
    </row>
    <row r="186" spans="2:11" s="1" customFormat="1" ht="15" customHeight="1">
      <c r="B186" s="234"/>
      <c r="C186" s="211" t="s">
        <v>618</v>
      </c>
      <c r="D186" s="211"/>
      <c r="E186" s="211"/>
      <c r="F186" s="232" t="s">
        <v>545</v>
      </c>
      <c r="G186" s="211"/>
      <c r="H186" s="211" t="s">
        <v>619</v>
      </c>
      <c r="I186" s="211" t="s">
        <v>620</v>
      </c>
      <c r="J186" s="211"/>
      <c r="K186" s="257"/>
    </row>
    <row r="187" spans="2:11" s="1" customFormat="1" ht="15" customHeight="1">
      <c r="B187" s="234"/>
      <c r="C187" s="211" t="s">
        <v>621</v>
      </c>
      <c r="D187" s="211"/>
      <c r="E187" s="211"/>
      <c r="F187" s="232" t="s">
        <v>545</v>
      </c>
      <c r="G187" s="211"/>
      <c r="H187" s="211" t="s">
        <v>622</v>
      </c>
      <c r="I187" s="211" t="s">
        <v>620</v>
      </c>
      <c r="J187" s="211"/>
      <c r="K187" s="257"/>
    </row>
    <row r="188" spans="2:11" s="1" customFormat="1" ht="15" customHeight="1">
      <c r="B188" s="234"/>
      <c r="C188" s="211" t="s">
        <v>623</v>
      </c>
      <c r="D188" s="211"/>
      <c r="E188" s="211"/>
      <c r="F188" s="232" t="s">
        <v>545</v>
      </c>
      <c r="G188" s="211"/>
      <c r="H188" s="211" t="s">
        <v>624</v>
      </c>
      <c r="I188" s="211" t="s">
        <v>620</v>
      </c>
      <c r="J188" s="211"/>
      <c r="K188" s="257"/>
    </row>
    <row r="189" spans="2:11" s="1" customFormat="1" ht="15" customHeight="1">
      <c r="B189" s="234"/>
      <c r="C189" s="270" t="s">
        <v>625</v>
      </c>
      <c r="D189" s="211"/>
      <c r="E189" s="211"/>
      <c r="F189" s="232" t="s">
        <v>545</v>
      </c>
      <c r="G189" s="211"/>
      <c r="H189" s="211" t="s">
        <v>626</v>
      </c>
      <c r="I189" s="211" t="s">
        <v>627</v>
      </c>
      <c r="J189" s="271" t="s">
        <v>628</v>
      </c>
      <c r="K189" s="257"/>
    </row>
    <row r="190" spans="2:11" s="1" customFormat="1" ht="15" customHeight="1">
      <c r="B190" s="234"/>
      <c r="C190" s="270" t="s">
        <v>41</v>
      </c>
      <c r="D190" s="211"/>
      <c r="E190" s="211"/>
      <c r="F190" s="232" t="s">
        <v>539</v>
      </c>
      <c r="G190" s="211"/>
      <c r="H190" s="208" t="s">
        <v>629</v>
      </c>
      <c r="I190" s="211" t="s">
        <v>630</v>
      </c>
      <c r="J190" s="211"/>
      <c r="K190" s="257"/>
    </row>
    <row r="191" spans="2:11" s="1" customFormat="1" ht="15" customHeight="1">
      <c r="B191" s="234"/>
      <c r="C191" s="270" t="s">
        <v>631</v>
      </c>
      <c r="D191" s="211"/>
      <c r="E191" s="211"/>
      <c r="F191" s="232" t="s">
        <v>539</v>
      </c>
      <c r="G191" s="211"/>
      <c r="H191" s="211" t="s">
        <v>632</v>
      </c>
      <c r="I191" s="211" t="s">
        <v>574</v>
      </c>
      <c r="J191" s="211"/>
      <c r="K191" s="257"/>
    </row>
    <row r="192" spans="2:11" s="1" customFormat="1" ht="15" customHeight="1">
      <c r="B192" s="234"/>
      <c r="C192" s="270" t="s">
        <v>633</v>
      </c>
      <c r="D192" s="211"/>
      <c r="E192" s="211"/>
      <c r="F192" s="232" t="s">
        <v>539</v>
      </c>
      <c r="G192" s="211"/>
      <c r="H192" s="211" t="s">
        <v>634</v>
      </c>
      <c r="I192" s="211" t="s">
        <v>574</v>
      </c>
      <c r="J192" s="211"/>
      <c r="K192" s="257"/>
    </row>
    <row r="193" spans="2:11" s="1" customFormat="1" ht="15" customHeight="1">
      <c r="B193" s="234"/>
      <c r="C193" s="270" t="s">
        <v>635</v>
      </c>
      <c r="D193" s="211"/>
      <c r="E193" s="211"/>
      <c r="F193" s="232" t="s">
        <v>545</v>
      </c>
      <c r="G193" s="211"/>
      <c r="H193" s="211" t="s">
        <v>636</v>
      </c>
      <c r="I193" s="211" t="s">
        <v>574</v>
      </c>
      <c r="J193" s="211"/>
      <c r="K193" s="257"/>
    </row>
    <row r="194" spans="2:11" s="1" customFormat="1" ht="15" customHeight="1">
      <c r="B194" s="263"/>
      <c r="C194" s="272"/>
      <c r="D194" s="243"/>
      <c r="E194" s="243"/>
      <c r="F194" s="243"/>
      <c r="G194" s="243"/>
      <c r="H194" s="243"/>
      <c r="I194" s="243"/>
      <c r="J194" s="243"/>
      <c r="K194" s="264"/>
    </row>
    <row r="195" spans="2:11" s="1" customFormat="1" ht="18.75" customHeight="1">
      <c r="B195" s="245"/>
      <c r="C195" s="255"/>
      <c r="D195" s="255"/>
      <c r="E195" s="255"/>
      <c r="F195" s="265"/>
      <c r="G195" s="255"/>
      <c r="H195" s="255"/>
      <c r="I195" s="255"/>
      <c r="J195" s="255"/>
      <c r="K195" s="245"/>
    </row>
    <row r="196" spans="2:11" s="1" customFormat="1" ht="18.75" customHeight="1">
      <c r="B196" s="245"/>
      <c r="C196" s="255"/>
      <c r="D196" s="255"/>
      <c r="E196" s="255"/>
      <c r="F196" s="265"/>
      <c r="G196" s="255"/>
      <c r="H196" s="255"/>
      <c r="I196" s="255"/>
      <c r="J196" s="255"/>
      <c r="K196" s="245"/>
    </row>
    <row r="197" spans="2:11" s="1" customFormat="1" ht="18.75" customHeight="1"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</row>
    <row r="198" spans="2:11" s="1" customFormat="1" ht="12">
      <c r="B198" s="200"/>
      <c r="C198" s="201"/>
      <c r="D198" s="201"/>
      <c r="E198" s="201"/>
      <c r="F198" s="201"/>
      <c r="G198" s="201"/>
      <c r="H198" s="201"/>
      <c r="I198" s="201"/>
      <c r="J198" s="201"/>
      <c r="K198" s="202"/>
    </row>
    <row r="199" spans="2:11" s="1" customFormat="1" ht="20.5">
      <c r="B199" s="203"/>
      <c r="C199" s="327" t="s">
        <v>637</v>
      </c>
      <c r="D199" s="327"/>
      <c r="E199" s="327"/>
      <c r="F199" s="327"/>
      <c r="G199" s="327"/>
      <c r="H199" s="327"/>
      <c r="I199" s="327"/>
      <c r="J199" s="327"/>
      <c r="K199" s="204"/>
    </row>
    <row r="200" spans="2:11" s="1" customFormat="1" ht="25.5" customHeight="1">
      <c r="B200" s="203"/>
      <c r="C200" s="273" t="s">
        <v>638</v>
      </c>
      <c r="D200" s="273"/>
      <c r="E200" s="273"/>
      <c r="F200" s="273" t="s">
        <v>639</v>
      </c>
      <c r="G200" s="274"/>
      <c r="H200" s="328" t="s">
        <v>640</v>
      </c>
      <c r="I200" s="328"/>
      <c r="J200" s="328"/>
      <c r="K200" s="204"/>
    </row>
    <row r="201" spans="2:11" s="1" customFormat="1" ht="5.25" customHeight="1">
      <c r="B201" s="234"/>
      <c r="C201" s="229"/>
      <c r="D201" s="229"/>
      <c r="E201" s="229"/>
      <c r="F201" s="229"/>
      <c r="G201" s="255"/>
      <c r="H201" s="229"/>
      <c r="I201" s="229"/>
      <c r="J201" s="229"/>
      <c r="K201" s="257"/>
    </row>
    <row r="202" spans="2:11" s="1" customFormat="1" ht="15" customHeight="1">
      <c r="B202" s="234"/>
      <c r="C202" s="211" t="s">
        <v>630</v>
      </c>
      <c r="D202" s="211"/>
      <c r="E202" s="211"/>
      <c r="F202" s="232" t="s">
        <v>42</v>
      </c>
      <c r="G202" s="211"/>
      <c r="H202" s="329" t="s">
        <v>641</v>
      </c>
      <c r="I202" s="329"/>
      <c r="J202" s="329"/>
      <c r="K202" s="257"/>
    </row>
    <row r="203" spans="2:11" s="1" customFormat="1" ht="15" customHeight="1">
      <c r="B203" s="234"/>
      <c r="C203" s="211"/>
      <c r="D203" s="211"/>
      <c r="E203" s="211"/>
      <c r="F203" s="232" t="s">
        <v>43</v>
      </c>
      <c r="G203" s="211"/>
      <c r="H203" s="329" t="s">
        <v>642</v>
      </c>
      <c r="I203" s="329"/>
      <c r="J203" s="329"/>
      <c r="K203" s="257"/>
    </row>
    <row r="204" spans="2:11" s="1" customFormat="1" ht="15" customHeight="1">
      <c r="B204" s="234"/>
      <c r="C204" s="211"/>
      <c r="D204" s="211"/>
      <c r="E204" s="211"/>
      <c r="F204" s="232" t="s">
        <v>46</v>
      </c>
      <c r="G204" s="211"/>
      <c r="H204" s="329" t="s">
        <v>643</v>
      </c>
      <c r="I204" s="329"/>
      <c r="J204" s="329"/>
      <c r="K204" s="257"/>
    </row>
    <row r="205" spans="2:11" s="1" customFormat="1" ht="15" customHeight="1">
      <c r="B205" s="234"/>
      <c r="C205" s="211"/>
      <c r="D205" s="211"/>
      <c r="E205" s="211"/>
      <c r="F205" s="232" t="s">
        <v>44</v>
      </c>
      <c r="G205" s="211"/>
      <c r="H205" s="329" t="s">
        <v>644</v>
      </c>
      <c r="I205" s="329"/>
      <c r="J205" s="329"/>
      <c r="K205" s="257"/>
    </row>
    <row r="206" spans="2:11" s="1" customFormat="1" ht="15" customHeight="1">
      <c r="B206" s="234"/>
      <c r="C206" s="211"/>
      <c r="D206" s="211"/>
      <c r="E206" s="211"/>
      <c r="F206" s="232" t="s">
        <v>45</v>
      </c>
      <c r="G206" s="211"/>
      <c r="H206" s="329" t="s">
        <v>645</v>
      </c>
      <c r="I206" s="329"/>
      <c r="J206" s="329"/>
      <c r="K206" s="257"/>
    </row>
    <row r="207" spans="2:11" s="1" customFormat="1" ht="15" customHeight="1">
      <c r="B207" s="234"/>
      <c r="C207" s="211"/>
      <c r="D207" s="211"/>
      <c r="E207" s="211"/>
      <c r="F207" s="232"/>
      <c r="G207" s="211"/>
      <c r="H207" s="211"/>
      <c r="I207" s="211"/>
      <c r="J207" s="211"/>
      <c r="K207" s="257"/>
    </row>
    <row r="208" spans="2:11" s="1" customFormat="1" ht="15" customHeight="1">
      <c r="B208" s="234"/>
      <c r="C208" s="211" t="s">
        <v>586</v>
      </c>
      <c r="D208" s="211"/>
      <c r="E208" s="211"/>
      <c r="F208" s="232" t="s">
        <v>75</v>
      </c>
      <c r="G208" s="211"/>
      <c r="H208" s="329" t="s">
        <v>646</v>
      </c>
      <c r="I208" s="329"/>
      <c r="J208" s="329"/>
      <c r="K208" s="257"/>
    </row>
    <row r="209" spans="2:11" s="1" customFormat="1" ht="15" customHeight="1">
      <c r="B209" s="234"/>
      <c r="C209" s="211"/>
      <c r="D209" s="211"/>
      <c r="E209" s="211"/>
      <c r="F209" s="232" t="s">
        <v>481</v>
      </c>
      <c r="G209" s="211"/>
      <c r="H209" s="329" t="s">
        <v>482</v>
      </c>
      <c r="I209" s="329"/>
      <c r="J209" s="329"/>
      <c r="K209" s="257"/>
    </row>
    <row r="210" spans="2:11" s="1" customFormat="1" ht="15" customHeight="1">
      <c r="B210" s="234"/>
      <c r="C210" s="211"/>
      <c r="D210" s="211"/>
      <c r="E210" s="211"/>
      <c r="F210" s="232" t="s">
        <v>479</v>
      </c>
      <c r="G210" s="211"/>
      <c r="H210" s="329" t="s">
        <v>647</v>
      </c>
      <c r="I210" s="329"/>
      <c r="J210" s="329"/>
      <c r="K210" s="257"/>
    </row>
    <row r="211" spans="2:11" s="1" customFormat="1" ht="15" customHeight="1">
      <c r="B211" s="275"/>
      <c r="C211" s="211"/>
      <c r="D211" s="211"/>
      <c r="E211" s="211"/>
      <c r="F211" s="232" t="s">
        <v>483</v>
      </c>
      <c r="G211" s="270"/>
      <c r="H211" s="330" t="s">
        <v>484</v>
      </c>
      <c r="I211" s="330"/>
      <c r="J211" s="330"/>
      <c r="K211" s="276"/>
    </row>
    <row r="212" spans="2:11" s="1" customFormat="1" ht="15" customHeight="1">
      <c r="B212" s="275"/>
      <c r="C212" s="211"/>
      <c r="D212" s="211"/>
      <c r="E212" s="211"/>
      <c r="F212" s="232" t="s">
        <v>485</v>
      </c>
      <c r="G212" s="270"/>
      <c r="H212" s="330" t="s">
        <v>648</v>
      </c>
      <c r="I212" s="330"/>
      <c r="J212" s="330"/>
      <c r="K212" s="276"/>
    </row>
    <row r="213" spans="2:11" s="1" customFormat="1" ht="15" customHeight="1">
      <c r="B213" s="275"/>
      <c r="C213" s="211"/>
      <c r="D213" s="211"/>
      <c r="E213" s="211"/>
      <c r="F213" s="232"/>
      <c r="G213" s="270"/>
      <c r="H213" s="261"/>
      <c r="I213" s="261"/>
      <c r="J213" s="261"/>
      <c r="K213" s="276"/>
    </row>
    <row r="214" spans="2:11" s="1" customFormat="1" ht="15" customHeight="1">
      <c r="B214" s="275"/>
      <c r="C214" s="211" t="s">
        <v>610</v>
      </c>
      <c r="D214" s="211"/>
      <c r="E214" s="211"/>
      <c r="F214" s="232">
        <v>1</v>
      </c>
      <c r="G214" s="270"/>
      <c r="H214" s="330" t="s">
        <v>649</v>
      </c>
      <c r="I214" s="330"/>
      <c r="J214" s="330"/>
      <c r="K214" s="276"/>
    </row>
    <row r="215" spans="2:11" s="1" customFormat="1" ht="15" customHeight="1">
      <c r="B215" s="275"/>
      <c r="C215" s="211"/>
      <c r="D215" s="211"/>
      <c r="E215" s="211"/>
      <c r="F215" s="232">
        <v>2</v>
      </c>
      <c r="G215" s="270"/>
      <c r="H215" s="330" t="s">
        <v>650</v>
      </c>
      <c r="I215" s="330"/>
      <c r="J215" s="330"/>
      <c r="K215" s="276"/>
    </row>
    <row r="216" spans="2:11" s="1" customFormat="1" ht="15" customHeight="1">
      <c r="B216" s="275"/>
      <c r="C216" s="211"/>
      <c r="D216" s="211"/>
      <c r="E216" s="211"/>
      <c r="F216" s="232">
        <v>3</v>
      </c>
      <c r="G216" s="270"/>
      <c r="H216" s="330" t="s">
        <v>651</v>
      </c>
      <c r="I216" s="330"/>
      <c r="J216" s="330"/>
      <c r="K216" s="276"/>
    </row>
    <row r="217" spans="2:11" s="1" customFormat="1" ht="15" customHeight="1">
      <c r="B217" s="275"/>
      <c r="C217" s="211"/>
      <c r="D217" s="211"/>
      <c r="E217" s="211"/>
      <c r="F217" s="232">
        <v>4</v>
      </c>
      <c r="G217" s="270"/>
      <c r="H217" s="330" t="s">
        <v>652</v>
      </c>
      <c r="I217" s="330"/>
      <c r="J217" s="330"/>
      <c r="K217" s="276"/>
    </row>
    <row r="218" spans="2:11" s="1" customFormat="1" ht="12.75" customHeight="1">
      <c r="B218" s="277"/>
      <c r="C218" s="278"/>
      <c r="D218" s="278"/>
      <c r="E218" s="278"/>
      <c r="F218" s="278"/>
      <c r="G218" s="278"/>
      <c r="H218" s="278"/>
      <c r="I218" s="278"/>
      <c r="J218" s="278"/>
      <c r="K218" s="27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Jakubcovcá</dc:creator>
  <cp:keywords/>
  <dc:description/>
  <cp:lastModifiedBy/>
  <dcterms:created xsi:type="dcterms:W3CDTF">2022-08-18T12:49:37Z</dcterms:created>
  <dcterms:modified xsi:type="dcterms:W3CDTF">2022-08-18T12:57:27Z</dcterms:modified>
  <cp:category/>
  <cp:version/>
  <cp:contentType/>
  <cp:contentStatus/>
</cp:coreProperties>
</file>