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5mssrv57.praha5.local\HomeDirectory\ilona.kechnerova\Documents\RMČ\24_04_29\Na Hřebenkách\"/>
    </mc:Choice>
  </mc:AlternateContent>
  <xr:revisionPtr revIDLastSave="0" documentId="8_{05168E99-9B87-40CC-81CA-0B08ADFB29C9}" xr6:coauthVersionLast="36" xr6:coauthVersionMax="36" xr10:uidLastSave="{00000000-0000-0000-0000-000000000000}"/>
  <workbookProtection workbookAlgorithmName="SHA-512" workbookHashValue="LUGcuWRd04CZE5rTFwFHJAI7/EvyQUWyjVJlqjbQ8pKvdA54ScJWLUYUCOLrNV8zp0WawcyZvCBmaUdL+cwTVg==" workbookSaltValue="+nwWxb8S0iBZMJC+iKfnTA==" workbookSpinCount="100000" lockStructure="1"/>
  <bookViews>
    <workbookView xWindow="0" yWindow="0" windowWidth="28800" windowHeight="12225" activeTab="3" xr2:uid="{00000000-000D-0000-FFFF-FFFF00000000}"/>
  </bookViews>
  <sheets>
    <sheet name="Stavba" sheetId="1" r:id="rId1"/>
    <sheet name="VzorPolozky" sheetId="10" state="hidden" r:id="rId2"/>
    <sheet name="1 1 Pol" sheetId="12" r:id="rId3"/>
    <sheet name="2 2 Pol" sheetId="13" r:id="rId4"/>
  </sheets>
  <externalReferences>
    <externalReference r:id="rId5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1 Pol'!$1:$7</definedName>
    <definedName name="_xlnm.Print_Titles" localSheetId="3">'2 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1 Pol'!$A$1:$S$432</definedName>
    <definedName name="_xlnm.Print_Area" localSheetId="3">'2 2 Pol'!$A$1:$S$79</definedName>
    <definedName name="_xlnm.Print_Area" localSheetId="0">Stavba!$B$1:$J$88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24" i="12" l="1"/>
  <c r="G39" i="13"/>
  <c r="H57" i="1"/>
  <c r="G57" i="1"/>
  <c r="F57" i="1"/>
  <c r="F56" i="1"/>
  <c r="F55" i="1"/>
  <c r="G38" i="1"/>
  <c r="F38" i="1"/>
  <c r="H9" i="12"/>
  <c r="J11" i="12"/>
  <c r="J13" i="12"/>
  <c r="H19" i="12"/>
  <c r="H20" i="12"/>
  <c r="I20" i="12" s="1"/>
  <c r="H22" i="12"/>
  <c r="I22" i="12" s="1"/>
  <c r="J27" i="12"/>
  <c r="J28" i="12"/>
  <c r="H181" i="12"/>
  <c r="J180" i="12"/>
  <c r="J179" i="12"/>
  <c r="H50" i="1"/>
  <c r="G50" i="1"/>
  <c r="F50" i="1"/>
  <c r="F49" i="1"/>
  <c r="F48" i="1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H420" i="12"/>
  <c r="I420" i="12" s="1"/>
  <c r="H419" i="12"/>
  <c r="H418" i="12"/>
  <c r="I418" i="12" s="1"/>
  <c r="H417" i="12"/>
  <c r="I417" i="12" s="1"/>
  <c r="H416" i="12"/>
  <c r="I416" i="12" s="1"/>
  <c r="J410" i="12"/>
  <c r="J409" i="12"/>
  <c r="J408" i="12"/>
  <c r="J407" i="12"/>
  <c r="J406" i="12"/>
  <c r="J404" i="12"/>
  <c r="H403" i="12"/>
  <c r="I403" i="12" s="1"/>
  <c r="H402" i="12"/>
  <c r="I402" i="12" s="1"/>
  <c r="J401" i="12"/>
  <c r="J400" i="12"/>
  <c r="H399" i="12"/>
  <c r="I399" i="12" s="1"/>
  <c r="H398" i="12"/>
  <c r="I398" i="12" s="1"/>
  <c r="H397" i="12"/>
  <c r="H396" i="12"/>
  <c r="I396" i="12" s="1"/>
  <c r="H395" i="12"/>
  <c r="I395" i="12" s="1"/>
  <c r="H394" i="12"/>
  <c r="I394" i="12" s="1"/>
  <c r="H393" i="12"/>
  <c r="H392" i="12"/>
  <c r="I392" i="12" s="1"/>
  <c r="H391" i="12"/>
  <c r="I391" i="12" s="1"/>
  <c r="H390" i="12"/>
  <c r="I390" i="12" s="1"/>
  <c r="H389" i="12"/>
  <c r="J388" i="12"/>
  <c r="J387" i="12"/>
  <c r="J386" i="12"/>
  <c r="J385" i="12"/>
  <c r="H384" i="12"/>
  <c r="I384" i="12" s="1"/>
  <c r="H382" i="12"/>
  <c r="I382" i="12" s="1"/>
  <c r="H380" i="12"/>
  <c r="I380" i="12" s="1"/>
  <c r="H378" i="12"/>
  <c r="I378" i="12" s="1"/>
  <c r="H376" i="12"/>
  <c r="H375" i="12"/>
  <c r="I375" i="12" s="1"/>
  <c r="H371" i="12"/>
  <c r="I371" i="12" s="1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H354" i="12"/>
  <c r="I354" i="12" s="1"/>
  <c r="H353" i="12"/>
  <c r="H352" i="12"/>
  <c r="I352" i="12" s="1"/>
  <c r="H351" i="12"/>
  <c r="I351" i="12" s="1"/>
  <c r="H350" i="12"/>
  <c r="I350" i="12" s="1"/>
  <c r="H349" i="12"/>
  <c r="I349" i="12" s="1"/>
  <c r="H348" i="12"/>
  <c r="I348" i="12" s="1"/>
  <c r="H347" i="12"/>
  <c r="I347" i="12" s="1"/>
  <c r="H346" i="12"/>
  <c r="I346" i="12" s="1"/>
  <c r="H345" i="12"/>
  <c r="I345" i="12" s="1"/>
  <c r="H344" i="12"/>
  <c r="I344" i="12" s="1"/>
  <c r="H343" i="12"/>
  <c r="I343" i="12" s="1"/>
  <c r="H342" i="12"/>
  <c r="I342" i="12" s="1"/>
  <c r="H341" i="12"/>
  <c r="I341" i="12" s="1"/>
  <c r="H340" i="12"/>
  <c r="I340" i="12" s="1"/>
  <c r="H339" i="12"/>
  <c r="I339" i="12" s="1"/>
  <c r="H338" i="12"/>
  <c r="I338" i="12" s="1"/>
  <c r="H337" i="12"/>
  <c r="H336" i="12"/>
  <c r="I336" i="12" s="1"/>
  <c r="H335" i="12"/>
  <c r="I335" i="12" s="1"/>
  <c r="H334" i="12"/>
  <c r="I334" i="12" s="1"/>
  <c r="H333" i="12"/>
  <c r="I333" i="12" s="1"/>
  <c r="H332" i="12"/>
  <c r="I332" i="12" s="1"/>
  <c r="H331" i="12"/>
  <c r="I331" i="12" s="1"/>
  <c r="H330" i="12"/>
  <c r="I330" i="12" s="1"/>
  <c r="H329" i="12"/>
  <c r="H328" i="12"/>
  <c r="H327" i="12"/>
  <c r="I327" i="12" s="1"/>
  <c r="H326" i="12"/>
  <c r="I326" i="12" s="1"/>
  <c r="H325" i="12"/>
  <c r="I325" i="12" s="1"/>
  <c r="H324" i="12"/>
  <c r="I324" i="12" s="1"/>
  <c r="H323" i="12"/>
  <c r="I323" i="12" s="1"/>
  <c r="H322" i="12"/>
  <c r="I322" i="12" s="1"/>
  <c r="J321" i="12"/>
  <c r="H320" i="12"/>
  <c r="J305" i="12"/>
  <c r="J304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3" i="12"/>
  <c r="J252" i="12"/>
  <c r="J251" i="12"/>
  <c r="J250" i="12"/>
  <c r="K250" i="12" s="1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19" i="12"/>
  <c r="J229" i="12"/>
  <c r="J228" i="12"/>
  <c r="J227" i="12"/>
  <c r="J226" i="12"/>
  <c r="J225" i="12"/>
  <c r="J224" i="12"/>
  <c r="J223" i="12"/>
  <c r="J222" i="12"/>
  <c r="J221" i="12"/>
  <c r="J220" i="12"/>
  <c r="H137" i="12"/>
  <c r="I137" i="12" s="1"/>
  <c r="H136" i="12"/>
  <c r="I136" i="12" s="1"/>
  <c r="H135" i="12"/>
  <c r="I135" i="12" s="1"/>
  <c r="J217" i="12"/>
  <c r="J216" i="12"/>
  <c r="J215" i="12"/>
  <c r="J214" i="12"/>
  <c r="J213" i="12"/>
  <c r="J212" i="12"/>
  <c r="J211" i="12"/>
  <c r="J210" i="12"/>
  <c r="J83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78" i="12"/>
  <c r="J177" i="12"/>
  <c r="J176" i="12"/>
  <c r="J175" i="12"/>
  <c r="J174" i="12"/>
  <c r="J173" i="12"/>
  <c r="J172" i="12"/>
  <c r="J186" i="12"/>
  <c r="J185" i="12"/>
  <c r="J184" i="12"/>
  <c r="J183" i="12"/>
  <c r="J182" i="12"/>
  <c r="I180" i="12"/>
  <c r="I179" i="12"/>
  <c r="I174" i="12"/>
  <c r="J170" i="12"/>
  <c r="H169" i="12"/>
  <c r="I169" i="12" s="1"/>
  <c r="H168" i="12"/>
  <c r="I168" i="12" s="1"/>
  <c r="H167" i="12"/>
  <c r="I167" i="12" s="1"/>
  <c r="H166" i="12"/>
  <c r="I166" i="12" s="1"/>
  <c r="H165" i="12"/>
  <c r="I165" i="12" s="1"/>
  <c r="H164" i="12"/>
  <c r="I164" i="12" s="1"/>
  <c r="H163" i="12"/>
  <c r="I163" i="12" s="1"/>
  <c r="H162" i="12"/>
  <c r="I162" i="12" s="1"/>
  <c r="H161" i="12"/>
  <c r="I161" i="12" s="1"/>
  <c r="J160" i="12"/>
  <c r="J159" i="12"/>
  <c r="J158" i="12"/>
  <c r="J157" i="12"/>
  <c r="J155" i="12"/>
  <c r="H154" i="12"/>
  <c r="I154" i="12" s="1"/>
  <c r="H153" i="12"/>
  <c r="I153" i="12" s="1"/>
  <c r="H152" i="12"/>
  <c r="I152" i="12" s="1"/>
  <c r="H151" i="12"/>
  <c r="I151" i="12" s="1"/>
  <c r="H150" i="12"/>
  <c r="I150" i="12" s="1"/>
  <c r="J149" i="12"/>
  <c r="J148" i="12"/>
  <c r="J147" i="12"/>
  <c r="J146" i="12"/>
  <c r="J145" i="12"/>
  <c r="H144" i="12"/>
  <c r="I144" i="12" s="1"/>
  <c r="H143" i="12"/>
  <c r="I143" i="12" s="1"/>
  <c r="H142" i="12"/>
  <c r="I142" i="12" s="1"/>
  <c r="H141" i="12"/>
  <c r="I141" i="12" s="1"/>
  <c r="H140" i="12"/>
  <c r="I140" i="12" s="1"/>
  <c r="H139" i="12"/>
  <c r="I139" i="12" s="1"/>
  <c r="H138" i="12"/>
  <c r="I138" i="12" s="1"/>
  <c r="J133" i="12"/>
  <c r="J132" i="12"/>
  <c r="J131" i="12"/>
  <c r="J128" i="12"/>
  <c r="J127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H94" i="12"/>
  <c r="I94" i="12" s="1"/>
  <c r="H93" i="12"/>
  <c r="I93" i="12" s="1"/>
  <c r="H92" i="12"/>
  <c r="I92" i="12" s="1"/>
  <c r="H89" i="12"/>
  <c r="I89" i="12" s="1"/>
  <c r="H88" i="12"/>
  <c r="I88" i="12" s="1"/>
  <c r="H86" i="12"/>
  <c r="I86" i="12" s="1"/>
  <c r="H85" i="12"/>
  <c r="I85" i="12" s="1"/>
  <c r="H84" i="12"/>
  <c r="I84" i="12" s="1"/>
  <c r="H82" i="12"/>
  <c r="I82" i="12" s="1"/>
  <c r="H81" i="12"/>
  <c r="I81" i="12" s="1"/>
  <c r="H80" i="12"/>
  <c r="I80" i="12" s="1"/>
  <c r="H79" i="12"/>
  <c r="I79" i="12" s="1"/>
  <c r="H75" i="12"/>
  <c r="I75" i="12" s="1"/>
  <c r="H74" i="12"/>
  <c r="I74" i="12" s="1"/>
  <c r="H73" i="12"/>
  <c r="I73" i="12" s="1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G35" i="12"/>
  <c r="K35" i="12" s="1"/>
  <c r="I9" i="12"/>
  <c r="I8" i="12" s="1"/>
  <c r="I11" i="12"/>
  <c r="I10" i="12" s="1"/>
  <c r="I13" i="12"/>
  <c r="I12" i="12" s="1"/>
  <c r="I15" i="12"/>
  <c r="I14" i="12" s="1"/>
  <c r="I19" i="12"/>
  <c r="I24" i="12"/>
  <c r="I23" i="12" s="1"/>
  <c r="I27" i="12"/>
  <c r="I28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83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7" i="12"/>
  <c r="I128" i="12"/>
  <c r="I131" i="12"/>
  <c r="I132" i="12"/>
  <c r="I133" i="12"/>
  <c r="I145" i="12"/>
  <c r="I146" i="12"/>
  <c r="I147" i="12"/>
  <c r="I148" i="12"/>
  <c r="I149" i="12"/>
  <c r="I155" i="12"/>
  <c r="I157" i="12"/>
  <c r="I158" i="12"/>
  <c r="I159" i="12"/>
  <c r="I160" i="12"/>
  <c r="I170" i="12"/>
  <c r="I172" i="12"/>
  <c r="I173" i="12"/>
  <c r="I175" i="12"/>
  <c r="I176" i="12"/>
  <c r="I177" i="12"/>
  <c r="I178" i="12"/>
  <c r="I181" i="12"/>
  <c r="I182" i="12"/>
  <c r="I183" i="12"/>
  <c r="I184" i="12"/>
  <c r="I185" i="12"/>
  <c r="I186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10" i="12"/>
  <c r="I211" i="12"/>
  <c r="I212" i="12"/>
  <c r="I213" i="12"/>
  <c r="I214" i="12"/>
  <c r="I215" i="12"/>
  <c r="I216" i="12"/>
  <c r="I217" i="12"/>
  <c r="I219" i="12"/>
  <c r="I220" i="12"/>
  <c r="I221" i="12"/>
  <c r="I222" i="12"/>
  <c r="I223" i="12"/>
  <c r="I224" i="12"/>
  <c r="I225" i="12"/>
  <c r="I226" i="12"/>
  <c r="I227" i="12"/>
  <c r="I228" i="12"/>
  <c r="I229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20" i="12"/>
  <c r="I321" i="12"/>
  <c r="I328" i="12"/>
  <c r="I329" i="12"/>
  <c r="I337" i="12"/>
  <c r="I353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6" i="12"/>
  <c r="I385" i="12"/>
  <c r="I386" i="12"/>
  <c r="I387" i="12"/>
  <c r="I388" i="12"/>
  <c r="I389" i="12"/>
  <c r="I393" i="12"/>
  <c r="I397" i="12"/>
  <c r="I400" i="12"/>
  <c r="I401" i="12"/>
  <c r="I404" i="12"/>
  <c r="I406" i="12"/>
  <c r="I407" i="12"/>
  <c r="I408" i="12"/>
  <c r="I409" i="12"/>
  <c r="I410" i="12"/>
  <c r="I412" i="12"/>
  <c r="I413" i="12"/>
  <c r="I414" i="12"/>
  <c r="I419" i="12"/>
  <c r="G19" i="12"/>
  <c r="I26" i="12" l="1"/>
  <c r="I18" i="12"/>
  <c r="I411" i="12"/>
  <c r="I218" i="12"/>
  <c r="I230" i="12"/>
  <c r="I29" i="12"/>
  <c r="I256" i="12"/>
  <c r="I415" i="12"/>
  <c r="I355" i="12"/>
  <c r="I319" i="12"/>
  <c r="I286" i="12"/>
  <c r="I209" i="12"/>
  <c r="I189" i="12"/>
  <c r="I171" i="12"/>
  <c r="I156" i="12"/>
  <c r="I134" i="12"/>
  <c r="I97" i="12"/>
  <c r="I87" i="12"/>
  <c r="I72" i="12"/>
  <c r="G9" i="13"/>
  <c r="I9" i="13"/>
  <c r="K9" i="13"/>
  <c r="O9" i="13"/>
  <c r="Q9" i="13"/>
  <c r="S9" i="13"/>
  <c r="G10" i="13"/>
  <c r="M10" i="13" s="1"/>
  <c r="I10" i="13"/>
  <c r="K10" i="13"/>
  <c r="O10" i="13"/>
  <c r="Q10" i="13"/>
  <c r="S10" i="13"/>
  <c r="G11" i="13"/>
  <c r="M11" i="13" s="1"/>
  <c r="I11" i="13"/>
  <c r="K11" i="13"/>
  <c r="O11" i="13"/>
  <c r="Q11" i="13"/>
  <c r="S11" i="13"/>
  <c r="G12" i="13"/>
  <c r="M12" i="13" s="1"/>
  <c r="I12" i="13"/>
  <c r="K12" i="13"/>
  <c r="O12" i="13"/>
  <c r="Q12" i="13"/>
  <c r="S12" i="13"/>
  <c r="G13" i="13"/>
  <c r="M13" i="13" s="1"/>
  <c r="I13" i="13"/>
  <c r="K13" i="13"/>
  <c r="O13" i="13"/>
  <c r="Q13" i="13"/>
  <c r="S13" i="13"/>
  <c r="G14" i="13"/>
  <c r="M14" i="13" s="1"/>
  <c r="I14" i="13"/>
  <c r="K14" i="13"/>
  <c r="O14" i="13"/>
  <c r="Q14" i="13"/>
  <c r="S14" i="13"/>
  <c r="G15" i="13"/>
  <c r="M15" i="13" s="1"/>
  <c r="I15" i="13"/>
  <c r="K15" i="13"/>
  <c r="O15" i="13"/>
  <c r="Q15" i="13"/>
  <c r="S15" i="13"/>
  <c r="G16" i="13"/>
  <c r="I16" i="13"/>
  <c r="K16" i="13"/>
  <c r="O16" i="13"/>
  <c r="Q16" i="13"/>
  <c r="S16" i="13"/>
  <c r="G17" i="13"/>
  <c r="M17" i="13" s="1"/>
  <c r="I17" i="13"/>
  <c r="K17" i="13"/>
  <c r="O17" i="13"/>
  <c r="Q17" i="13"/>
  <c r="S17" i="13"/>
  <c r="G18" i="13"/>
  <c r="M18" i="13" s="1"/>
  <c r="I18" i="13"/>
  <c r="K18" i="13"/>
  <c r="O18" i="13"/>
  <c r="Q18" i="13"/>
  <c r="S18" i="13"/>
  <c r="G19" i="13"/>
  <c r="M19" i="13" s="1"/>
  <c r="I19" i="13"/>
  <c r="K19" i="13"/>
  <c r="O19" i="13"/>
  <c r="Q19" i="13"/>
  <c r="S19" i="13"/>
  <c r="G20" i="13"/>
  <c r="M20" i="13" s="1"/>
  <c r="I20" i="13"/>
  <c r="K20" i="13"/>
  <c r="O20" i="13"/>
  <c r="Q20" i="13"/>
  <c r="S20" i="13"/>
  <c r="G21" i="13"/>
  <c r="M21" i="13" s="1"/>
  <c r="I21" i="13"/>
  <c r="K21" i="13"/>
  <c r="O21" i="13"/>
  <c r="Q21" i="13"/>
  <c r="S21" i="13"/>
  <c r="G22" i="13"/>
  <c r="M22" i="13" s="1"/>
  <c r="I22" i="13"/>
  <c r="K22" i="13"/>
  <c r="O22" i="13"/>
  <c r="Q22" i="13"/>
  <c r="S22" i="13"/>
  <c r="G23" i="13"/>
  <c r="M23" i="13" s="1"/>
  <c r="I23" i="13"/>
  <c r="K23" i="13"/>
  <c r="O23" i="13"/>
  <c r="Q23" i="13"/>
  <c r="S23" i="13"/>
  <c r="G24" i="13"/>
  <c r="M24" i="13" s="1"/>
  <c r="I24" i="13"/>
  <c r="K24" i="13"/>
  <c r="O24" i="13"/>
  <c r="Q24" i="13"/>
  <c r="S24" i="13"/>
  <c r="G25" i="13"/>
  <c r="M25" i="13" s="1"/>
  <c r="I25" i="13"/>
  <c r="K25" i="13"/>
  <c r="O25" i="13"/>
  <c r="Q25" i="13"/>
  <c r="S25" i="13"/>
  <c r="G26" i="13"/>
  <c r="M26" i="13" s="1"/>
  <c r="I26" i="13"/>
  <c r="K26" i="13"/>
  <c r="O26" i="13"/>
  <c r="Q26" i="13"/>
  <c r="S26" i="13"/>
  <c r="G27" i="13"/>
  <c r="M27" i="13" s="1"/>
  <c r="I27" i="13"/>
  <c r="K27" i="13"/>
  <c r="O27" i="13"/>
  <c r="Q27" i="13"/>
  <c r="S27" i="13"/>
  <c r="G28" i="13"/>
  <c r="M28" i="13" s="1"/>
  <c r="I28" i="13"/>
  <c r="K28" i="13"/>
  <c r="O28" i="13"/>
  <c r="Q28" i="13"/>
  <c r="S28" i="13"/>
  <c r="G29" i="13"/>
  <c r="M29" i="13" s="1"/>
  <c r="I29" i="13"/>
  <c r="K29" i="13"/>
  <c r="O29" i="13"/>
  <c r="Q29" i="13"/>
  <c r="S29" i="13"/>
  <c r="G30" i="13"/>
  <c r="M30" i="13" s="1"/>
  <c r="I30" i="13"/>
  <c r="K30" i="13"/>
  <c r="O30" i="13"/>
  <c r="Q30" i="13"/>
  <c r="S30" i="13"/>
  <c r="G31" i="13"/>
  <c r="M31" i="13" s="1"/>
  <c r="I31" i="13"/>
  <c r="K31" i="13"/>
  <c r="O31" i="13"/>
  <c r="Q31" i="13"/>
  <c r="S31" i="13"/>
  <c r="G32" i="13"/>
  <c r="M32" i="13" s="1"/>
  <c r="I32" i="13"/>
  <c r="K32" i="13"/>
  <c r="O32" i="13"/>
  <c r="Q32" i="13"/>
  <c r="S32" i="13"/>
  <c r="G33" i="13"/>
  <c r="M33" i="13" s="1"/>
  <c r="I33" i="13"/>
  <c r="K33" i="13"/>
  <c r="O33" i="13"/>
  <c r="Q33" i="13"/>
  <c r="S33" i="13"/>
  <c r="G34" i="13"/>
  <c r="M34" i="13" s="1"/>
  <c r="I34" i="13"/>
  <c r="K34" i="13"/>
  <c r="O34" i="13"/>
  <c r="Q34" i="13"/>
  <c r="S34" i="13"/>
  <c r="G35" i="13"/>
  <c r="M35" i="13" s="1"/>
  <c r="I35" i="13"/>
  <c r="K35" i="13"/>
  <c r="O35" i="13"/>
  <c r="Q35" i="13"/>
  <c r="S35" i="13"/>
  <c r="G36" i="13"/>
  <c r="M36" i="13" s="1"/>
  <c r="I36" i="13"/>
  <c r="K36" i="13"/>
  <c r="O36" i="13"/>
  <c r="Q36" i="13"/>
  <c r="S36" i="13"/>
  <c r="G37" i="13"/>
  <c r="M37" i="13" s="1"/>
  <c r="I37" i="13"/>
  <c r="K37" i="13"/>
  <c r="O37" i="13"/>
  <c r="Q37" i="13"/>
  <c r="S37" i="13"/>
  <c r="G38" i="13"/>
  <c r="M38" i="13" s="1"/>
  <c r="I38" i="13"/>
  <c r="K38" i="13"/>
  <c r="O38" i="13"/>
  <c r="Q38" i="13"/>
  <c r="S38" i="13"/>
  <c r="M39" i="13"/>
  <c r="I39" i="13"/>
  <c r="K39" i="13"/>
  <c r="O39" i="13"/>
  <c r="Q39" i="13"/>
  <c r="S39" i="13"/>
  <c r="G40" i="13"/>
  <c r="M40" i="13" s="1"/>
  <c r="I40" i="13"/>
  <c r="K40" i="13"/>
  <c r="O40" i="13"/>
  <c r="Q40" i="13"/>
  <c r="S40" i="13"/>
  <c r="G41" i="13"/>
  <c r="M41" i="13" s="1"/>
  <c r="I41" i="13"/>
  <c r="K41" i="13"/>
  <c r="O41" i="13"/>
  <c r="Q41" i="13"/>
  <c r="S41" i="13"/>
  <c r="G42" i="13"/>
  <c r="M42" i="13" s="1"/>
  <c r="I42" i="13"/>
  <c r="K42" i="13"/>
  <c r="O42" i="13"/>
  <c r="Q42" i="13"/>
  <c r="S42" i="13"/>
  <c r="G43" i="13"/>
  <c r="M43" i="13" s="1"/>
  <c r="I43" i="13"/>
  <c r="K43" i="13"/>
  <c r="O43" i="13"/>
  <c r="Q43" i="13"/>
  <c r="S43" i="13"/>
  <c r="G44" i="13"/>
  <c r="M44" i="13" s="1"/>
  <c r="I44" i="13"/>
  <c r="K44" i="13"/>
  <c r="O44" i="13"/>
  <c r="Q44" i="13"/>
  <c r="S44" i="13"/>
  <c r="G45" i="13"/>
  <c r="M45" i="13" s="1"/>
  <c r="I45" i="13"/>
  <c r="K45" i="13"/>
  <c r="O45" i="13"/>
  <c r="Q45" i="13"/>
  <c r="S45" i="13"/>
  <c r="G46" i="13"/>
  <c r="M46" i="13" s="1"/>
  <c r="I46" i="13"/>
  <c r="K46" i="13"/>
  <c r="O46" i="13"/>
  <c r="Q46" i="13"/>
  <c r="S46" i="13"/>
  <c r="G47" i="13"/>
  <c r="M47" i="13" s="1"/>
  <c r="I47" i="13"/>
  <c r="K47" i="13"/>
  <c r="O47" i="13"/>
  <c r="Q47" i="13"/>
  <c r="S47" i="13"/>
  <c r="G48" i="13"/>
  <c r="M48" i="13" s="1"/>
  <c r="I48" i="13"/>
  <c r="K48" i="13"/>
  <c r="O48" i="13"/>
  <c r="Q48" i="13"/>
  <c r="S48" i="13"/>
  <c r="G49" i="13"/>
  <c r="M49" i="13" s="1"/>
  <c r="I49" i="13"/>
  <c r="K49" i="13"/>
  <c r="O49" i="13"/>
  <c r="Q49" i="13"/>
  <c r="S49" i="13"/>
  <c r="G51" i="13"/>
  <c r="M51" i="13" s="1"/>
  <c r="I51" i="13"/>
  <c r="K51" i="13"/>
  <c r="O51" i="13"/>
  <c r="Q51" i="13"/>
  <c r="S51" i="13"/>
  <c r="G52" i="13"/>
  <c r="M52" i="13" s="1"/>
  <c r="I52" i="13"/>
  <c r="K52" i="13"/>
  <c r="O52" i="13"/>
  <c r="Q52" i="13"/>
  <c r="S52" i="13"/>
  <c r="G53" i="13"/>
  <c r="M53" i="13" s="1"/>
  <c r="I53" i="13"/>
  <c r="K53" i="13"/>
  <c r="O53" i="13"/>
  <c r="Q53" i="13"/>
  <c r="S53" i="13"/>
  <c r="G54" i="13"/>
  <c r="M54" i="13" s="1"/>
  <c r="I54" i="13"/>
  <c r="K54" i="13"/>
  <c r="O54" i="13"/>
  <c r="Q54" i="13"/>
  <c r="S54" i="13"/>
  <c r="G55" i="13"/>
  <c r="M55" i="13" s="1"/>
  <c r="I55" i="13"/>
  <c r="K55" i="13"/>
  <c r="O55" i="13"/>
  <c r="Q55" i="13"/>
  <c r="S55" i="13"/>
  <c r="G56" i="13"/>
  <c r="M56" i="13" s="1"/>
  <c r="I56" i="13"/>
  <c r="K56" i="13"/>
  <c r="O56" i="13"/>
  <c r="Q56" i="13"/>
  <c r="S56" i="13"/>
  <c r="G57" i="13"/>
  <c r="M57" i="13" s="1"/>
  <c r="I57" i="13"/>
  <c r="K57" i="13"/>
  <c r="O57" i="13"/>
  <c r="Q57" i="13"/>
  <c r="S57" i="13"/>
  <c r="G58" i="13"/>
  <c r="M58" i="13" s="1"/>
  <c r="I58" i="13"/>
  <c r="K58" i="13"/>
  <c r="O58" i="13"/>
  <c r="Q58" i="13"/>
  <c r="S58" i="13"/>
  <c r="G59" i="13"/>
  <c r="M59" i="13" s="1"/>
  <c r="I59" i="13"/>
  <c r="K59" i="13"/>
  <c r="O59" i="13"/>
  <c r="Q59" i="13"/>
  <c r="S59" i="13"/>
  <c r="G60" i="13"/>
  <c r="M60" i="13" s="1"/>
  <c r="I60" i="13"/>
  <c r="K60" i="13"/>
  <c r="O60" i="13"/>
  <c r="Q60" i="13"/>
  <c r="S60" i="13"/>
  <c r="G61" i="13"/>
  <c r="M61" i="13" s="1"/>
  <c r="I61" i="13"/>
  <c r="K61" i="13"/>
  <c r="O61" i="13"/>
  <c r="Q61" i="13"/>
  <c r="S61" i="13"/>
  <c r="G62" i="13"/>
  <c r="M62" i="13" s="1"/>
  <c r="I62" i="13"/>
  <c r="K62" i="13"/>
  <c r="O62" i="13"/>
  <c r="Q62" i="13"/>
  <c r="S62" i="13"/>
  <c r="G63" i="13"/>
  <c r="M63" i="13" s="1"/>
  <c r="I63" i="13"/>
  <c r="K63" i="13"/>
  <c r="O63" i="13"/>
  <c r="Q63" i="13"/>
  <c r="S63" i="13"/>
  <c r="I65" i="13"/>
  <c r="O65" i="13"/>
  <c r="Q65" i="13"/>
  <c r="S65" i="13"/>
  <c r="I66" i="13"/>
  <c r="O66" i="13"/>
  <c r="Q66" i="13"/>
  <c r="S66" i="13"/>
  <c r="I67" i="13"/>
  <c r="O67" i="13"/>
  <c r="Q67" i="13"/>
  <c r="S67" i="13"/>
  <c r="Y69" i="13"/>
  <c r="AU383" i="12"/>
  <c r="AU381" i="12"/>
  <c r="AU379" i="12"/>
  <c r="AU377" i="12"/>
  <c r="AU25" i="12"/>
  <c r="AU21" i="12"/>
  <c r="AU17" i="12"/>
  <c r="G9" i="12"/>
  <c r="M9" i="12" s="1"/>
  <c r="M8" i="12" s="1"/>
  <c r="K9" i="12"/>
  <c r="K8" i="12" s="1"/>
  <c r="O9" i="12"/>
  <c r="O8" i="12" s="1"/>
  <c r="Q9" i="12"/>
  <c r="Q8" i="12" s="1"/>
  <c r="S9" i="12"/>
  <c r="S8" i="12" s="1"/>
  <c r="G11" i="12"/>
  <c r="G10" i="12" s="1"/>
  <c r="I82" i="1" s="1"/>
  <c r="K11" i="12"/>
  <c r="K10" i="12" s="1"/>
  <c r="O11" i="12"/>
  <c r="O10" i="12" s="1"/>
  <c r="Q11" i="12"/>
  <c r="Q10" i="12" s="1"/>
  <c r="S11" i="12"/>
  <c r="S10" i="12" s="1"/>
  <c r="G13" i="12"/>
  <c r="G12" i="12" s="1"/>
  <c r="I83" i="1" s="1"/>
  <c r="K13" i="12"/>
  <c r="K12" i="12" s="1"/>
  <c r="O13" i="12"/>
  <c r="O12" i="12" s="1"/>
  <c r="Q13" i="12"/>
  <c r="Q12" i="12" s="1"/>
  <c r="S13" i="12"/>
  <c r="S12" i="12" s="1"/>
  <c r="G15" i="12"/>
  <c r="G14" i="12" s="1"/>
  <c r="I84" i="1" s="1"/>
  <c r="K15" i="12"/>
  <c r="K14" i="12" s="1"/>
  <c r="O15" i="12"/>
  <c r="O14" i="12" s="1"/>
  <c r="Q15" i="12"/>
  <c r="Q14" i="12" s="1"/>
  <c r="S15" i="12"/>
  <c r="S14" i="12" s="1"/>
  <c r="M19" i="12"/>
  <c r="K19" i="12"/>
  <c r="O19" i="12"/>
  <c r="Q19" i="12"/>
  <c r="S19" i="12"/>
  <c r="G20" i="12"/>
  <c r="M20" i="12" s="1"/>
  <c r="K20" i="12"/>
  <c r="O20" i="12"/>
  <c r="Q20" i="12"/>
  <c r="S20" i="12"/>
  <c r="G22" i="12"/>
  <c r="M22" i="12" s="1"/>
  <c r="K22" i="12"/>
  <c r="O22" i="12"/>
  <c r="Q22" i="12"/>
  <c r="S22" i="12"/>
  <c r="G24" i="12"/>
  <c r="M24" i="12" s="1"/>
  <c r="M23" i="12" s="1"/>
  <c r="K24" i="12"/>
  <c r="K23" i="12" s="1"/>
  <c r="O24" i="12"/>
  <c r="O23" i="12" s="1"/>
  <c r="Q24" i="12"/>
  <c r="Q23" i="12" s="1"/>
  <c r="S24" i="12"/>
  <c r="S23" i="12" s="1"/>
  <c r="G27" i="12"/>
  <c r="M27" i="12" s="1"/>
  <c r="K27" i="12"/>
  <c r="O27" i="12"/>
  <c r="Q27" i="12"/>
  <c r="S27" i="12"/>
  <c r="G28" i="12"/>
  <c r="K28" i="12"/>
  <c r="O28" i="12"/>
  <c r="Q28" i="12"/>
  <c r="S28" i="12"/>
  <c r="G30" i="12"/>
  <c r="O30" i="12"/>
  <c r="Q30" i="12"/>
  <c r="S30" i="12"/>
  <c r="G31" i="12"/>
  <c r="O31" i="12"/>
  <c r="Q31" i="12"/>
  <c r="S31" i="12"/>
  <c r="G32" i="12"/>
  <c r="O32" i="12"/>
  <c r="Q32" i="12"/>
  <c r="S32" i="12"/>
  <c r="G33" i="12"/>
  <c r="O33" i="12"/>
  <c r="Q33" i="12"/>
  <c r="S33" i="12"/>
  <c r="G34" i="12"/>
  <c r="O34" i="12"/>
  <c r="Q34" i="12"/>
  <c r="S34" i="12"/>
  <c r="M35" i="12"/>
  <c r="O35" i="12"/>
  <c r="Q35" i="12"/>
  <c r="S35" i="12"/>
  <c r="G36" i="12"/>
  <c r="O36" i="12"/>
  <c r="Q36" i="12"/>
  <c r="S36" i="12"/>
  <c r="G37" i="12"/>
  <c r="O37" i="12"/>
  <c r="Q37" i="12"/>
  <c r="S37" i="12"/>
  <c r="G38" i="12"/>
  <c r="O38" i="12"/>
  <c r="Q38" i="12"/>
  <c r="S38" i="12"/>
  <c r="G39" i="12"/>
  <c r="O39" i="12"/>
  <c r="Q39" i="12"/>
  <c r="S39" i="12"/>
  <c r="G40" i="12"/>
  <c r="O40" i="12"/>
  <c r="Q40" i="12"/>
  <c r="S40" i="12"/>
  <c r="G41" i="12"/>
  <c r="O41" i="12"/>
  <c r="Q41" i="12"/>
  <c r="S41" i="12"/>
  <c r="G42" i="12"/>
  <c r="O42" i="12"/>
  <c r="Q42" i="12"/>
  <c r="S42" i="12"/>
  <c r="G43" i="12"/>
  <c r="O43" i="12"/>
  <c r="Q43" i="12"/>
  <c r="S43" i="12"/>
  <c r="G44" i="12"/>
  <c r="O44" i="12"/>
  <c r="Q44" i="12"/>
  <c r="S44" i="12"/>
  <c r="G45" i="12"/>
  <c r="O45" i="12"/>
  <c r="Q45" i="12"/>
  <c r="S45" i="12"/>
  <c r="G46" i="12"/>
  <c r="O46" i="12"/>
  <c r="Q46" i="12"/>
  <c r="S46" i="12"/>
  <c r="G47" i="12"/>
  <c r="O47" i="12"/>
  <c r="Q47" i="12"/>
  <c r="S47" i="12"/>
  <c r="G48" i="12"/>
  <c r="O48" i="12"/>
  <c r="Q48" i="12"/>
  <c r="S48" i="12"/>
  <c r="G49" i="12"/>
  <c r="O49" i="12"/>
  <c r="Q49" i="12"/>
  <c r="S49" i="12"/>
  <c r="G50" i="12"/>
  <c r="O50" i="12"/>
  <c r="Q50" i="12"/>
  <c r="S50" i="12"/>
  <c r="G51" i="12"/>
  <c r="O51" i="12"/>
  <c r="Q51" i="12"/>
  <c r="S51" i="12"/>
  <c r="G52" i="12"/>
  <c r="O52" i="12"/>
  <c r="Q52" i="12"/>
  <c r="S52" i="12"/>
  <c r="G53" i="12"/>
  <c r="O53" i="12"/>
  <c r="Q53" i="12"/>
  <c r="S53" i="12"/>
  <c r="G54" i="12"/>
  <c r="O54" i="12"/>
  <c r="Q54" i="12"/>
  <c r="S54" i="12"/>
  <c r="G55" i="12"/>
  <c r="O55" i="12"/>
  <c r="Q55" i="12"/>
  <c r="S55" i="12"/>
  <c r="G56" i="12"/>
  <c r="O56" i="12"/>
  <c r="Q56" i="12"/>
  <c r="S56" i="12"/>
  <c r="G57" i="12"/>
  <c r="O57" i="12"/>
  <c r="Q57" i="12"/>
  <c r="S57" i="12"/>
  <c r="G58" i="12"/>
  <c r="O58" i="12"/>
  <c r="Q58" i="12"/>
  <c r="S58" i="12"/>
  <c r="G59" i="12"/>
  <c r="O59" i="12"/>
  <c r="Q59" i="12"/>
  <c r="S59" i="12"/>
  <c r="G60" i="12"/>
  <c r="O60" i="12"/>
  <c r="Q60" i="12"/>
  <c r="S60" i="12"/>
  <c r="G61" i="12"/>
  <c r="O61" i="12"/>
  <c r="Q61" i="12"/>
  <c r="S61" i="12"/>
  <c r="G62" i="12"/>
  <c r="O62" i="12"/>
  <c r="Q62" i="12"/>
  <c r="S62" i="12"/>
  <c r="G63" i="12"/>
  <c r="O63" i="12"/>
  <c r="Q63" i="12"/>
  <c r="S63" i="12"/>
  <c r="G64" i="12"/>
  <c r="O64" i="12"/>
  <c r="Q64" i="12"/>
  <c r="S64" i="12"/>
  <c r="G65" i="12"/>
  <c r="O65" i="12"/>
  <c r="Q65" i="12"/>
  <c r="S65" i="12"/>
  <c r="G66" i="12"/>
  <c r="O66" i="12"/>
  <c r="Q66" i="12"/>
  <c r="S66" i="12"/>
  <c r="G67" i="12"/>
  <c r="O67" i="12"/>
  <c r="Q67" i="12"/>
  <c r="S67" i="12"/>
  <c r="G68" i="12"/>
  <c r="O68" i="12"/>
  <c r="Q68" i="12"/>
  <c r="S68" i="12"/>
  <c r="G69" i="12"/>
  <c r="O69" i="12"/>
  <c r="Q69" i="12"/>
  <c r="S69" i="12"/>
  <c r="G70" i="12"/>
  <c r="O70" i="12"/>
  <c r="Q70" i="12"/>
  <c r="S70" i="12"/>
  <c r="G71" i="12"/>
  <c r="O71" i="12"/>
  <c r="Q71" i="12"/>
  <c r="S71" i="12"/>
  <c r="G73" i="12"/>
  <c r="K73" i="12"/>
  <c r="O73" i="12"/>
  <c r="Q73" i="12"/>
  <c r="S73" i="12"/>
  <c r="G74" i="12"/>
  <c r="M74" i="12" s="1"/>
  <c r="K74" i="12"/>
  <c r="O74" i="12"/>
  <c r="Q74" i="12"/>
  <c r="S74" i="12"/>
  <c r="G75" i="12"/>
  <c r="M75" i="12" s="1"/>
  <c r="K75" i="12"/>
  <c r="O75" i="12"/>
  <c r="Q75" i="12"/>
  <c r="S75" i="12"/>
  <c r="G79" i="12"/>
  <c r="M79" i="12" s="1"/>
  <c r="K79" i="12"/>
  <c r="O79" i="12"/>
  <c r="Q79" i="12"/>
  <c r="S79" i="12"/>
  <c r="G80" i="12"/>
  <c r="M80" i="12" s="1"/>
  <c r="K80" i="12"/>
  <c r="O80" i="12"/>
  <c r="Q80" i="12"/>
  <c r="S80" i="12"/>
  <c r="G81" i="12"/>
  <c r="M81" i="12" s="1"/>
  <c r="K81" i="12"/>
  <c r="O81" i="12"/>
  <c r="Q81" i="12"/>
  <c r="S81" i="12"/>
  <c r="G82" i="12"/>
  <c r="M82" i="12" s="1"/>
  <c r="K82" i="12"/>
  <c r="O82" i="12"/>
  <c r="Q82" i="12"/>
  <c r="S82" i="12"/>
  <c r="G83" i="12"/>
  <c r="M83" i="12" s="1"/>
  <c r="K83" i="12"/>
  <c r="O83" i="12"/>
  <c r="Q83" i="12"/>
  <c r="S83" i="12"/>
  <c r="G84" i="12"/>
  <c r="M84" i="12" s="1"/>
  <c r="K84" i="12"/>
  <c r="O84" i="12"/>
  <c r="Q84" i="12"/>
  <c r="S84" i="12"/>
  <c r="G85" i="12"/>
  <c r="M85" i="12" s="1"/>
  <c r="K85" i="12"/>
  <c r="O85" i="12"/>
  <c r="Q85" i="12"/>
  <c r="S85" i="12"/>
  <c r="G86" i="12"/>
  <c r="M86" i="12" s="1"/>
  <c r="K86" i="12"/>
  <c r="O86" i="12"/>
  <c r="Q86" i="12"/>
  <c r="S86" i="12"/>
  <c r="G88" i="12"/>
  <c r="M88" i="12" s="1"/>
  <c r="K88" i="12"/>
  <c r="O88" i="12"/>
  <c r="Q88" i="12"/>
  <c r="S88" i="12"/>
  <c r="G89" i="12"/>
  <c r="M89" i="12" s="1"/>
  <c r="K89" i="12"/>
  <c r="O89" i="12"/>
  <c r="Q89" i="12"/>
  <c r="S89" i="12"/>
  <c r="G92" i="12"/>
  <c r="M92" i="12" s="1"/>
  <c r="K92" i="12"/>
  <c r="O92" i="12"/>
  <c r="Q92" i="12"/>
  <c r="S92" i="12"/>
  <c r="G93" i="12"/>
  <c r="M93" i="12" s="1"/>
  <c r="K93" i="12"/>
  <c r="O93" i="12"/>
  <c r="Q93" i="12"/>
  <c r="S93" i="12"/>
  <c r="G94" i="12"/>
  <c r="M94" i="12" s="1"/>
  <c r="K94" i="12"/>
  <c r="O94" i="12"/>
  <c r="Q94" i="12"/>
  <c r="S94" i="12"/>
  <c r="G98" i="12"/>
  <c r="M98" i="12" s="1"/>
  <c r="K98" i="12"/>
  <c r="O98" i="12"/>
  <c r="Q98" i="12"/>
  <c r="S98" i="12"/>
  <c r="G99" i="12"/>
  <c r="K99" i="12"/>
  <c r="O99" i="12"/>
  <c r="Q99" i="12"/>
  <c r="S99" i="12"/>
  <c r="G100" i="12"/>
  <c r="M100" i="12" s="1"/>
  <c r="K100" i="12"/>
  <c r="O100" i="12"/>
  <c r="Q100" i="12"/>
  <c r="S100" i="12"/>
  <c r="G101" i="12"/>
  <c r="M101" i="12" s="1"/>
  <c r="K101" i="12"/>
  <c r="O101" i="12"/>
  <c r="Q101" i="12"/>
  <c r="S101" i="12"/>
  <c r="G102" i="12"/>
  <c r="M102" i="12" s="1"/>
  <c r="K102" i="12"/>
  <c r="O102" i="12"/>
  <c r="Q102" i="12"/>
  <c r="S102" i="12"/>
  <c r="G103" i="12"/>
  <c r="M103" i="12" s="1"/>
  <c r="K103" i="12"/>
  <c r="O103" i="12"/>
  <c r="Q103" i="12"/>
  <c r="S103" i="12"/>
  <c r="G104" i="12"/>
  <c r="M104" i="12" s="1"/>
  <c r="K104" i="12"/>
  <c r="O104" i="12"/>
  <c r="Q104" i="12"/>
  <c r="S104" i="12"/>
  <c r="G105" i="12"/>
  <c r="M105" i="12" s="1"/>
  <c r="K105" i="12"/>
  <c r="O105" i="12"/>
  <c r="Q105" i="12"/>
  <c r="S105" i="12"/>
  <c r="G106" i="12"/>
  <c r="M106" i="12" s="1"/>
  <c r="K106" i="12"/>
  <c r="O106" i="12"/>
  <c r="Q106" i="12"/>
  <c r="S106" i="12"/>
  <c r="G107" i="12"/>
  <c r="M107" i="12" s="1"/>
  <c r="K107" i="12"/>
  <c r="O107" i="12"/>
  <c r="Q107" i="12"/>
  <c r="S107" i="12"/>
  <c r="G108" i="12"/>
  <c r="M108" i="12" s="1"/>
  <c r="K108" i="12"/>
  <c r="O108" i="12"/>
  <c r="Q108" i="12"/>
  <c r="S108" i="12"/>
  <c r="G109" i="12"/>
  <c r="M109" i="12" s="1"/>
  <c r="K109" i="12"/>
  <c r="O109" i="12"/>
  <c r="Q109" i="12"/>
  <c r="S109" i="12"/>
  <c r="G110" i="12"/>
  <c r="M110" i="12" s="1"/>
  <c r="K110" i="12"/>
  <c r="O110" i="12"/>
  <c r="Q110" i="12"/>
  <c r="S110" i="12"/>
  <c r="G111" i="12"/>
  <c r="M111" i="12" s="1"/>
  <c r="K111" i="12"/>
  <c r="O111" i="12"/>
  <c r="Q111" i="12"/>
  <c r="S111" i="12"/>
  <c r="G112" i="12"/>
  <c r="M112" i="12" s="1"/>
  <c r="K112" i="12"/>
  <c r="O112" i="12"/>
  <c r="Q112" i="12"/>
  <c r="S112" i="12"/>
  <c r="G113" i="12"/>
  <c r="M113" i="12" s="1"/>
  <c r="K113" i="12"/>
  <c r="O113" i="12"/>
  <c r="Q113" i="12"/>
  <c r="S113" i="12"/>
  <c r="G114" i="12"/>
  <c r="M114" i="12" s="1"/>
  <c r="K114" i="12"/>
  <c r="O114" i="12"/>
  <c r="Q114" i="12"/>
  <c r="S114" i="12"/>
  <c r="G115" i="12"/>
  <c r="M115" i="12" s="1"/>
  <c r="K115" i="12"/>
  <c r="O115" i="12"/>
  <c r="Q115" i="12"/>
  <c r="S115" i="12"/>
  <c r="G116" i="12"/>
  <c r="M116" i="12" s="1"/>
  <c r="K116" i="12"/>
  <c r="O116" i="12"/>
  <c r="Q116" i="12"/>
  <c r="S116" i="12"/>
  <c r="G117" i="12"/>
  <c r="M117" i="12" s="1"/>
  <c r="K117" i="12"/>
  <c r="O117" i="12"/>
  <c r="Q117" i="12"/>
  <c r="S117" i="12"/>
  <c r="G118" i="12"/>
  <c r="M118" i="12" s="1"/>
  <c r="K118" i="12"/>
  <c r="O118" i="12"/>
  <c r="Q118" i="12"/>
  <c r="S118" i="12"/>
  <c r="G119" i="12"/>
  <c r="M119" i="12" s="1"/>
  <c r="K119" i="12"/>
  <c r="O119" i="12"/>
  <c r="Q119" i="12"/>
  <c r="S119" i="12"/>
  <c r="G120" i="12"/>
  <c r="M120" i="12" s="1"/>
  <c r="K120" i="12"/>
  <c r="O120" i="12"/>
  <c r="Q120" i="12"/>
  <c r="S120" i="12"/>
  <c r="G121" i="12"/>
  <c r="M121" i="12" s="1"/>
  <c r="K121" i="12"/>
  <c r="O121" i="12"/>
  <c r="Q121" i="12"/>
  <c r="S121" i="12"/>
  <c r="G122" i="12"/>
  <c r="K122" i="12"/>
  <c r="O122" i="12"/>
  <c r="Q122" i="12"/>
  <c r="S122" i="12"/>
  <c r="G123" i="12"/>
  <c r="M123" i="12" s="1"/>
  <c r="K123" i="12"/>
  <c r="O123" i="12"/>
  <c r="Q123" i="12"/>
  <c r="S123" i="12"/>
  <c r="G124" i="12"/>
  <c r="M124" i="12" s="1"/>
  <c r="K124" i="12"/>
  <c r="O124" i="12"/>
  <c r="Q124" i="12"/>
  <c r="S124" i="12"/>
  <c r="G127" i="12"/>
  <c r="M127" i="12" s="1"/>
  <c r="K127" i="12"/>
  <c r="O127" i="12"/>
  <c r="Q127" i="12"/>
  <c r="S127" i="12"/>
  <c r="G128" i="12"/>
  <c r="M128" i="12" s="1"/>
  <c r="K128" i="12"/>
  <c r="O128" i="12"/>
  <c r="Q128" i="12"/>
  <c r="S128" i="12"/>
  <c r="G131" i="12"/>
  <c r="M131" i="12" s="1"/>
  <c r="K131" i="12"/>
  <c r="O131" i="12"/>
  <c r="Q131" i="12"/>
  <c r="S131" i="12"/>
  <c r="G132" i="12"/>
  <c r="M132" i="12" s="1"/>
  <c r="K132" i="12"/>
  <c r="O132" i="12"/>
  <c r="Q132" i="12"/>
  <c r="S132" i="12"/>
  <c r="G133" i="12"/>
  <c r="M133" i="12" s="1"/>
  <c r="K133" i="12"/>
  <c r="O133" i="12"/>
  <c r="Q133" i="12"/>
  <c r="S133" i="12"/>
  <c r="G135" i="12"/>
  <c r="K135" i="12"/>
  <c r="O135" i="12"/>
  <c r="Q135" i="12"/>
  <c r="S135" i="12"/>
  <c r="G136" i="12"/>
  <c r="M136" i="12" s="1"/>
  <c r="K136" i="12"/>
  <c r="O136" i="12"/>
  <c r="Q136" i="12"/>
  <c r="S136" i="12"/>
  <c r="G137" i="12"/>
  <c r="M137" i="12" s="1"/>
  <c r="K137" i="12"/>
  <c r="O137" i="12"/>
  <c r="Q137" i="12"/>
  <c r="S137" i="12"/>
  <c r="G138" i="12"/>
  <c r="M138" i="12" s="1"/>
  <c r="K138" i="12"/>
  <c r="O138" i="12"/>
  <c r="Q138" i="12"/>
  <c r="S138" i="12"/>
  <c r="G139" i="12"/>
  <c r="M139" i="12" s="1"/>
  <c r="K139" i="12"/>
  <c r="O139" i="12"/>
  <c r="Q139" i="12"/>
  <c r="S139" i="12"/>
  <c r="G140" i="12"/>
  <c r="M140" i="12" s="1"/>
  <c r="K140" i="12"/>
  <c r="O140" i="12"/>
  <c r="Q140" i="12"/>
  <c r="S140" i="12"/>
  <c r="G141" i="12"/>
  <c r="M141" i="12" s="1"/>
  <c r="K141" i="12"/>
  <c r="O141" i="12"/>
  <c r="Q141" i="12"/>
  <c r="S141" i="12"/>
  <c r="G142" i="12"/>
  <c r="M142" i="12" s="1"/>
  <c r="K142" i="12"/>
  <c r="O142" i="12"/>
  <c r="Q142" i="12"/>
  <c r="S142" i="12"/>
  <c r="G143" i="12"/>
  <c r="M143" i="12" s="1"/>
  <c r="K143" i="12"/>
  <c r="O143" i="12"/>
  <c r="Q143" i="12"/>
  <c r="S143" i="12"/>
  <c r="G144" i="12"/>
  <c r="M144" i="12" s="1"/>
  <c r="K144" i="12"/>
  <c r="O144" i="12"/>
  <c r="Q144" i="12"/>
  <c r="S144" i="12"/>
  <c r="G145" i="12"/>
  <c r="M145" i="12" s="1"/>
  <c r="K145" i="12"/>
  <c r="O145" i="12"/>
  <c r="Q145" i="12"/>
  <c r="S145" i="12"/>
  <c r="G146" i="12"/>
  <c r="M146" i="12" s="1"/>
  <c r="K146" i="12"/>
  <c r="O146" i="12"/>
  <c r="Q146" i="12"/>
  <c r="S146" i="12"/>
  <c r="G147" i="12"/>
  <c r="M147" i="12" s="1"/>
  <c r="K147" i="12"/>
  <c r="O147" i="12"/>
  <c r="Q147" i="12"/>
  <c r="S147" i="12"/>
  <c r="G148" i="12"/>
  <c r="M148" i="12" s="1"/>
  <c r="K148" i="12"/>
  <c r="O148" i="12"/>
  <c r="Q148" i="12"/>
  <c r="S148" i="12"/>
  <c r="G149" i="12"/>
  <c r="M149" i="12" s="1"/>
  <c r="K149" i="12"/>
  <c r="O149" i="12"/>
  <c r="Q149" i="12"/>
  <c r="S149" i="12"/>
  <c r="G150" i="12"/>
  <c r="M150" i="12" s="1"/>
  <c r="K150" i="12"/>
  <c r="O150" i="12"/>
  <c r="Q150" i="12"/>
  <c r="S150" i="12"/>
  <c r="G151" i="12"/>
  <c r="M151" i="12" s="1"/>
  <c r="K151" i="12"/>
  <c r="O151" i="12"/>
  <c r="Q151" i="12"/>
  <c r="S151" i="12"/>
  <c r="G152" i="12"/>
  <c r="M152" i="12" s="1"/>
  <c r="K152" i="12"/>
  <c r="O152" i="12"/>
  <c r="Q152" i="12"/>
  <c r="S152" i="12"/>
  <c r="G153" i="12"/>
  <c r="M153" i="12" s="1"/>
  <c r="K153" i="12"/>
  <c r="O153" i="12"/>
  <c r="Q153" i="12"/>
  <c r="S153" i="12"/>
  <c r="G154" i="12"/>
  <c r="M154" i="12" s="1"/>
  <c r="K154" i="12"/>
  <c r="O154" i="12"/>
  <c r="Q154" i="12"/>
  <c r="S154" i="12"/>
  <c r="G155" i="12"/>
  <c r="M155" i="12" s="1"/>
  <c r="K155" i="12"/>
  <c r="O155" i="12"/>
  <c r="Q155" i="12"/>
  <c r="S155" i="12"/>
  <c r="G157" i="12"/>
  <c r="M157" i="12" s="1"/>
  <c r="K157" i="12"/>
  <c r="O157" i="12"/>
  <c r="Q157" i="12"/>
  <c r="S157" i="12"/>
  <c r="G158" i="12"/>
  <c r="M158" i="12" s="1"/>
  <c r="K158" i="12"/>
  <c r="O158" i="12"/>
  <c r="Q158" i="12"/>
  <c r="S158" i="12"/>
  <c r="G159" i="12"/>
  <c r="M159" i="12" s="1"/>
  <c r="K159" i="12"/>
  <c r="O159" i="12"/>
  <c r="Q159" i="12"/>
  <c r="S159" i="12"/>
  <c r="G160" i="12"/>
  <c r="M160" i="12" s="1"/>
  <c r="K160" i="12"/>
  <c r="O160" i="12"/>
  <c r="Q160" i="12"/>
  <c r="S160" i="12"/>
  <c r="G161" i="12"/>
  <c r="M161" i="12" s="1"/>
  <c r="K161" i="12"/>
  <c r="O161" i="12"/>
  <c r="Q161" i="12"/>
  <c r="S161" i="12"/>
  <c r="G162" i="12"/>
  <c r="M162" i="12" s="1"/>
  <c r="K162" i="12"/>
  <c r="O162" i="12"/>
  <c r="Q162" i="12"/>
  <c r="S162" i="12"/>
  <c r="G163" i="12"/>
  <c r="M163" i="12" s="1"/>
  <c r="K163" i="12"/>
  <c r="O163" i="12"/>
  <c r="Q163" i="12"/>
  <c r="S163" i="12"/>
  <c r="G164" i="12"/>
  <c r="M164" i="12" s="1"/>
  <c r="K164" i="12"/>
  <c r="O164" i="12"/>
  <c r="Q164" i="12"/>
  <c r="S164" i="12"/>
  <c r="G165" i="12"/>
  <c r="M165" i="12" s="1"/>
  <c r="K165" i="12"/>
  <c r="O165" i="12"/>
  <c r="Q165" i="12"/>
  <c r="S165" i="12"/>
  <c r="G166" i="12"/>
  <c r="M166" i="12" s="1"/>
  <c r="K166" i="12"/>
  <c r="O166" i="12"/>
  <c r="Q166" i="12"/>
  <c r="S166" i="12"/>
  <c r="G167" i="12"/>
  <c r="M167" i="12" s="1"/>
  <c r="K167" i="12"/>
  <c r="O167" i="12"/>
  <c r="Q167" i="12"/>
  <c r="S167" i="12"/>
  <c r="G168" i="12"/>
  <c r="M168" i="12" s="1"/>
  <c r="K168" i="12"/>
  <c r="O168" i="12"/>
  <c r="Q168" i="12"/>
  <c r="S168" i="12"/>
  <c r="G169" i="12"/>
  <c r="M169" i="12" s="1"/>
  <c r="K169" i="12"/>
  <c r="O169" i="12"/>
  <c r="Q169" i="12"/>
  <c r="S169" i="12"/>
  <c r="G170" i="12"/>
  <c r="M170" i="12" s="1"/>
  <c r="K170" i="12"/>
  <c r="O170" i="12"/>
  <c r="Q170" i="12"/>
  <c r="S170" i="12"/>
  <c r="G172" i="12"/>
  <c r="M172" i="12" s="1"/>
  <c r="K172" i="12"/>
  <c r="O172" i="12"/>
  <c r="Q172" i="12"/>
  <c r="S172" i="12"/>
  <c r="G173" i="12"/>
  <c r="M173" i="12" s="1"/>
  <c r="K173" i="12"/>
  <c r="O173" i="12"/>
  <c r="Q173" i="12"/>
  <c r="S173" i="12"/>
  <c r="G174" i="12"/>
  <c r="M174" i="12" s="1"/>
  <c r="K174" i="12"/>
  <c r="O174" i="12"/>
  <c r="Q174" i="12"/>
  <c r="S174" i="12"/>
  <c r="G175" i="12"/>
  <c r="M175" i="12" s="1"/>
  <c r="K175" i="12"/>
  <c r="O175" i="12"/>
  <c r="Q175" i="12"/>
  <c r="S175" i="12"/>
  <c r="G176" i="12"/>
  <c r="M176" i="12" s="1"/>
  <c r="K176" i="12"/>
  <c r="O176" i="12"/>
  <c r="Q176" i="12"/>
  <c r="S176" i="12"/>
  <c r="G177" i="12"/>
  <c r="M177" i="12" s="1"/>
  <c r="K177" i="12"/>
  <c r="O177" i="12"/>
  <c r="Q177" i="12"/>
  <c r="S177" i="12"/>
  <c r="G178" i="12"/>
  <c r="M178" i="12" s="1"/>
  <c r="K178" i="12"/>
  <c r="O178" i="12"/>
  <c r="Q178" i="12"/>
  <c r="S178" i="12"/>
  <c r="G179" i="12"/>
  <c r="M179" i="12" s="1"/>
  <c r="K179" i="12"/>
  <c r="O179" i="12"/>
  <c r="Q179" i="12"/>
  <c r="S179" i="12"/>
  <c r="G180" i="12"/>
  <c r="M180" i="12" s="1"/>
  <c r="K180" i="12"/>
  <c r="O180" i="12"/>
  <c r="Q180" i="12"/>
  <c r="S180" i="12"/>
  <c r="G181" i="12"/>
  <c r="M181" i="12" s="1"/>
  <c r="K181" i="12"/>
  <c r="O181" i="12"/>
  <c r="Q181" i="12"/>
  <c r="S181" i="12"/>
  <c r="G182" i="12"/>
  <c r="M182" i="12" s="1"/>
  <c r="K182" i="12"/>
  <c r="O182" i="12"/>
  <c r="Q182" i="12"/>
  <c r="S182" i="12"/>
  <c r="G183" i="12"/>
  <c r="M183" i="12" s="1"/>
  <c r="K183" i="12"/>
  <c r="O183" i="12"/>
  <c r="Q183" i="12"/>
  <c r="S183" i="12"/>
  <c r="G184" i="12"/>
  <c r="M184" i="12" s="1"/>
  <c r="K184" i="12"/>
  <c r="O184" i="12"/>
  <c r="Q184" i="12"/>
  <c r="S184" i="12"/>
  <c r="G185" i="12"/>
  <c r="M185" i="12" s="1"/>
  <c r="K185" i="12"/>
  <c r="O185" i="12"/>
  <c r="Q185" i="12"/>
  <c r="S185" i="12"/>
  <c r="G186" i="12"/>
  <c r="M186" i="12" s="1"/>
  <c r="K186" i="12"/>
  <c r="O186" i="12"/>
  <c r="Q186" i="12"/>
  <c r="S186" i="12"/>
  <c r="G190" i="12"/>
  <c r="M190" i="12" s="1"/>
  <c r="K190" i="12"/>
  <c r="O190" i="12"/>
  <c r="Q190" i="12"/>
  <c r="S190" i="12"/>
  <c r="G191" i="12"/>
  <c r="M191" i="12" s="1"/>
  <c r="K191" i="12"/>
  <c r="O191" i="12"/>
  <c r="Q191" i="12"/>
  <c r="S191" i="12"/>
  <c r="G192" i="12"/>
  <c r="M192" i="12" s="1"/>
  <c r="K192" i="12"/>
  <c r="O192" i="12"/>
  <c r="Q192" i="12"/>
  <c r="S192" i="12"/>
  <c r="G193" i="12"/>
  <c r="M193" i="12" s="1"/>
  <c r="K193" i="12"/>
  <c r="O193" i="12"/>
  <c r="Q193" i="12"/>
  <c r="S193" i="12"/>
  <c r="G194" i="12"/>
  <c r="M194" i="12" s="1"/>
  <c r="K194" i="12"/>
  <c r="O194" i="12"/>
  <c r="Q194" i="12"/>
  <c r="S194" i="12"/>
  <c r="G195" i="12"/>
  <c r="M195" i="12" s="1"/>
  <c r="K195" i="12"/>
  <c r="O195" i="12"/>
  <c r="Q195" i="12"/>
  <c r="S195" i="12"/>
  <c r="G196" i="12"/>
  <c r="M196" i="12" s="1"/>
  <c r="K196" i="12"/>
  <c r="O196" i="12"/>
  <c r="Q196" i="12"/>
  <c r="S196" i="12"/>
  <c r="G197" i="12"/>
  <c r="M197" i="12" s="1"/>
  <c r="K197" i="12"/>
  <c r="O197" i="12"/>
  <c r="Q197" i="12"/>
  <c r="S197" i="12"/>
  <c r="G198" i="12"/>
  <c r="M198" i="12" s="1"/>
  <c r="K198" i="12"/>
  <c r="O198" i="12"/>
  <c r="Q198" i="12"/>
  <c r="S198" i="12"/>
  <c r="G199" i="12"/>
  <c r="M199" i="12" s="1"/>
  <c r="K199" i="12"/>
  <c r="O199" i="12"/>
  <c r="Q199" i="12"/>
  <c r="S199" i="12"/>
  <c r="G200" i="12"/>
  <c r="M200" i="12" s="1"/>
  <c r="K200" i="12"/>
  <c r="O200" i="12"/>
  <c r="Q200" i="12"/>
  <c r="S200" i="12"/>
  <c r="G201" i="12"/>
  <c r="M201" i="12" s="1"/>
  <c r="K201" i="12"/>
  <c r="O201" i="12"/>
  <c r="Q201" i="12"/>
  <c r="S201" i="12"/>
  <c r="G202" i="12"/>
  <c r="M202" i="12" s="1"/>
  <c r="K202" i="12"/>
  <c r="O202" i="12"/>
  <c r="Q202" i="12"/>
  <c r="S202" i="12"/>
  <c r="G203" i="12"/>
  <c r="M203" i="12" s="1"/>
  <c r="K203" i="12"/>
  <c r="O203" i="12"/>
  <c r="Q203" i="12"/>
  <c r="S203" i="12"/>
  <c r="G204" i="12"/>
  <c r="M204" i="12" s="1"/>
  <c r="K204" i="12"/>
  <c r="O204" i="12"/>
  <c r="Q204" i="12"/>
  <c r="S204" i="12"/>
  <c r="G205" i="12"/>
  <c r="M205" i="12" s="1"/>
  <c r="K205" i="12"/>
  <c r="O205" i="12"/>
  <c r="Q205" i="12"/>
  <c r="S205" i="12"/>
  <c r="G206" i="12"/>
  <c r="M206" i="12" s="1"/>
  <c r="K206" i="12"/>
  <c r="O206" i="12"/>
  <c r="Q206" i="12"/>
  <c r="S206" i="12"/>
  <c r="G207" i="12"/>
  <c r="M207" i="12" s="1"/>
  <c r="K207" i="12"/>
  <c r="O207" i="12"/>
  <c r="Q207" i="12"/>
  <c r="S207" i="12"/>
  <c r="G208" i="12"/>
  <c r="M208" i="12" s="1"/>
  <c r="K208" i="12"/>
  <c r="O208" i="12"/>
  <c r="Q208" i="12"/>
  <c r="S208" i="12"/>
  <c r="G210" i="12"/>
  <c r="M210" i="12" s="1"/>
  <c r="K210" i="12"/>
  <c r="O210" i="12"/>
  <c r="Q210" i="12"/>
  <c r="S210" i="12"/>
  <c r="G211" i="12"/>
  <c r="M211" i="12" s="1"/>
  <c r="K211" i="12"/>
  <c r="O211" i="12"/>
  <c r="Q211" i="12"/>
  <c r="S211" i="12"/>
  <c r="G212" i="12"/>
  <c r="M212" i="12" s="1"/>
  <c r="K212" i="12"/>
  <c r="O212" i="12"/>
  <c r="Q212" i="12"/>
  <c r="S212" i="12"/>
  <c r="G213" i="12"/>
  <c r="M213" i="12" s="1"/>
  <c r="K213" i="12"/>
  <c r="O213" i="12"/>
  <c r="Q213" i="12"/>
  <c r="S213" i="12"/>
  <c r="G214" i="12"/>
  <c r="M214" i="12" s="1"/>
  <c r="K214" i="12"/>
  <c r="O214" i="12"/>
  <c r="Q214" i="12"/>
  <c r="S214" i="12"/>
  <c r="G215" i="12"/>
  <c r="M215" i="12" s="1"/>
  <c r="K215" i="12"/>
  <c r="O215" i="12"/>
  <c r="Q215" i="12"/>
  <c r="S215" i="12"/>
  <c r="G216" i="12"/>
  <c r="M216" i="12" s="1"/>
  <c r="K216" i="12"/>
  <c r="O216" i="12"/>
  <c r="Q216" i="12"/>
  <c r="S216" i="12"/>
  <c r="G217" i="12"/>
  <c r="M217" i="12" s="1"/>
  <c r="K217" i="12"/>
  <c r="O217" i="12"/>
  <c r="Q217" i="12"/>
  <c r="S217" i="12"/>
  <c r="G219" i="12"/>
  <c r="M219" i="12" s="1"/>
  <c r="K219" i="12"/>
  <c r="O219" i="12"/>
  <c r="Q219" i="12"/>
  <c r="S219" i="12"/>
  <c r="G220" i="12"/>
  <c r="M220" i="12" s="1"/>
  <c r="K220" i="12"/>
  <c r="O220" i="12"/>
  <c r="Q220" i="12"/>
  <c r="S220" i="12"/>
  <c r="G221" i="12"/>
  <c r="M221" i="12" s="1"/>
  <c r="K221" i="12"/>
  <c r="O221" i="12"/>
  <c r="Q221" i="12"/>
  <c r="S221" i="12"/>
  <c r="G222" i="12"/>
  <c r="M222" i="12" s="1"/>
  <c r="K222" i="12"/>
  <c r="O222" i="12"/>
  <c r="Q222" i="12"/>
  <c r="S222" i="12"/>
  <c r="G223" i="12"/>
  <c r="M223" i="12" s="1"/>
  <c r="K223" i="12"/>
  <c r="O223" i="12"/>
  <c r="Q223" i="12"/>
  <c r="S223" i="12"/>
  <c r="G224" i="12"/>
  <c r="M224" i="12" s="1"/>
  <c r="K224" i="12"/>
  <c r="O224" i="12"/>
  <c r="Q224" i="12"/>
  <c r="S224" i="12"/>
  <c r="G225" i="12"/>
  <c r="M225" i="12" s="1"/>
  <c r="K225" i="12"/>
  <c r="O225" i="12"/>
  <c r="Q225" i="12"/>
  <c r="S225" i="12"/>
  <c r="G226" i="12"/>
  <c r="M226" i="12" s="1"/>
  <c r="K226" i="12"/>
  <c r="O226" i="12"/>
  <c r="Q226" i="12"/>
  <c r="S226" i="12"/>
  <c r="G227" i="12"/>
  <c r="M227" i="12" s="1"/>
  <c r="K227" i="12"/>
  <c r="O227" i="12"/>
  <c r="Q227" i="12"/>
  <c r="S227" i="12"/>
  <c r="G228" i="12"/>
  <c r="M228" i="12" s="1"/>
  <c r="K228" i="12"/>
  <c r="O228" i="12"/>
  <c r="Q228" i="12"/>
  <c r="S228" i="12"/>
  <c r="G229" i="12"/>
  <c r="M229" i="12" s="1"/>
  <c r="K229" i="12"/>
  <c r="O229" i="12"/>
  <c r="Q229" i="12"/>
  <c r="S229" i="12"/>
  <c r="G231" i="12"/>
  <c r="M231" i="12" s="1"/>
  <c r="K231" i="12"/>
  <c r="O231" i="12"/>
  <c r="Q231" i="12"/>
  <c r="S231" i="12"/>
  <c r="G232" i="12"/>
  <c r="M232" i="12" s="1"/>
  <c r="K232" i="12"/>
  <c r="O232" i="12"/>
  <c r="Q232" i="12"/>
  <c r="S232" i="12"/>
  <c r="G233" i="12"/>
  <c r="M233" i="12" s="1"/>
  <c r="K233" i="12"/>
  <c r="O233" i="12"/>
  <c r="Q233" i="12"/>
  <c r="S233" i="12"/>
  <c r="G234" i="12"/>
  <c r="M234" i="12" s="1"/>
  <c r="K234" i="12"/>
  <c r="O234" i="12"/>
  <c r="Q234" i="12"/>
  <c r="S234" i="12"/>
  <c r="G235" i="12"/>
  <c r="M235" i="12" s="1"/>
  <c r="K235" i="12"/>
  <c r="O235" i="12"/>
  <c r="Q235" i="12"/>
  <c r="S235" i="12"/>
  <c r="G236" i="12"/>
  <c r="M236" i="12" s="1"/>
  <c r="K236" i="12"/>
  <c r="O236" i="12"/>
  <c r="Q236" i="12"/>
  <c r="S236" i="12"/>
  <c r="G237" i="12"/>
  <c r="M237" i="12" s="1"/>
  <c r="K237" i="12"/>
  <c r="O237" i="12"/>
  <c r="Q237" i="12"/>
  <c r="S237" i="12"/>
  <c r="G238" i="12"/>
  <c r="M238" i="12" s="1"/>
  <c r="K238" i="12"/>
  <c r="O238" i="12"/>
  <c r="Q238" i="12"/>
  <c r="S238" i="12"/>
  <c r="G239" i="12"/>
  <c r="M239" i="12" s="1"/>
  <c r="K239" i="12"/>
  <c r="O239" i="12"/>
  <c r="Q239" i="12"/>
  <c r="S239" i="12"/>
  <c r="G240" i="12"/>
  <c r="M240" i="12" s="1"/>
  <c r="K240" i="12"/>
  <c r="O240" i="12"/>
  <c r="Q240" i="12"/>
  <c r="S240" i="12"/>
  <c r="G241" i="12"/>
  <c r="M241" i="12" s="1"/>
  <c r="K241" i="12"/>
  <c r="O241" i="12"/>
  <c r="Q241" i="12"/>
  <c r="S241" i="12"/>
  <c r="G242" i="12"/>
  <c r="M242" i="12" s="1"/>
  <c r="K242" i="12"/>
  <c r="O242" i="12"/>
  <c r="Q242" i="12"/>
  <c r="S242" i="12"/>
  <c r="G243" i="12"/>
  <c r="M243" i="12" s="1"/>
  <c r="K243" i="12"/>
  <c r="O243" i="12"/>
  <c r="Q243" i="12"/>
  <c r="S243" i="12"/>
  <c r="G244" i="12"/>
  <c r="M244" i="12" s="1"/>
  <c r="K244" i="12"/>
  <c r="O244" i="12"/>
  <c r="Q244" i="12"/>
  <c r="S244" i="12"/>
  <c r="G245" i="12"/>
  <c r="M245" i="12" s="1"/>
  <c r="K245" i="12"/>
  <c r="O245" i="12"/>
  <c r="Q245" i="12"/>
  <c r="S245" i="12"/>
  <c r="G246" i="12"/>
  <c r="M246" i="12" s="1"/>
  <c r="K246" i="12"/>
  <c r="O246" i="12"/>
  <c r="Q246" i="12"/>
  <c r="S246" i="12"/>
  <c r="G247" i="12"/>
  <c r="M247" i="12" s="1"/>
  <c r="K247" i="12"/>
  <c r="O247" i="12"/>
  <c r="Q247" i="12"/>
  <c r="S247" i="12"/>
  <c r="G248" i="12"/>
  <c r="M248" i="12" s="1"/>
  <c r="K248" i="12"/>
  <c r="O248" i="12"/>
  <c r="Q248" i="12"/>
  <c r="S248" i="12"/>
  <c r="G249" i="12"/>
  <c r="M249" i="12" s="1"/>
  <c r="K249" i="12"/>
  <c r="O249" i="12"/>
  <c r="Q249" i="12"/>
  <c r="S249" i="12"/>
  <c r="G250" i="12"/>
  <c r="M250" i="12" s="1"/>
  <c r="O250" i="12"/>
  <c r="Q250" i="12"/>
  <c r="S250" i="12"/>
  <c r="G251" i="12"/>
  <c r="M251" i="12" s="1"/>
  <c r="K251" i="12"/>
  <c r="O251" i="12"/>
  <c r="Q251" i="12"/>
  <c r="S251" i="12"/>
  <c r="G252" i="12"/>
  <c r="M252" i="12" s="1"/>
  <c r="K252" i="12"/>
  <c r="O252" i="12"/>
  <c r="Q252" i="12"/>
  <c r="S252" i="12"/>
  <c r="G253" i="12"/>
  <c r="M253" i="12" s="1"/>
  <c r="K253" i="12"/>
  <c r="O253" i="12"/>
  <c r="Q253" i="12"/>
  <c r="S253" i="12"/>
  <c r="G257" i="12"/>
  <c r="M257" i="12" s="1"/>
  <c r="K257" i="12"/>
  <c r="O257" i="12"/>
  <c r="Q257" i="12"/>
  <c r="S257" i="12"/>
  <c r="G258" i="12"/>
  <c r="M258" i="12" s="1"/>
  <c r="K258" i="12"/>
  <c r="O258" i="12"/>
  <c r="Q258" i="12"/>
  <c r="S258" i="12"/>
  <c r="G259" i="12"/>
  <c r="M259" i="12" s="1"/>
  <c r="K259" i="12"/>
  <c r="O259" i="12"/>
  <c r="Q259" i="12"/>
  <c r="S259" i="12"/>
  <c r="G260" i="12"/>
  <c r="M260" i="12" s="1"/>
  <c r="K260" i="12"/>
  <c r="O260" i="12"/>
  <c r="Q260" i="12"/>
  <c r="S260" i="12"/>
  <c r="G261" i="12"/>
  <c r="M261" i="12" s="1"/>
  <c r="K261" i="12"/>
  <c r="O261" i="12"/>
  <c r="Q261" i="12"/>
  <c r="S261" i="12"/>
  <c r="G262" i="12"/>
  <c r="M262" i="12" s="1"/>
  <c r="K262" i="12"/>
  <c r="O262" i="12"/>
  <c r="Q262" i="12"/>
  <c r="S262" i="12"/>
  <c r="G263" i="12"/>
  <c r="M263" i="12" s="1"/>
  <c r="K263" i="12"/>
  <c r="O263" i="12"/>
  <c r="Q263" i="12"/>
  <c r="S263" i="12"/>
  <c r="G264" i="12"/>
  <c r="M264" i="12" s="1"/>
  <c r="K264" i="12"/>
  <c r="O264" i="12"/>
  <c r="Q264" i="12"/>
  <c r="S264" i="12"/>
  <c r="G265" i="12"/>
  <c r="M265" i="12" s="1"/>
  <c r="K265" i="12"/>
  <c r="O265" i="12"/>
  <c r="Q265" i="12"/>
  <c r="S265" i="12"/>
  <c r="G266" i="12"/>
  <c r="M266" i="12" s="1"/>
  <c r="K266" i="12"/>
  <c r="O266" i="12"/>
  <c r="Q266" i="12"/>
  <c r="S266" i="12"/>
  <c r="G267" i="12"/>
  <c r="M267" i="12" s="1"/>
  <c r="K267" i="12"/>
  <c r="O267" i="12"/>
  <c r="Q267" i="12"/>
  <c r="S267" i="12"/>
  <c r="G268" i="12"/>
  <c r="M268" i="12" s="1"/>
  <c r="K268" i="12"/>
  <c r="O268" i="12"/>
  <c r="Q268" i="12"/>
  <c r="S268" i="12"/>
  <c r="G269" i="12"/>
  <c r="M269" i="12" s="1"/>
  <c r="K269" i="12"/>
  <c r="O269" i="12"/>
  <c r="Q269" i="12"/>
  <c r="S269" i="12"/>
  <c r="G270" i="12"/>
  <c r="M270" i="12" s="1"/>
  <c r="K270" i="12"/>
  <c r="O270" i="12"/>
  <c r="Q270" i="12"/>
  <c r="S270" i="12"/>
  <c r="G271" i="12"/>
  <c r="M271" i="12" s="1"/>
  <c r="K271" i="12"/>
  <c r="O271" i="12"/>
  <c r="Q271" i="12"/>
  <c r="S271" i="12"/>
  <c r="G272" i="12"/>
  <c r="M272" i="12" s="1"/>
  <c r="K272" i="12"/>
  <c r="O272" i="12"/>
  <c r="Q272" i="12"/>
  <c r="S272" i="12"/>
  <c r="G273" i="12"/>
  <c r="M273" i="12" s="1"/>
  <c r="K273" i="12"/>
  <c r="O273" i="12"/>
  <c r="Q273" i="12"/>
  <c r="S273" i="12"/>
  <c r="G274" i="12"/>
  <c r="M274" i="12" s="1"/>
  <c r="K274" i="12"/>
  <c r="O274" i="12"/>
  <c r="Q274" i="12"/>
  <c r="S274" i="12"/>
  <c r="G275" i="12"/>
  <c r="M275" i="12" s="1"/>
  <c r="K275" i="12"/>
  <c r="O275" i="12"/>
  <c r="Q275" i="12"/>
  <c r="S275" i="12"/>
  <c r="G276" i="12"/>
  <c r="M276" i="12" s="1"/>
  <c r="K276" i="12"/>
  <c r="O276" i="12"/>
  <c r="Q276" i="12"/>
  <c r="S276" i="12"/>
  <c r="G277" i="12"/>
  <c r="M277" i="12" s="1"/>
  <c r="K277" i="12"/>
  <c r="O277" i="12"/>
  <c r="Q277" i="12"/>
  <c r="S277" i="12"/>
  <c r="G278" i="12"/>
  <c r="M278" i="12" s="1"/>
  <c r="K278" i="12"/>
  <c r="O278" i="12"/>
  <c r="Q278" i="12"/>
  <c r="S278" i="12"/>
  <c r="G279" i="12"/>
  <c r="M279" i="12" s="1"/>
  <c r="K279" i="12"/>
  <c r="O279" i="12"/>
  <c r="Q279" i="12"/>
  <c r="S279" i="12"/>
  <c r="G280" i="12"/>
  <c r="M280" i="12" s="1"/>
  <c r="K280" i="12"/>
  <c r="O280" i="12"/>
  <c r="Q280" i="12"/>
  <c r="S280" i="12"/>
  <c r="G281" i="12"/>
  <c r="M281" i="12" s="1"/>
  <c r="K281" i="12"/>
  <c r="O281" i="12"/>
  <c r="Q281" i="12"/>
  <c r="S281" i="12"/>
  <c r="G282" i="12"/>
  <c r="M282" i="12" s="1"/>
  <c r="K282" i="12"/>
  <c r="O282" i="12"/>
  <c r="Q282" i="12"/>
  <c r="S282" i="12"/>
  <c r="G283" i="12"/>
  <c r="M283" i="12" s="1"/>
  <c r="K283" i="12"/>
  <c r="O283" i="12"/>
  <c r="Q283" i="12"/>
  <c r="S283" i="12"/>
  <c r="G284" i="12"/>
  <c r="M284" i="12" s="1"/>
  <c r="K284" i="12"/>
  <c r="O284" i="12"/>
  <c r="Q284" i="12"/>
  <c r="S284" i="12"/>
  <c r="G285" i="12"/>
  <c r="M285" i="12" s="1"/>
  <c r="K285" i="12"/>
  <c r="O285" i="12"/>
  <c r="Q285" i="12"/>
  <c r="S285" i="12"/>
  <c r="G287" i="12"/>
  <c r="M287" i="12" s="1"/>
  <c r="K287" i="12"/>
  <c r="O287" i="12"/>
  <c r="Q287" i="12"/>
  <c r="S287" i="12"/>
  <c r="G288" i="12"/>
  <c r="M288" i="12" s="1"/>
  <c r="K288" i="12"/>
  <c r="O288" i="12"/>
  <c r="Q288" i="12"/>
  <c r="S288" i="12"/>
  <c r="G289" i="12"/>
  <c r="M289" i="12" s="1"/>
  <c r="K289" i="12"/>
  <c r="O289" i="12"/>
  <c r="Q289" i="12"/>
  <c r="S289" i="12"/>
  <c r="G290" i="12"/>
  <c r="M290" i="12" s="1"/>
  <c r="K290" i="12"/>
  <c r="O290" i="12"/>
  <c r="Q290" i="12"/>
  <c r="S290" i="12"/>
  <c r="G291" i="12"/>
  <c r="M291" i="12" s="1"/>
  <c r="K291" i="12"/>
  <c r="O291" i="12"/>
  <c r="Q291" i="12"/>
  <c r="S291" i="12"/>
  <c r="G292" i="12"/>
  <c r="M292" i="12" s="1"/>
  <c r="K292" i="12"/>
  <c r="O292" i="12"/>
  <c r="Q292" i="12"/>
  <c r="S292" i="12"/>
  <c r="G293" i="12"/>
  <c r="M293" i="12" s="1"/>
  <c r="K293" i="12"/>
  <c r="O293" i="12"/>
  <c r="Q293" i="12"/>
  <c r="S293" i="12"/>
  <c r="G294" i="12"/>
  <c r="M294" i="12" s="1"/>
  <c r="K294" i="12"/>
  <c r="O294" i="12"/>
  <c r="Q294" i="12"/>
  <c r="S294" i="12"/>
  <c r="G295" i="12"/>
  <c r="M295" i="12" s="1"/>
  <c r="K295" i="12"/>
  <c r="O295" i="12"/>
  <c r="Q295" i="12"/>
  <c r="S295" i="12"/>
  <c r="G296" i="12"/>
  <c r="M296" i="12" s="1"/>
  <c r="K296" i="12"/>
  <c r="O296" i="12"/>
  <c r="Q296" i="12"/>
  <c r="S296" i="12"/>
  <c r="G297" i="12"/>
  <c r="M297" i="12" s="1"/>
  <c r="K297" i="12"/>
  <c r="O297" i="12"/>
  <c r="Q297" i="12"/>
  <c r="S297" i="12"/>
  <c r="G298" i="12"/>
  <c r="M298" i="12" s="1"/>
  <c r="K298" i="12"/>
  <c r="O298" i="12"/>
  <c r="Q298" i="12"/>
  <c r="S298" i="12"/>
  <c r="G299" i="12"/>
  <c r="M299" i="12" s="1"/>
  <c r="K299" i="12"/>
  <c r="O299" i="12"/>
  <c r="Q299" i="12"/>
  <c r="S299" i="12"/>
  <c r="G300" i="12"/>
  <c r="M300" i="12" s="1"/>
  <c r="K300" i="12"/>
  <c r="O300" i="12"/>
  <c r="Q300" i="12"/>
  <c r="S300" i="12"/>
  <c r="G301" i="12"/>
  <c r="M301" i="12" s="1"/>
  <c r="K301" i="12"/>
  <c r="O301" i="12"/>
  <c r="Q301" i="12"/>
  <c r="S301" i="12"/>
  <c r="G302" i="12"/>
  <c r="M302" i="12" s="1"/>
  <c r="K302" i="12"/>
  <c r="O302" i="12"/>
  <c r="Q302" i="12"/>
  <c r="S302" i="12"/>
  <c r="G303" i="12"/>
  <c r="M303" i="12" s="1"/>
  <c r="K303" i="12"/>
  <c r="O303" i="12"/>
  <c r="Q303" i="12"/>
  <c r="S303" i="12"/>
  <c r="G304" i="12"/>
  <c r="M304" i="12" s="1"/>
  <c r="K304" i="12"/>
  <c r="O304" i="12"/>
  <c r="Q304" i="12"/>
  <c r="S304" i="12"/>
  <c r="G305" i="12"/>
  <c r="M305" i="12" s="1"/>
  <c r="K305" i="12"/>
  <c r="O305" i="12"/>
  <c r="Q305" i="12"/>
  <c r="S305" i="12"/>
  <c r="G306" i="12"/>
  <c r="M306" i="12" s="1"/>
  <c r="K306" i="12"/>
  <c r="O306" i="12"/>
  <c r="Q306" i="12"/>
  <c r="S306" i="12"/>
  <c r="G307" i="12"/>
  <c r="M307" i="12" s="1"/>
  <c r="K307" i="12"/>
  <c r="O307" i="12"/>
  <c r="Q307" i="12"/>
  <c r="S307" i="12"/>
  <c r="G308" i="12"/>
  <c r="M308" i="12" s="1"/>
  <c r="K308" i="12"/>
  <c r="O308" i="12"/>
  <c r="Q308" i="12"/>
  <c r="S308" i="12"/>
  <c r="G309" i="12"/>
  <c r="M309" i="12" s="1"/>
  <c r="K309" i="12"/>
  <c r="O309" i="12"/>
  <c r="Q309" i="12"/>
  <c r="S309" i="12"/>
  <c r="G310" i="12"/>
  <c r="M310" i="12" s="1"/>
  <c r="K310" i="12"/>
  <c r="O310" i="12"/>
  <c r="Q310" i="12"/>
  <c r="S310" i="12"/>
  <c r="G311" i="12"/>
  <c r="M311" i="12" s="1"/>
  <c r="K311" i="12"/>
  <c r="O311" i="12"/>
  <c r="Q311" i="12"/>
  <c r="S311" i="12"/>
  <c r="G312" i="12"/>
  <c r="M312" i="12" s="1"/>
  <c r="K312" i="12"/>
  <c r="O312" i="12"/>
  <c r="Q312" i="12"/>
  <c r="S312" i="12"/>
  <c r="G313" i="12"/>
  <c r="M313" i="12" s="1"/>
  <c r="K313" i="12"/>
  <c r="O313" i="12"/>
  <c r="Q313" i="12"/>
  <c r="S313" i="12"/>
  <c r="G314" i="12"/>
  <c r="M314" i="12" s="1"/>
  <c r="K314" i="12"/>
  <c r="O314" i="12"/>
  <c r="Q314" i="12"/>
  <c r="S314" i="12"/>
  <c r="G315" i="12"/>
  <c r="M315" i="12" s="1"/>
  <c r="K315" i="12"/>
  <c r="O315" i="12"/>
  <c r="Q315" i="12"/>
  <c r="S315" i="12"/>
  <c r="G316" i="12"/>
  <c r="M316" i="12" s="1"/>
  <c r="K316" i="12"/>
  <c r="O316" i="12"/>
  <c r="Q316" i="12"/>
  <c r="S316" i="12"/>
  <c r="G317" i="12"/>
  <c r="M317" i="12" s="1"/>
  <c r="K317" i="12"/>
  <c r="O317" i="12"/>
  <c r="Q317" i="12"/>
  <c r="S317" i="12"/>
  <c r="G318" i="12"/>
  <c r="M318" i="12" s="1"/>
  <c r="K318" i="12"/>
  <c r="O318" i="12"/>
  <c r="Q318" i="12"/>
  <c r="S318" i="12"/>
  <c r="G320" i="12"/>
  <c r="M320" i="12" s="1"/>
  <c r="K320" i="12"/>
  <c r="O320" i="12"/>
  <c r="Q320" i="12"/>
  <c r="S320" i="12"/>
  <c r="G321" i="12"/>
  <c r="M321" i="12" s="1"/>
  <c r="K321" i="12"/>
  <c r="O321" i="12"/>
  <c r="Q321" i="12"/>
  <c r="S321" i="12"/>
  <c r="G322" i="12"/>
  <c r="M322" i="12" s="1"/>
  <c r="K322" i="12"/>
  <c r="O322" i="12"/>
  <c r="Q322" i="12"/>
  <c r="S322" i="12"/>
  <c r="G323" i="12"/>
  <c r="M323" i="12" s="1"/>
  <c r="K323" i="12"/>
  <c r="O323" i="12"/>
  <c r="Q323" i="12"/>
  <c r="S323" i="12"/>
  <c r="G324" i="12"/>
  <c r="M324" i="12" s="1"/>
  <c r="K324" i="12"/>
  <c r="O324" i="12"/>
  <c r="Q324" i="12"/>
  <c r="S324" i="12"/>
  <c r="G325" i="12"/>
  <c r="M325" i="12" s="1"/>
  <c r="K325" i="12"/>
  <c r="O325" i="12"/>
  <c r="Q325" i="12"/>
  <c r="S325" i="12"/>
  <c r="G326" i="12"/>
  <c r="M326" i="12" s="1"/>
  <c r="K326" i="12"/>
  <c r="O326" i="12"/>
  <c r="Q326" i="12"/>
  <c r="S326" i="12"/>
  <c r="G327" i="12"/>
  <c r="M327" i="12" s="1"/>
  <c r="K327" i="12"/>
  <c r="O327" i="12"/>
  <c r="Q327" i="12"/>
  <c r="S327" i="12"/>
  <c r="G328" i="12"/>
  <c r="M328" i="12" s="1"/>
  <c r="K328" i="12"/>
  <c r="O328" i="12"/>
  <c r="Q328" i="12"/>
  <c r="S328" i="12"/>
  <c r="G329" i="12"/>
  <c r="M329" i="12" s="1"/>
  <c r="K329" i="12"/>
  <c r="O329" i="12"/>
  <c r="Q329" i="12"/>
  <c r="S329" i="12"/>
  <c r="G330" i="12"/>
  <c r="M330" i="12" s="1"/>
  <c r="K330" i="12"/>
  <c r="O330" i="12"/>
  <c r="Q330" i="12"/>
  <c r="S330" i="12"/>
  <c r="G331" i="12"/>
  <c r="M331" i="12" s="1"/>
  <c r="K331" i="12"/>
  <c r="O331" i="12"/>
  <c r="Q331" i="12"/>
  <c r="S331" i="12"/>
  <c r="G332" i="12"/>
  <c r="M332" i="12" s="1"/>
  <c r="K332" i="12"/>
  <c r="O332" i="12"/>
  <c r="Q332" i="12"/>
  <c r="S332" i="12"/>
  <c r="G333" i="12"/>
  <c r="M333" i="12" s="1"/>
  <c r="K333" i="12"/>
  <c r="O333" i="12"/>
  <c r="Q333" i="12"/>
  <c r="S333" i="12"/>
  <c r="G334" i="12"/>
  <c r="M334" i="12" s="1"/>
  <c r="K334" i="12"/>
  <c r="O334" i="12"/>
  <c r="Q334" i="12"/>
  <c r="S334" i="12"/>
  <c r="G335" i="12"/>
  <c r="M335" i="12" s="1"/>
  <c r="K335" i="12"/>
  <c r="O335" i="12"/>
  <c r="Q335" i="12"/>
  <c r="S335" i="12"/>
  <c r="G336" i="12"/>
  <c r="M336" i="12" s="1"/>
  <c r="K336" i="12"/>
  <c r="O336" i="12"/>
  <c r="Q336" i="12"/>
  <c r="S336" i="12"/>
  <c r="G337" i="12"/>
  <c r="M337" i="12" s="1"/>
  <c r="K337" i="12"/>
  <c r="O337" i="12"/>
  <c r="Q337" i="12"/>
  <c r="S337" i="12"/>
  <c r="G338" i="12"/>
  <c r="M338" i="12" s="1"/>
  <c r="K338" i="12"/>
  <c r="O338" i="12"/>
  <c r="Q338" i="12"/>
  <c r="S338" i="12"/>
  <c r="G339" i="12"/>
  <c r="M339" i="12" s="1"/>
  <c r="K339" i="12"/>
  <c r="O339" i="12"/>
  <c r="Q339" i="12"/>
  <c r="S339" i="12"/>
  <c r="G340" i="12"/>
  <c r="M340" i="12" s="1"/>
  <c r="K340" i="12"/>
  <c r="O340" i="12"/>
  <c r="Q340" i="12"/>
  <c r="S340" i="12"/>
  <c r="G341" i="12"/>
  <c r="M341" i="12" s="1"/>
  <c r="K341" i="12"/>
  <c r="O341" i="12"/>
  <c r="Q341" i="12"/>
  <c r="S341" i="12"/>
  <c r="G342" i="12"/>
  <c r="M342" i="12" s="1"/>
  <c r="K342" i="12"/>
  <c r="O342" i="12"/>
  <c r="Q342" i="12"/>
  <c r="S342" i="12"/>
  <c r="G343" i="12"/>
  <c r="M343" i="12" s="1"/>
  <c r="K343" i="12"/>
  <c r="O343" i="12"/>
  <c r="Q343" i="12"/>
  <c r="S343" i="12"/>
  <c r="G344" i="12"/>
  <c r="M344" i="12" s="1"/>
  <c r="K344" i="12"/>
  <c r="O344" i="12"/>
  <c r="Q344" i="12"/>
  <c r="S344" i="12"/>
  <c r="G345" i="12"/>
  <c r="M345" i="12" s="1"/>
  <c r="K345" i="12"/>
  <c r="O345" i="12"/>
  <c r="Q345" i="12"/>
  <c r="S345" i="12"/>
  <c r="G346" i="12"/>
  <c r="M346" i="12" s="1"/>
  <c r="K346" i="12"/>
  <c r="O346" i="12"/>
  <c r="Q346" i="12"/>
  <c r="S346" i="12"/>
  <c r="G347" i="12"/>
  <c r="M347" i="12" s="1"/>
  <c r="K347" i="12"/>
  <c r="O347" i="12"/>
  <c r="Q347" i="12"/>
  <c r="S347" i="12"/>
  <c r="G348" i="12"/>
  <c r="M348" i="12" s="1"/>
  <c r="K348" i="12"/>
  <c r="O348" i="12"/>
  <c r="Q348" i="12"/>
  <c r="S348" i="12"/>
  <c r="G349" i="12"/>
  <c r="M349" i="12" s="1"/>
  <c r="K349" i="12"/>
  <c r="O349" i="12"/>
  <c r="Q349" i="12"/>
  <c r="S349" i="12"/>
  <c r="G350" i="12"/>
  <c r="M350" i="12" s="1"/>
  <c r="K350" i="12"/>
  <c r="O350" i="12"/>
  <c r="Q350" i="12"/>
  <c r="S350" i="12"/>
  <c r="G351" i="12"/>
  <c r="M351" i="12" s="1"/>
  <c r="K351" i="12"/>
  <c r="O351" i="12"/>
  <c r="Q351" i="12"/>
  <c r="S351" i="12"/>
  <c r="G352" i="12"/>
  <c r="M352" i="12" s="1"/>
  <c r="K352" i="12"/>
  <c r="O352" i="12"/>
  <c r="Q352" i="12"/>
  <c r="S352" i="12"/>
  <c r="G353" i="12"/>
  <c r="M353" i="12" s="1"/>
  <c r="K353" i="12"/>
  <c r="O353" i="12"/>
  <c r="Q353" i="12"/>
  <c r="S353" i="12"/>
  <c r="G354" i="12"/>
  <c r="M354" i="12" s="1"/>
  <c r="K354" i="12"/>
  <c r="O354" i="12"/>
  <c r="Q354" i="12"/>
  <c r="S354" i="12"/>
  <c r="G356" i="12"/>
  <c r="M356" i="12" s="1"/>
  <c r="K356" i="12"/>
  <c r="O356" i="12"/>
  <c r="Q356" i="12"/>
  <c r="S356" i="12"/>
  <c r="G357" i="12"/>
  <c r="M357" i="12" s="1"/>
  <c r="K357" i="12"/>
  <c r="O357" i="12"/>
  <c r="Q357" i="12"/>
  <c r="S357" i="12"/>
  <c r="G358" i="12"/>
  <c r="M358" i="12" s="1"/>
  <c r="K358" i="12"/>
  <c r="O358" i="12"/>
  <c r="Q358" i="12"/>
  <c r="S358" i="12"/>
  <c r="G359" i="12"/>
  <c r="M359" i="12" s="1"/>
  <c r="K359" i="12"/>
  <c r="O359" i="12"/>
  <c r="Q359" i="12"/>
  <c r="S359" i="12"/>
  <c r="G360" i="12"/>
  <c r="M360" i="12" s="1"/>
  <c r="K360" i="12"/>
  <c r="O360" i="12"/>
  <c r="Q360" i="12"/>
  <c r="S360" i="12"/>
  <c r="G361" i="12"/>
  <c r="M361" i="12" s="1"/>
  <c r="K361" i="12"/>
  <c r="O361" i="12"/>
  <c r="Q361" i="12"/>
  <c r="S361" i="12"/>
  <c r="G362" i="12"/>
  <c r="M362" i="12" s="1"/>
  <c r="K362" i="12"/>
  <c r="O362" i="12"/>
  <c r="Q362" i="12"/>
  <c r="S362" i="12"/>
  <c r="G363" i="12"/>
  <c r="M363" i="12" s="1"/>
  <c r="K363" i="12"/>
  <c r="O363" i="12"/>
  <c r="Q363" i="12"/>
  <c r="S363" i="12"/>
  <c r="G364" i="12"/>
  <c r="M364" i="12" s="1"/>
  <c r="K364" i="12"/>
  <c r="O364" i="12"/>
  <c r="Q364" i="12"/>
  <c r="S364" i="12"/>
  <c r="G365" i="12"/>
  <c r="M365" i="12" s="1"/>
  <c r="K365" i="12"/>
  <c r="O365" i="12"/>
  <c r="Q365" i="12"/>
  <c r="S365" i="12"/>
  <c r="G366" i="12"/>
  <c r="M366" i="12" s="1"/>
  <c r="K366" i="12"/>
  <c r="O366" i="12"/>
  <c r="Q366" i="12"/>
  <c r="S366" i="12"/>
  <c r="G367" i="12"/>
  <c r="M367" i="12" s="1"/>
  <c r="K367" i="12"/>
  <c r="O367" i="12"/>
  <c r="Q367" i="12"/>
  <c r="S367" i="12"/>
  <c r="G368" i="12"/>
  <c r="M368" i="12" s="1"/>
  <c r="K368" i="12"/>
  <c r="O368" i="12"/>
  <c r="Q368" i="12"/>
  <c r="S368" i="12"/>
  <c r="G369" i="12"/>
  <c r="M369" i="12" s="1"/>
  <c r="K369" i="12"/>
  <c r="O369" i="12"/>
  <c r="Q369" i="12"/>
  <c r="S369" i="12"/>
  <c r="G370" i="12"/>
  <c r="M370" i="12" s="1"/>
  <c r="K370" i="12"/>
  <c r="O370" i="12"/>
  <c r="Q370" i="12"/>
  <c r="S370" i="12"/>
  <c r="G371" i="12"/>
  <c r="M371" i="12" s="1"/>
  <c r="K371" i="12"/>
  <c r="O371" i="12"/>
  <c r="Q371" i="12"/>
  <c r="S371" i="12"/>
  <c r="G375" i="12"/>
  <c r="M375" i="12" s="1"/>
  <c r="K375" i="12"/>
  <c r="O375" i="12"/>
  <c r="Q375" i="12"/>
  <c r="S375" i="12"/>
  <c r="G376" i="12"/>
  <c r="M376" i="12" s="1"/>
  <c r="K376" i="12"/>
  <c r="O376" i="12"/>
  <c r="Q376" i="12"/>
  <c r="S376" i="12"/>
  <c r="G378" i="12"/>
  <c r="M378" i="12" s="1"/>
  <c r="K378" i="12"/>
  <c r="O378" i="12"/>
  <c r="Q378" i="12"/>
  <c r="S378" i="12"/>
  <c r="G380" i="12"/>
  <c r="M380" i="12" s="1"/>
  <c r="K380" i="12"/>
  <c r="O380" i="12"/>
  <c r="Q380" i="12"/>
  <c r="S380" i="12"/>
  <c r="G382" i="12"/>
  <c r="M382" i="12" s="1"/>
  <c r="K382" i="12"/>
  <c r="O382" i="12"/>
  <c r="Q382" i="12"/>
  <c r="S382" i="12"/>
  <c r="G384" i="12"/>
  <c r="M384" i="12" s="1"/>
  <c r="K384" i="12"/>
  <c r="O384" i="12"/>
  <c r="Q384" i="12"/>
  <c r="S384" i="12"/>
  <c r="G385" i="12"/>
  <c r="M385" i="12" s="1"/>
  <c r="K385" i="12"/>
  <c r="O385" i="12"/>
  <c r="Q385" i="12"/>
  <c r="S385" i="12"/>
  <c r="G386" i="12"/>
  <c r="M386" i="12" s="1"/>
  <c r="K386" i="12"/>
  <c r="O386" i="12"/>
  <c r="Q386" i="12"/>
  <c r="S386" i="12"/>
  <c r="G387" i="12"/>
  <c r="M387" i="12" s="1"/>
  <c r="K387" i="12"/>
  <c r="O387" i="12"/>
  <c r="Q387" i="12"/>
  <c r="S387" i="12"/>
  <c r="G388" i="12"/>
  <c r="M388" i="12" s="1"/>
  <c r="K388" i="12"/>
  <c r="O388" i="12"/>
  <c r="Q388" i="12"/>
  <c r="S388" i="12"/>
  <c r="G389" i="12"/>
  <c r="M389" i="12" s="1"/>
  <c r="K389" i="12"/>
  <c r="O389" i="12"/>
  <c r="Q389" i="12"/>
  <c r="S389" i="12"/>
  <c r="G390" i="12"/>
  <c r="M390" i="12" s="1"/>
  <c r="K390" i="12"/>
  <c r="O390" i="12"/>
  <c r="Q390" i="12"/>
  <c r="S390" i="12"/>
  <c r="G391" i="12"/>
  <c r="M391" i="12" s="1"/>
  <c r="K391" i="12"/>
  <c r="O391" i="12"/>
  <c r="Q391" i="12"/>
  <c r="S391" i="12"/>
  <c r="G392" i="12"/>
  <c r="M392" i="12" s="1"/>
  <c r="K392" i="12"/>
  <c r="O392" i="12"/>
  <c r="Q392" i="12"/>
  <c r="S392" i="12"/>
  <c r="G393" i="12"/>
  <c r="M393" i="12" s="1"/>
  <c r="K393" i="12"/>
  <c r="O393" i="12"/>
  <c r="Q393" i="12"/>
  <c r="S393" i="12"/>
  <c r="G394" i="12"/>
  <c r="M394" i="12" s="1"/>
  <c r="K394" i="12"/>
  <c r="O394" i="12"/>
  <c r="Q394" i="12"/>
  <c r="S394" i="12"/>
  <c r="G395" i="12"/>
  <c r="M395" i="12" s="1"/>
  <c r="K395" i="12"/>
  <c r="O395" i="12"/>
  <c r="Q395" i="12"/>
  <c r="S395" i="12"/>
  <c r="G396" i="12"/>
  <c r="M396" i="12" s="1"/>
  <c r="K396" i="12"/>
  <c r="O396" i="12"/>
  <c r="Q396" i="12"/>
  <c r="S396" i="12"/>
  <c r="G397" i="12"/>
  <c r="M397" i="12" s="1"/>
  <c r="K397" i="12"/>
  <c r="O397" i="12"/>
  <c r="Q397" i="12"/>
  <c r="S397" i="12"/>
  <c r="G398" i="12"/>
  <c r="M398" i="12" s="1"/>
  <c r="K398" i="12"/>
  <c r="O398" i="12"/>
  <c r="Q398" i="12"/>
  <c r="S398" i="12"/>
  <c r="G399" i="12"/>
  <c r="M399" i="12" s="1"/>
  <c r="K399" i="12"/>
  <c r="O399" i="12"/>
  <c r="Q399" i="12"/>
  <c r="S399" i="12"/>
  <c r="G400" i="12"/>
  <c r="M400" i="12" s="1"/>
  <c r="K400" i="12"/>
  <c r="O400" i="12"/>
  <c r="Q400" i="12"/>
  <c r="S400" i="12"/>
  <c r="G401" i="12"/>
  <c r="M401" i="12" s="1"/>
  <c r="K401" i="12"/>
  <c r="O401" i="12"/>
  <c r="Q401" i="12"/>
  <c r="S401" i="12"/>
  <c r="G402" i="12"/>
  <c r="M402" i="12" s="1"/>
  <c r="K402" i="12"/>
  <c r="O402" i="12"/>
  <c r="Q402" i="12"/>
  <c r="S402" i="12"/>
  <c r="G403" i="12"/>
  <c r="M403" i="12" s="1"/>
  <c r="K403" i="12"/>
  <c r="O403" i="12"/>
  <c r="Q403" i="12"/>
  <c r="S403" i="12"/>
  <c r="G404" i="12"/>
  <c r="M404" i="12" s="1"/>
  <c r="K404" i="12"/>
  <c r="O404" i="12"/>
  <c r="Q404" i="12"/>
  <c r="S404" i="12"/>
  <c r="G406" i="12"/>
  <c r="M406" i="12" s="1"/>
  <c r="K406" i="12"/>
  <c r="O406" i="12"/>
  <c r="Q406" i="12"/>
  <c r="S406" i="12"/>
  <c r="G407" i="12"/>
  <c r="M407" i="12" s="1"/>
  <c r="K407" i="12"/>
  <c r="O407" i="12"/>
  <c r="Q407" i="12"/>
  <c r="S407" i="12"/>
  <c r="G408" i="12"/>
  <c r="M408" i="12" s="1"/>
  <c r="K408" i="12"/>
  <c r="O408" i="12"/>
  <c r="Q408" i="12"/>
  <c r="S408" i="12"/>
  <c r="G409" i="12"/>
  <c r="M409" i="12" s="1"/>
  <c r="K409" i="12"/>
  <c r="O409" i="12"/>
  <c r="Q409" i="12"/>
  <c r="S409" i="12"/>
  <c r="G410" i="12"/>
  <c r="M410" i="12" s="1"/>
  <c r="K410" i="12"/>
  <c r="O410" i="12"/>
  <c r="Q410" i="12"/>
  <c r="S410" i="12"/>
  <c r="O412" i="12"/>
  <c r="Q412" i="12"/>
  <c r="S412" i="12"/>
  <c r="O413" i="12"/>
  <c r="Q413" i="12"/>
  <c r="S413" i="12"/>
  <c r="O414" i="12"/>
  <c r="Q414" i="12"/>
  <c r="S414" i="12"/>
  <c r="G416" i="12"/>
  <c r="M416" i="12" s="1"/>
  <c r="K416" i="12"/>
  <c r="O416" i="12"/>
  <c r="Q416" i="12"/>
  <c r="S416" i="12"/>
  <c r="G417" i="12"/>
  <c r="M417" i="12" s="1"/>
  <c r="K417" i="12"/>
  <c r="O417" i="12"/>
  <c r="Q417" i="12"/>
  <c r="S417" i="12"/>
  <c r="G418" i="12"/>
  <c r="M418" i="12" s="1"/>
  <c r="K418" i="12"/>
  <c r="O418" i="12"/>
  <c r="Q418" i="12"/>
  <c r="S418" i="12"/>
  <c r="G419" i="12"/>
  <c r="M419" i="12" s="1"/>
  <c r="K419" i="12"/>
  <c r="O419" i="12"/>
  <c r="Q419" i="12"/>
  <c r="S419" i="12"/>
  <c r="G420" i="12"/>
  <c r="M420" i="12" s="1"/>
  <c r="K420" i="12"/>
  <c r="O420" i="12"/>
  <c r="Q420" i="12"/>
  <c r="S420" i="12"/>
  <c r="Y422" i="12"/>
  <c r="F41" i="1" s="1"/>
  <c r="H42" i="1"/>
  <c r="J28" i="1"/>
  <c r="J26" i="1"/>
  <c r="J23" i="1"/>
  <c r="J24" i="1"/>
  <c r="J25" i="1"/>
  <c r="J27" i="1"/>
  <c r="E24" i="1"/>
  <c r="E26" i="1"/>
  <c r="M9" i="13" l="1"/>
  <c r="G8" i="13"/>
  <c r="G56" i="1"/>
  <c r="H56" i="1" s="1"/>
  <c r="G49" i="1"/>
  <c r="I49" i="1" s="1"/>
  <c r="Q8" i="13"/>
  <c r="S64" i="13"/>
  <c r="Q64" i="13"/>
  <c r="O64" i="13"/>
  <c r="S8" i="13"/>
  <c r="M69" i="12"/>
  <c r="K69" i="12"/>
  <c r="M66" i="12"/>
  <c r="K66" i="12"/>
  <c r="M64" i="12"/>
  <c r="K64" i="12"/>
  <c r="M62" i="12"/>
  <c r="K62" i="12"/>
  <c r="M59" i="12"/>
  <c r="K59" i="12"/>
  <c r="M57" i="12"/>
  <c r="K57" i="12"/>
  <c r="M55" i="12"/>
  <c r="K55" i="12"/>
  <c r="M53" i="12"/>
  <c r="K53" i="12"/>
  <c r="M50" i="12"/>
  <c r="K50" i="12"/>
  <c r="M48" i="12"/>
  <c r="K48" i="12"/>
  <c r="M46" i="12"/>
  <c r="K46" i="12"/>
  <c r="M44" i="12"/>
  <c r="K44" i="12"/>
  <c r="M42" i="12"/>
  <c r="K42" i="12"/>
  <c r="M40" i="12"/>
  <c r="K40" i="12"/>
  <c r="M38" i="12"/>
  <c r="K38" i="12"/>
  <c r="M37" i="12"/>
  <c r="K37" i="12"/>
  <c r="M32" i="12"/>
  <c r="K32" i="12"/>
  <c r="M30" i="12"/>
  <c r="K30" i="12"/>
  <c r="M70" i="12"/>
  <c r="K70" i="12"/>
  <c r="M67" i="12"/>
  <c r="K67" i="12"/>
  <c r="M60" i="12"/>
  <c r="K60" i="12"/>
  <c r="Q29" i="12"/>
  <c r="M71" i="12"/>
  <c r="K71" i="12"/>
  <c r="M68" i="12"/>
  <c r="K68" i="12"/>
  <c r="M65" i="12"/>
  <c r="K65" i="12"/>
  <c r="M63" i="12"/>
  <c r="K63" i="12"/>
  <c r="M61" i="12"/>
  <c r="K61" i="12"/>
  <c r="M58" i="12"/>
  <c r="K58" i="12"/>
  <c r="M56" i="12"/>
  <c r="K56" i="12"/>
  <c r="M54" i="12"/>
  <c r="K54" i="12"/>
  <c r="M52" i="12"/>
  <c r="K52" i="12"/>
  <c r="M51" i="12"/>
  <c r="K51" i="12"/>
  <c r="M49" i="12"/>
  <c r="K49" i="12"/>
  <c r="M47" i="12"/>
  <c r="K47" i="12"/>
  <c r="M45" i="12"/>
  <c r="K45" i="12"/>
  <c r="M43" i="12"/>
  <c r="K43" i="12"/>
  <c r="M41" i="12"/>
  <c r="K41" i="12"/>
  <c r="M39" i="12"/>
  <c r="K39" i="12"/>
  <c r="M36" i="12"/>
  <c r="K36" i="12"/>
  <c r="M34" i="12"/>
  <c r="K34" i="12"/>
  <c r="M33" i="12"/>
  <c r="K33" i="12"/>
  <c r="M31" i="12"/>
  <c r="K31" i="12"/>
  <c r="G29" i="12"/>
  <c r="I64" i="1" s="1"/>
  <c r="Q50" i="13"/>
  <c r="O50" i="13"/>
  <c r="S50" i="13"/>
  <c r="O8" i="13"/>
  <c r="I64" i="13"/>
  <c r="K8" i="13"/>
  <c r="I50" i="13"/>
  <c r="Q26" i="12"/>
  <c r="K50" i="13"/>
  <c r="I8" i="13"/>
  <c r="F412" i="12"/>
  <c r="Q411" i="12"/>
  <c r="K18" i="12"/>
  <c r="G26" i="12"/>
  <c r="I87" i="1" s="1"/>
  <c r="I20" i="1" s="1"/>
  <c r="Q87" i="12"/>
  <c r="M13" i="12"/>
  <c r="M12" i="12" s="1"/>
  <c r="Q18" i="12"/>
  <c r="K26" i="12"/>
  <c r="O18" i="12"/>
  <c r="K319" i="12"/>
  <c r="K189" i="12"/>
  <c r="Q156" i="12"/>
  <c r="Q134" i="12"/>
  <c r="K87" i="12"/>
  <c r="K72" i="12"/>
  <c r="S319" i="12"/>
  <c r="O286" i="12"/>
  <c r="O230" i="12"/>
  <c r="Q230" i="12"/>
  <c r="O218" i="12"/>
  <c r="S189" i="12"/>
  <c r="K171" i="12"/>
  <c r="G156" i="12"/>
  <c r="I69" i="1" s="1"/>
  <c r="S134" i="12"/>
  <c r="O134" i="12"/>
  <c r="M122" i="12"/>
  <c r="K97" i="12"/>
  <c r="G97" i="12"/>
  <c r="I67" i="1" s="1"/>
  <c r="S72" i="12"/>
  <c r="Q72" i="12"/>
  <c r="S26" i="12"/>
  <c r="M15" i="12"/>
  <c r="M14" i="12" s="1"/>
  <c r="Q286" i="12"/>
  <c r="S230" i="12"/>
  <c r="M209" i="12"/>
  <c r="G134" i="12"/>
  <c r="I68" i="1" s="1"/>
  <c r="O97" i="12"/>
  <c r="M87" i="12"/>
  <c r="M18" i="12"/>
  <c r="O415" i="12"/>
  <c r="K355" i="12"/>
  <c r="S411" i="12"/>
  <c r="S355" i="12"/>
  <c r="Q319" i="12"/>
  <c r="S256" i="12"/>
  <c r="S218" i="12"/>
  <c r="Q218" i="12"/>
  <c r="K218" i="12"/>
  <c r="K209" i="12"/>
  <c r="Q189" i="12"/>
  <c r="S171" i="12"/>
  <c r="Q171" i="12"/>
  <c r="K134" i="12"/>
  <c r="Q97" i="12"/>
  <c r="S97" i="12"/>
  <c r="O72" i="12"/>
  <c r="G72" i="12"/>
  <c r="I65" i="1" s="1"/>
  <c r="G23" i="12"/>
  <c r="I86" i="1" s="1"/>
  <c r="M415" i="12"/>
  <c r="Q415" i="12"/>
  <c r="O411" i="12"/>
  <c r="O355" i="12"/>
  <c r="K286" i="12"/>
  <c r="O156" i="12"/>
  <c r="S415" i="12"/>
  <c r="K415" i="12"/>
  <c r="Q355" i="12"/>
  <c r="O319" i="12"/>
  <c r="S286" i="12"/>
  <c r="O256" i="12"/>
  <c r="K256" i="12"/>
  <c r="Q256" i="12"/>
  <c r="K230" i="12"/>
  <c r="Q209" i="12"/>
  <c r="O209" i="12"/>
  <c r="S209" i="12"/>
  <c r="O189" i="12"/>
  <c r="O171" i="12"/>
  <c r="K156" i="12"/>
  <c r="S156" i="12"/>
  <c r="O87" i="12"/>
  <c r="S87" i="12"/>
  <c r="M73" i="12"/>
  <c r="M72" i="12" s="1"/>
  <c r="S29" i="12"/>
  <c r="O29" i="12"/>
  <c r="O26" i="12"/>
  <c r="S18" i="12"/>
  <c r="F40" i="1"/>
  <c r="F39" i="1"/>
  <c r="M50" i="13"/>
  <c r="G50" i="13"/>
  <c r="F413" i="12" s="1"/>
  <c r="M16" i="13"/>
  <c r="M8" i="13" s="1"/>
  <c r="M171" i="12"/>
  <c r="M230" i="12"/>
  <c r="M218" i="12"/>
  <c r="M256" i="12"/>
  <c r="M319" i="12"/>
  <c r="M286" i="12"/>
  <c r="M189" i="12"/>
  <c r="M156" i="12"/>
  <c r="M355" i="12"/>
  <c r="G355" i="12"/>
  <c r="I78" i="1" s="1"/>
  <c r="G209" i="12"/>
  <c r="I72" i="1" s="1"/>
  <c r="G87" i="12"/>
  <c r="I66" i="1" s="1"/>
  <c r="G18" i="12"/>
  <c r="I85" i="1" s="1"/>
  <c r="M11" i="12"/>
  <c r="M10" i="12" s="1"/>
  <c r="G8" i="12"/>
  <c r="G218" i="12"/>
  <c r="I73" i="1" s="1"/>
  <c r="G286" i="12"/>
  <c r="I76" i="1" s="1"/>
  <c r="G415" i="12"/>
  <c r="I80" i="1" s="1"/>
  <c r="G319" i="12"/>
  <c r="I77" i="1" s="1"/>
  <c r="G189" i="12"/>
  <c r="I71" i="1" s="1"/>
  <c r="G171" i="12"/>
  <c r="I70" i="1" s="1"/>
  <c r="G256" i="12"/>
  <c r="I75" i="1" s="1"/>
  <c r="G230" i="12"/>
  <c r="I74" i="1" s="1"/>
  <c r="M135" i="12"/>
  <c r="M134" i="12" s="1"/>
  <c r="M99" i="12"/>
  <c r="M28" i="12"/>
  <c r="M26" i="12" s="1"/>
  <c r="I56" i="1" l="1"/>
  <c r="J412" i="12"/>
  <c r="K412" i="12" s="1"/>
  <c r="G412" i="12"/>
  <c r="M412" i="12" s="1"/>
  <c r="K29" i="12"/>
  <c r="M29" i="12"/>
  <c r="G413" i="12"/>
  <c r="M413" i="12" s="1"/>
  <c r="J413" i="12"/>
  <c r="K413" i="12" s="1"/>
  <c r="I17" i="1"/>
  <c r="I16" i="1"/>
  <c r="M97" i="12"/>
  <c r="I81" i="1"/>
  <c r="F42" i="1"/>
  <c r="G23" i="1" s="1"/>
  <c r="G24" i="1" s="1"/>
  <c r="J66" i="13" l="1"/>
  <c r="K66" i="13" s="1"/>
  <c r="G66" i="13"/>
  <c r="M66" i="13" s="1"/>
  <c r="J67" i="13"/>
  <c r="K67" i="13" s="1"/>
  <c r="G67" i="13"/>
  <c r="M67" i="13" s="1"/>
  <c r="J65" i="13"/>
  <c r="K65" i="13" s="1"/>
  <c r="G65" i="13"/>
  <c r="I19" i="1"/>
  <c r="K64" i="13" l="1"/>
  <c r="M65" i="13"/>
  <c r="M64" i="13" s="1"/>
  <c r="Z69" i="13"/>
  <c r="G64" i="13"/>
  <c r="F414" i="12" l="1"/>
  <c r="G69" i="13"/>
  <c r="J414" i="12" l="1"/>
  <c r="K414" i="12" s="1"/>
  <c r="K411" i="12" s="1"/>
  <c r="G414" i="12"/>
  <c r="M414" i="12" l="1"/>
  <c r="M411" i="12" s="1"/>
  <c r="Z422" i="12"/>
  <c r="G411" i="12"/>
  <c r="G55" i="1"/>
  <c r="H55" i="1" s="1"/>
  <c r="I55" i="1" s="1"/>
  <c r="I57" i="1" s="1"/>
  <c r="G48" i="1"/>
  <c r="I48" i="1" s="1"/>
  <c r="I50" i="1" s="1"/>
  <c r="G40" i="1" l="1"/>
  <c r="I40" i="1" s="1"/>
  <c r="I42" i="1" s="1"/>
  <c r="G41" i="1"/>
  <c r="I41" i="1" s="1"/>
  <c r="G39" i="1"/>
  <c r="J56" i="1"/>
  <c r="J55" i="1"/>
  <c r="I79" i="1"/>
  <c r="G422" i="12"/>
  <c r="G42" i="1" l="1"/>
  <c r="I39" i="1"/>
  <c r="J39" i="1" s="1"/>
  <c r="I18" i="1"/>
  <c r="I21" i="1" s="1"/>
  <c r="G25" i="1" s="1"/>
  <c r="I88" i="1"/>
  <c r="J49" i="1" l="1"/>
  <c r="J75" i="1"/>
  <c r="J79" i="1"/>
  <c r="J76" i="1"/>
  <c r="J64" i="1"/>
  <c r="J66" i="1"/>
  <c r="J70" i="1"/>
  <c r="J72" i="1"/>
  <c r="J48" i="1"/>
  <c r="J84" i="1"/>
  <c r="J71" i="1"/>
  <c r="J86" i="1"/>
  <c r="J69" i="1"/>
  <c r="J81" i="1"/>
  <c r="J78" i="1"/>
  <c r="J83" i="1"/>
  <c r="J73" i="1"/>
  <c r="J80" i="1"/>
  <c r="J67" i="1"/>
  <c r="J74" i="1"/>
  <c r="J85" i="1"/>
  <c r="J82" i="1"/>
  <c r="J68" i="1"/>
  <c r="J87" i="1"/>
  <c r="J65" i="1"/>
  <c r="J77" i="1"/>
  <c r="A27" i="1"/>
  <c r="G26" i="1"/>
  <c r="A28" i="1" l="1"/>
  <c r="G28" i="1"/>
  <c r="G27" i="1" s="1"/>
  <c r="G29" i="1" s="1"/>
  <c r="J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<sst xmlns="http://schemas.openxmlformats.org/spreadsheetml/2006/main" count="2092" uniqueCount="911">
  <si>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</si>
  <si>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</si>
  <si>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</si>
  <si>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</si>
  <si>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</si>
  <si>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</si>
  <si>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</si>
  <si>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</si>
  <si>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</si>
  <si>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</si>
  <si>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</si>
  <si>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</si>
  <si>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</si>
  <si>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</si>
  <si>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</si>
  <si>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</si>
  <si>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</si>
  <si>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</si>
  <si>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</si>
  <si>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</si>
  <si>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</si>
  <si>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</si>
  <si>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</si>
  <si>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</si>
  <si>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</si>
  <si>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</si>
  <si>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</si>
  <si>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</si>
  <si>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</si>
  <si>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</si>
  <si>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</si>
  <si>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</si>
  <si>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</si>
  <si>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</si>
  <si>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</si>
  <si>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</si>
  <si>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</si>
  <si>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</si>
  <si>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</si>
  <si>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99</t>
  </si>
  <si>
    <t>Stavba</t>
  </si>
  <si>
    <t>1</t>
  </si>
  <si>
    <t>OBJEKT_CELKOVÉ NÁKLADY</t>
  </si>
  <si>
    <t>2</t>
  </si>
  <si>
    <t>Elektro</t>
  </si>
  <si>
    <t>ESA_ESI</t>
  </si>
  <si>
    <t>Celkem za stavbu</t>
  </si>
  <si>
    <t>CZK</t>
  </si>
  <si>
    <t>Rekapitulace dílů</t>
  </si>
  <si>
    <t>Typ dílu</t>
  </si>
  <si>
    <t>_83</t>
  </si>
  <si>
    <t>Rozvodnice RB</t>
  </si>
  <si>
    <t>_84</t>
  </si>
  <si>
    <t>Různé</t>
  </si>
  <si>
    <t>0</t>
  </si>
  <si>
    <t>Přípravné a bourací práce</t>
  </si>
  <si>
    <t>2a</t>
  </si>
  <si>
    <t>Stěny a příčky</t>
  </si>
  <si>
    <t>2b</t>
  </si>
  <si>
    <t>Stropy, stropní konstrukce a podhledy</t>
  </si>
  <si>
    <t>2c</t>
  </si>
  <si>
    <t>Úpravy povrchů vnitřní (stěny, stropy)</t>
  </si>
  <si>
    <t>2d</t>
  </si>
  <si>
    <t>Konstrukce truhlářské</t>
  </si>
  <si>
    <t>2e</t>
  </si>
  <si>
    <t>Konstrukce zámečnické</t>
  </si>
  <si>
    <t>2f</t>
  </si>
  <si>
    <t>Hrubá podlaha</t>
  </si>
  <si>
    <t>2g</t>
  </si>
  <si>
    <t>Podlahy z dlaždic</t>
  </si>
  <si>
    <t>2h</t>
  </si>
  <si>
    <t>Podlahy dřevěné a povlakové</t>
  </si>
  <si>
    <t>3a</t>
  </si>
  <si>
    <t>Zdravotechnika - demontáže</t>
  </si>
  <si>
    <t>3b</t>
  </si>
  <si>
    <t>Zdravotechnika - vnitřní kanalizace</t>
  </si>
  <si>
    <t>3c</t>
  </si>
  <si>
    <t>Zdravotechnika - vnitřní vodovod</t>
  </si>
  <si>
    <t>3d</t>
  </si>
  <si>
    <t>Zdravotechnika - zařizovací předměty, armatury</t>
  </si>
  <si>
    <t>3e</t>
  </si>
  <si>
    <t>Vzduchotechnika</t>
  </si>
  <si>
    <t>3f</t>
  </si>
  <si>
    <t>Topení</t>
  </si>
  <si>
    <t>4</t>
  </si>
  <si>
    <t>Elektroinstalace - silnoproud + slaboprod</t>
  </si>
  <si>
    <t>5</t>
  </si>
  <si>
    <t>Dokončovací práce</t>
  </si>
  <si>
    <t>VRN1</t>
  </si>
  <si>
    <t>Průzkumné, geodetické a projektové práce</t>
  </si>
  <si>
    <t>VRN2</t>
  </si>
  <si>
    <t>Příprava staveniště</t>
  </si>
  <si>
    <t>VRN3</t>
  </si>
  <si>
    <t>Zařízení staveniště</t>
  </si>
  <si>
    <t>VRN4</t>
  </si>
  <si>
    <t>Užívání veřejných ploch a prostranství - neobsazeno</t>
  </si>
  <si>
    <t>VRN5</t>
  </si>
  <si>
    <t>Inženýrská činnost</t>
  </si>
  <si>
    <t>VRN6</t>
  </si>
  <si>
    <t>Provozní vlivy</t>
  </si>
  <si>
    <t>VRN8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</si>
  <si>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</si>
  <si>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</si>
  <si>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</si>
  <si>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</si>
  <si>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</si>
  <si>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</si>
  <si>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</si>
  <si>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</si>
  <si>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</si>
  <si>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</si>
  <si>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</si>
  <si>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</si>
  <si>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</si>
  <si>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</si>
  <si>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</si>
  <si>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</si>
  <si>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</si>
  <si>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</si>
  <si>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</si>
  <si>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</si>
  <si>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Díl:</t>
  </si>
  <si>
    <t>DIL</t>
  </si>
  <si>
    <t>Pol__0001</t>
  </si>
  <si>
    <t>Dokumentace skutečného provedení (2 vyhotovení)</t>
  </si>
  <si>
    <t>kpl</t>
  </si>
  <si>
    <t>POL1_1</t>
  </si>
  <si>
    <t>Pol__0002</t>
  </si>
  <si>
    <t>Pol__0003</t>
  </si>
  <si>
    <t>V rámci nákladů na zařízení staveniště ocení zhotovitel veškeré náklady spojené s vybudováním, provozem a odstraněním zařízení staveniště, a to ve fázích:</t>
  </si>
  <si>
    <t>Pol__0004</t>
  </si>
  <si>
    <t>Náklady a poplatky spojené s užíváním veřejných ploch a prostranství, pokud jsou stavebními pracemi nebo souvisejícími činnostmi dotčeny, a to včetně užívání ploch v souvislosti s uložením stavebního</t>
  </si>
  <si>
    <t>POP</t>
  </si>
  <si>
    <t>Poplatek za zábory komunikace by neměl být účtován, bude řešeno formou zápůjčky na základě žádosti o prominutí záborů. Naceněny budou jen náklady spojené s projednáním záborů vč. úhrady správních poplatků.</t>
  </si>
  <si>
    <t>Pol__0005</t>
  </si>
  <si>
    <t>Náklady spojené s dohledem v prostorách a místech, ve kterých bylo prováděno svařování a řezání - dohled bude prováděn minimálně po dobu 8 hodin od ukončení prací (ČSN 050601)</t>
  </si>
  <si>
    <t>Pol__0006</t>
  </si>
  <si>
    <t>Náklady na předání dokladové části  o vlastnostech materiálů, o provedených zkouškách a měření, o výchozích kontrolách provozuschopnosti,  o zaškolení obsluhy, revizní zprávy s výsledkem-bez závad,</t>
  </si>
  <si>
    <t>doklady o oprávnění k provádění prací, doklady o likvidaci odpadů, návody k obsluze, kopie záručních listů   - 2x tištěně a 1x v elektronické podobě</t>
  </si>
  <si>
    <t>Pol__0007</t>
  </si>
  <si>
    <t>Náklady na součinnost při kolaudaci v rámci plánované etapizace výstavby</t>
  </si>
  <si>
    <t>Pol__0008</t>
  </si>
  <si>
    <t>Nákladů na ztížené podmínky provádění tam, kde jsou stavební práce zcela nebo zčásti omezovány provozem jiných osob. Jedná se zejména o zvýšené náklady související s omezením provozem v objektu,</t>
  </si>
  <si>
    <t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t>
  </si>
  <si>
    <t>Pol__0009</t>
  </si>
  <si>
    <t>Ostatní materiály, práce, dodávky, služby a výkony jinde neuvedené</t>
  </si>
  <si>
    <t>Pol__0010</t>
  </si>
  <si>
    <t>Zabezpečení stávajících zařízení a vybavení</t>
  </si>
  <si>
    <t>Pol__0011</t>
  </si>
  <si>
    <t>Vyvěšení dřevěných dveřních křídel pl. do 2 m2</t>
  </si>
  <si>
    <t>ks</t>
  </si>
  <si>
    <t>Pol__0012</t>
  </si>
  <si>
    <t>Vyvěšení kovových křídel dveří pl. 2 m2</t>
  </si>
  <si>
    <t>Pol__0013</t>
  </si>
  <si>
    <t>Vybourání kovových dveřních zárubní pl. do 2 m2 a mříží</t>
  </si>
  <si>
    <t>m2</t>
  </si>
  <si>
    <t>Pol__0014</t>
  </si>
  <si>
    <t>Demontáž vestavěné skříňky</t>
  </si>
  <si>
    <t>Pol__0015</t>
  </si>
  <si>
    <t>Demontáž krytů rozvodů</t>
  </si>
  <si>
    <t>Pol__0016</t>
  </si>
  <si>
    <t>Demontáž dřezů 1dílných v kuchyňské sestavě</t>
  </si>
  <si>
    <t>Pol__0017</t>
  </si>
  <si>
    <t>Demontáž kuchyňské linky</t>
  </si>
  <si>
    <t>Pol__0018</t>
  </si>
  <si>
    <t>Demontáž sporáku</t>
  </si>
  <si>
    <t>Pol__0019</t>
  </si>
  <si>
    <t>Odstranění nesoudržných štukových omítek (odhad 10% z plochy stěn)</t>
  </si>
  <si>
    <t>Pol__0020</t>
  </si>
  <si>
    <t>Odsekání vnitřních obkladů stěn nad 2 m2</t>
  </si>
  <si>
    <t>Pol__0021</t>
  </si>
  <si>
    <t>Otlučení omítek vnitřních stěn v rozsahu do 100 % v místech stávajících obkladů mimo plochy s novými přizdívkami</t>
  </si>
  <si>
    <t>Pol__0022</t>
  </si>
  <si>
    <t>Odstranění nátěrů z omítek stěn, opálením</t>
  </si>
  <si>
    <t>Pol__0023</t>
  </si>
  <si>
    <t>Odstranění stávajících maleb oškrábáním (STĚNY+STROP) H do 3,8m, mimo přizdívky a pohledy. (označení místností dle stávajícího stavu)</t>
  </si>
  <si>
    <t>Pol__0024</t>
  </si>
  <si>
    <t>Bourání příček z cihel pálených děrovan. tl.140 mm vč. omítky</t>
  </si>
  <si>
    <t>Pol__0025</t>
  </si>
  <si>
    <t>Bourání příček z cihel pálených děrovan. tl.115 mm</t>
  </si>
  <si>
    <t>Pol__0026</t>
  </si>
  <si>
    <t>Demontáž SDK příčky, 1x kov.kce., 1x opláštěné 12,5 mm</t>
  </si>
  <si>
    <t>Pol__0027</t>
  </si>
  <si>
    <t>Demontáž sdk podhledů</t>
  </si>
  <si>
    <t>Pol__0028</t>
  </si>
  <si>
    <t>Vysekání kapes zeď cih. MVC pl. 0,25 m2, hl. do 30 cm pro uložení ocel. nosníků</t>
  </si>
  <si>
    <t>Pol__0029</t>
  </si>
  <si>
    <t>Vrtání jádrové do zdiva cihelného do D 130 mm</t>
  </si>
  <si>
    <t>m</t>
  </si>
  <si>
    <t>Pol__0030</t>
  </si>
  <si>
    <t>Vrtání jádrové do zdiva cihelného do D 200 mm</t>
  </si>
  <si>
    <t>Pol__0031</t>
  </si>
  <si>
    <t>Bourání dlažeb keramických do tl.10 mm, nad 1 m2, sbíječka, dlaždice keramické</t>
  </si>
  <si>
    <t>Pol__0032</t>
  </si>
  <si>
    <t>Demontáž podlah lamelových se zámk.spojem vč. lišt</t>
  </si>
  <si>
    <t>Pol__0033</t>
  </si>
  <si>
    <t>Odstranění PVC a koberců lepených bez podložky z ploch do 10 m2</t>
  </si>
  <si>
    <t>Pol__0034</t>
  </si>
  <si>
    <t>Bourání podkladů bet., potěr tl. 10 cm, nad 4 m2, sbíječka mazanina tl. 8 - 10 cm s potěrem</t>
  </si>
  <si>
    <t>m3</t>
  </si>
  <si>
    <t>Pol__0035</t>
  </si>
  <si>
    <t>Odstranění izolace proti vlhkosti na ploše vodorovné, asfaltové pásy přitavením, 2 vrstvy</t>
  </si>
  <si>
    <t>Pol__0036</t>
  </si>
  <si>
    <t>Bourání podkladů bet., potěr tl. 10 cm, nad 4 m2, sbíječka mazanina tl. 8 - 10 cm s potěrem (podkladní beton cca 90 mm)</t>
  </si>
  <si>
    <t>Pol__0037</t>
  </si>
  <si>
    <t>Odkopávky nezapažené v hor. 3 do 100 m3, plošné odebrání zeminy tl. cca 110 mm</t>
  </si>
  <si>
    <t>Pol__0038</t>
  </si>
  <si>
    <t>Vodorovné přemíst.výkopku, kolečko hor.1-4, do 10m</t>
  </si>
  <si>
    <t>Pol__0039</t>
  </si>
  <si>
    <t>Příplatek za dalš.10 m, kolečko, výkop. z hor.1- 4</t>
  </si>
  <si>
    <t>Pol__0040</t>
  </si>
  <si>
    <t>Vodorovné přemístění výkopku z hor.1-4 do 10000 m, kontejner 12t</t>
  </si>
  <si>
    <t>Pol__0041</t>
  </si>
  <si>
    <t>Broušení betonových povrchů do tl. 10 mm; uveden odhad v rozsahu 100%, bude fakturováno dle skutečnosti dle plochy a tl.</t>
  </si>
  <si>
    <t>Pol__0042</t>
  </si>
  <si>
    <t>Zakrytí okenních výplní a parapetů v obytných místnostech PE folií vč. dodání</t>
  </si>
  <si>
    <t>Pol__0043</t>
  </si>
  <si>
    <t>Vnitrostaveništní doprava suti a vybouraných hmot do 10 m</t>
  </si>
  <si>
    <t>t</t>
  </si>
  <si>
    <t>Pol__0044</t>
  </si>
  <si>
    <t>Nakládání nebo překládání vybourané suti</t>
  </si>
  <si>
    <t>Pol__0045</t>
  </si>
  <si>
    <t>Odvoz suti a vybour. hmot na skládku do 1 km kontejnerem 4t</t>
  </si>
  <si>
    <t>Pol__0046</t>
  </si>
  <si>
    <t>Příplatek k odvozu za každý další 1 km (uvažováno 9km)</t>
  </si>
  <si>
    <t>Pol__0047</t>
  </si>
  <si>
    <t>Poplatek za uložení směsi betonu a cihel skupina 170101 a 170102</t>
  </si>
  <si>
    <t>Pol__0048</t>
  </si>
  <si>
    <t>Poplatek za uložení suti - sádrokartonové desky, skupina odpadu 170802</t>
  </si>
  <si>
    <t>Pol__0049</t>
  </si>
  <si>
    <t>Poplatek za uložení suti - asfaltové pásy, skupina odpadu 170302</t>
  </si>
  <si>
    <t>Pol__0050</t>
  </si>
  <si>
    <t>Poplatek za uložení suti - PVC podlahová krytina, skupina odpadu 200307</t>
  </si>
  <si>
    <t>Pol__0051</t>
  </si>
  <si>
    <t>Poplatek za uložení - dřevo, skupina odpadu 200201</t>
  </si>
  <si>
    <t>Pol__0052</t>
  </si>
  <si>
    <t>Výkup kovů - železný šrot tl. do 4 mm</t>
  </si>
  <si>
    <t>DS1</t>
  </si>
  <si>
    <t>Příčka z SDK s jednoduchým opláštěním, tl.100mm, vč. osazení izolace 50mm (15kg/m3), dodávky nosných profilů CW 75, tmelení, dle specifikace v PD</t>
  </si>
  <si>
    <t>Příplatek za použití impregnované sdk desky 12,5 mm</t>
  </si>
  <si>
    <t>POL12_1</t>
  </si>
  <si>
    <t>DS1*</t>
  </si>
  <si>
    <t>Příčka z SDK s jednoduchým opláštěním, tl.125mm, vč. osazení izolace 50mm (15kg/m3), dodávky nosných profilů CW 100, tmelení, dle specifikace v PD</t>
  </si>
  <si>
    <t xml:space="preserve">Příplatek za rozteč 400 mm u profilů R-CW 75 : </t>
  </si>
  <si>
    <t>VV</t>
  </si>
  <si>
    <t xml:space="preserve">Příplatek za rozteč 400 mm u profilů R-CW 100 : </t>
  </si>
  <si>
    <t>6,1776</t>
  </si>
  <si>
    <t>Úprava SDK příčky pro zřízení dveří 1kř do 25 kg, profily CW 75, 1x opláštěné</t>
  </si>
  <si>
    <t>Pol__0057</t>
  </si>
  <si>
    <t>Obezdění instalací z tvárnic porobet. tl. 150 mm hlad. tvárnice 600 x 250 x 150 mm, P2 - 500, vč. spražení se zděnou stěnou (navrtané trny nebo pásovina do každé třetí spáry po cca 1,0 m</t>
  </si>
  <si>
    <t>Pol__0058</t>
  </si>
  <si>
    <t>Přizdívka z tvárnic porobet. tl. 125 mm hlad. tvárnice 600 x 250 x 1250 mm, P2 - 500, vč. spražení se zděnou stěnou (navrtané trny nebo pásovina do každé třetí spáry po cca 1,0 m</t>
  </si>
  <si>
    <t>Pol__0059</t>
  </si>
  <si>
    <t>Připojení zdí ke stávající konstrukci kotvou z nerez oceli na hmoždinku</t>
  </si>
  <si>
    <t>Pol__0060</t>
  </si>
  <si>
    <t>Dozdívky z cihel pálených 290 mm P15 na maltu vápenocementovou 2,5 Mpa, tloušťka zdiva 450 mm, vč. zakapsování a vyklínování (v místě osazení překladu)</t>
  </si>
  <si>
    <t>V7a</t>
  </si>
  <si>
    <t>Montáž revizních dvířek, mřížek</t>
  </si>
  <si>
    <t>V2a</t>
  </si>
  <si>
    <t>Revizní dvířka pro obkladání keramickým obkladem, sdk GKBi, 300/300mm otvírání na námáčknutí dle PD (u uzávěru vody a vodoměru), včetně kotvícího materiálu</t>
  </si>
  <si>
    <t>POL3_0</t>
  </si>
  <si>
    <t>Pol__0063</t>
  </si>
  <si>
    <t>Přesun hmot, doprava, režie - stanovený procentní sazbou</t>
  </si>
  <si>
    <t>SK1</t>
  </si>
  <si>
    <t>Montáž SDK podhledu do suchého prostředí jednoduše opláštěného ocel. rošt, vč dodávky nosných profilů a zatmelení návazností na zděné stěny (akrylátovým tmelem) dle PD</t>
  </si>
  <si>
    <t>SK2</t>
  </si>
  <si>
    <t>Montáž SDK podhledu do vlhkého prostředí jednoduše opláštěného ocel. rošt, vč dodávky nosných profilů a zatmelení návazností na zděné stěny (akrylátovým tmelem) dle PD</t>
  </si>
  <si>
    <t xml:space="preserve">Příplatek k podhledu sádrokart. za plochu do 10 m2 : </t>
  </si>
  <si>
    <t>5,4</t>
  </si>
  <si>
    <t>Pol__0066</t>
  </si>
  <si>
    <t>Opláštění z SDK,2.str.,do 200x200 mm,RB tl.12,5 mm (sdk kastlík)</t>
  </si>
  <si>
    <t>V7b</t>
  </si>
  <si>
    <t>Osazení reviz. dvířek do SDK podhledu, do 0,25 m2</t>
  </si>
  <si>
    <t>Dvířka do SDK podhledu 400/400mm, s tlačným zámkem  včetně kotvícího materiálu</t>
  </si>
  <si>
    <t xml:space="preserve">Přesun hmot, doprava, režie - stanovený procentní sazbou : </t>
  </si>
  <si>
    <t>DU1</t>
  </si>
  <si>
    <t>Oprava vápen.omítek stěn do 5 % pl. - hrubých</t>
  </si>
  <si>
    <t>Oprava váp. omítek stropů do 5% plochy - hrubých</t>
  </si>
  <si>
    <t>Penetrace podkladu v místech vyrovnání plochy v místech stávajících obkladů (mimo nové přizdívky z porobetonových tvárnic a sdk, DU1)</t>
  </si>
  <si>
    <t>Omítka vnitřních stěn vápenocem. do tl. 20 mm,  pro vyrovnání rovinnosti stávajícíh stěn a v místě oprav (odhad 3,0 m2)</t>
  </si>
  <si>
    <t>DU4</t>
  </si>
  <si>
    <t>Penetrace podkladu (před štukováním stěn DU4)</t>
  </si>
  <si>
    <t>Omítka stěn vnitřní tenkovrstvá vápenná - jemný štuk, Položka obsahuje nátěr podkladu spojovacím můstkem a štukovou omítku tl. 5 mm. Ruční provedení.</t>
  </si>
  <si>
    <t>DU2</t>
  </si>
  <si>
    <t>Montáž výztužné sítě (perlinky) do stěrky - vnit.stěny včetně výztužné sítě, stěrkového tmelu</t>
  </si>
  <si>
    <t>DU3</t>
  </si>
  <si>
    <t>Penetrace podkladu (před stěrkováním stěn DU3)</t>
  </si>
  <si>
    <t>Stěrka na stěnách sádrová, ručně, tloušťka vrstvy 3 mm</t>
  </si>
  <si>
    <t>POL12_0</t>
  </si>
  <si>
    <t>Omítka vápenná vnitřního ostění - hladká</t>
  </si>
  <si>
    <t>Penetrace podkladu (před stěrkováním stropů DU3)</t>
  </si>
  <si>
    <t>Stěrka na stropech/podhledech sádrová ručně, tloušťka vrstvy 3 mm</t>
  </si>
  <si>
    <t>Penetrace podkladu (před štukováním stropů DU4)</t>
  </si>
  <si>
    <t>Omítka stropu klasická, se štukem ze suché směsi</t>
  </si>
  <si>
    <t>Pol__0083</t>
  </si>
  <si>
    <t>Tmelení akrylátovým tmelem (návaznosti na zárubně, rámy oken, sdk stěny,..)</t>
  </si>
  <si>
    <t>DU5</t>
  </si>
  <si>
    <t>Penetrace podkladu pod obklady, položka obsahuje provedení penetračního nátěru včetně dodávky materiálu.</t>
  </si>
  <si>
    <t>DU5-M</t>
  </si>
  <si>
    <t>Obkládání stěn vnitř.keram. do tmele do 200x200 mm, položka obsahuje lepící a spárovací tmel</t>
  </si>
  <si>
    <t>Obkládání stěn vnitř.keram. do tmele 600x600mm, položka obsahuje lepící a spárovací tmel</t>
  </si>
  <si>
    <t>Příplatek k obkladu stěn keram.,za plochu do 10 m2</t>
  </si>
  <si>
    <t>Lišta ve tvaru "L" z přírodního hliníku. Délka 250 cm, výška 10 mm</t>
  </si>
  <si>
    <t>Oblá lišta z přírodního hliníku. Délka 250 mm, pro zl. obkladu 7 mm</t>
  </si>
  <si>
    <t>DU5-D</t>
  </si>
  <si>
    <t>Keramický obklad 200/200/7mm dle specifikace v PD, vč. prořezu 10%, modrá</t>
  </si>
  <si>
    <t>Keramický obklad 200/200/7mm dle specifikace v PD, vč. prořezu 10%, světle modrá</t>
  </si>
  <si>
    <t>Keramický obklad 200/200/7mm dle specifikace v PD, vč. prořezu 10%, bílá</t>
  </si>
  <si>
    <t>Keramický obklad 600/600/10mm dle specifikace v PD, vč. prořezu 10% - béžová</t>
  </si>
  <si>
    <t>Hydroizolační stěrka dvouvrstvá, pod obklady a dlažbu vč. penetrace</t>
  </si>
  <si>
    <t>Těsnící stěrka, předpokládaná spotřeba 1,5 kg/m2 pro jednu vrstvu, celkem 2 vrstvy, jedn. cena stanovena pro dvě vrstvy</t>
  </si>
  <si>
    <t>kg</t>
  </si>
  <si>
    <t xml:space="preserve">Bandáž koutů - provedení (svislé a vodorovné rohy) : </t>
  </si>
  <si>
    <t>39,5505</t>
  </si>
  <si>
    <t>Hydroizolační koutová těsnící páska vč. rohových tvarovek (svislé a vodorovné stěny) vč. prořezu</t>
  </si>
  <si>
    <t>Pol__0097</t>
  </si>
  <si>
    <t>Zakrytí předmětů včetně dodávky fólie tl. 0,04 mm a maskovací pásky (dveře, záruvně, rozvaděče, okna , parapety, podlahy, povrchová elektroinstalace)</t>
  </si>
  <si>
    <t xml:space="preserve">Oprášení/ometení podkladu maleb stěn a stropů : </t>
  </si>
  <si>
    <t>Pol__0098</t>
  </si>
  <si>
    <t>Penetrace podkladu nátěrem stěny a strop</t>
  </si>
  <si>
    <t>Pol__0099</t>
  </si>
  <si>
    <t>Malba standard, bílá, bez penetr.,min. 2x stěny a stropy</t>
  </si>
  <si>
    <t>Pol__0100</t>
  </si>
  <si>
    <t>D3-D4-M</t>
  </si>
  <si>
    <t>Montáž dřevěné obložkové zárubně a dřevěného křídla dveří</t>
  </si>
  <si>
    <t>D1-D7</t>
  </si>
  <si>
    <t>Montáž kliky a štítku</t>
  </si>
  <si>
    <t>D1, D5, D6</t>
  </si>
  <si>
    <t>Montáž samozavírače na ocelovou zárubeň vč. seřízení</t>
  </si>
  <si>
    <t>D1-D</t>
  </si>
  <si>
    <t>Vstupní dveře plné lakované, s požární odolností, 1kř. 900x1970cm, včetně příslušenství dle specifikace v PD</t>
  </si>
  <si>
    <t>D2-D</t>
  </si>
  <si>
    <t>Dveře dřevěné vnitřní 1křídlové 800x1970mm plné lakované vč. zárubně obložkové, dle specifikace v PD</t>
  </si>
  <si>
    <t>D3-D</t>
  </si>
  <si>
    <t>Dveře dřevěné vnitřní 1křídlové 800x1970 mm plné vč. zárubně obložkové lakované, dle specifikace v PD</t>
  </si>
  <si>
    <t>D4-D</t>
  </si>
  <si>
    <t>Dveře dřevěné vnitřní 1křídlové 700x1970 mm plné vč. zárubně obložkové lakované, dle specifikace v PD</t>
  </si>
  <si>
    <t>D5-D</t>
  </si>
  <si>
    <t>Dveře plné, s požární a akustickou odolností, 1kř. 80x1970cm, včetně příslušenství dle specifikace v PD</t>
  </si>
  <si>
    <t>D6-D</t>
  </si>
  <si>
    <t>Dveře dřevěné vnitřní 1křídlové 700x1970 mm plné, včetně příslušenství dle specifikace v PD</t>
  </si>
  <si>
    <t>D7-D</t>
  </si>
  <si>
    <t>Dveře dřevěné vnitřní 1křídlové 800x1970 mm plné, včetně příslušenství dle specifikace v PD</t>
  </si>
  <si>
    <t>D+M</t>
  </si>
  <si>
    <t>Výměna zámku u dveří na volné prostranství za panikový zámek - typ dle kompatibility dveřních křídel</t>
  </si>
  <si>
    <t>T1-M</t>
  </si>
  <si>
    <t>Montáž prahů dveří jednokřídlových š. nad 10 cm</t>
  </si>
  <si>
    <t>T1-D</t>
  </si>
  <si>
    <t>Práh dřevěný dubový (dubová spárovka) d. 900 mm, š.410mm, vč. povrchové úpravy - lakování a kotvení (lepeno), tl.20mm (dveře D1)</t>
  </si>
  <si>
    <t>Práh dřevěný dubový d. 800 mm, š.150mm, vč. povrchové úpravy - lakování a kotvení (lepeno), tl.20mm (dveře D5)</t>
  </si>
  <si>
    <t>Práh dřevěný dubový (dubová spárovka) d. 700 mm, š.340mm, vč. povrchové úpravy - lakování a kotvení (lepeno), tl.20mm (dveře D6)</t>
  </si>
  <si>
    <t>M</t>
  </si>
  <si>
    <t>Montáž kuchyňské linké linky, vč. úpravy pracovní desky a montáže spotřebičů</t>
  </si>
  <si>
    <t>D</t>
  </si>
  <si>
    <t>Kuchyňská linka vč. pracovní desky, bez spotřebičů dle specifikace v PD</t>
  </si>
  <si>
    <t>V4 - D+M</t>
  </si>
  <si>
    <t>Dávkovač na tekuté mýdlo 0,35l</t>
  </si>
  <si>
    <t>V5 - D+M</t>
  </si>
  <si>
    <t>Zrcadlo nad umyvadlo 400/600 mm</t>
  </si>
  <si>
    <t>V6 - D+M</t>
  </si>
  <si>
    <t>Zásobník na papírové ručníky, 275x133x330mm, nerez</t>
  </si>
  <si>
    <t>Pol__0121</t>
  </si>
  <si>
    <t>Osazení ocelových válcovaných nosníků do č.12</t>
  </si>
  <si>
    <t>Z01</t>
  </si>
  <si>
    <t>Tyč průřezu IPE 100, střední, jakost oceli S235</t>
  </si>
  <si>
    <t>Pol__0124</t>
  </si>
  <si>
    <t>Základní nátěr ocelového nosníku</t>
  </si>
  <si>
    <t>Pol__0125</t>
  </si>
  <si>
    <t>Podbetonování zhlaví nosníků, zdivo šířky do 400 mm</t>
  </si>
  <si>
    <t>D1,D5,D6,D7</t>
  </si>
  <si>
    <t>Osazení ocelových zárubní dodatečně do 2,5 m2</t>
  </si>
  <si>
    <t>D1</t>
  </si>
  <si>
    <t>ocelová skládaná zárubeň pro zděnou stěnu tl. 410 mm, šířky 900 mm, pro požární dveře, vč. nátěru</t>
  </si>
  <si>
    <t>D5</t>
  </si>
  <si>
    <t>ocelová skládaná zárubeň pro zděnou stěnu tl. 150 mm, šířky 800 mm, pro požární dveře, vč. nátěru</t>
  </si>
  <si>
    <t>D6</t>
  </si>
  <si>
    <t>ocelová skládaná zárubeň pro zděnou stěnu tl. 410 mm, šířky 700 mm, pro požární dveře, vč. nátěru</t>
  </si>
  <si>
    <t>D7</t>
  </si>
  <si>
    <t>ocelová skládaná zárubeň pro zděnou stěnu tl. 150 mm, šířky 800 mm, vč. nátěru</t>
  </si>
  <si>
    <t>ocelová skládaná zárubeň pro sdk stěnu tl. 100 mm, šířky 800 mm, vč. nátěru</t>
  </si>
  <si>
    <t>Pol__0132</t>
  </si>
  <si>
    <t>Dodatečné vyřezání otvoru v SDK stěně pl.0,25 m2</t>
  </si>
  <si>
    <t>Pol__0133</t>
  </si>
  <si>
    <t>Montáž mřížky větrací nebo ventilační do 0,20 m2</t>
  </si>
  <si>
    <t>Pol__0134</t>
  </si>
  <si>
    <t>Mřížka 800/200 mm sobou stran nad dveřmi do m.č. 102 a 104 vprovedení Al</t>
  </si>
  <si>
    <t>Pol__0135</t>
  </si>
  <si>
    <t>Pol__0136</t>
  </si>
  <si>
    <t>Mazanina betonová tl. 5 - 8 cm C 16/20</t>
  </si>
  <si>
    <t>Pol__0137</t>
  </si>
  <si>
    <t>Výztuž mazanin svařovanou sítí průměr drátu  4,0, oka 150/150 mm KA17 (1m2=1,35kg)</t>
  </si>
  <si>
    <t>Pol__0138</t>
  </si>
  <si>
    <t>Provedení izolace proti vlhkosti na ploše vodorovné, 1x asfaltovým penetračním nátěrem, včetně dodávky asfaltového penetračního laku</t>
  </si>
  <si>
    <t>Pol__0139</t>
  </si>
  <si>
    <t>Provedení izolace proti vlhkosti na ploše svislé, 1x asfaltovým penetračním nátěr, včetně dodávky asfaltového laku</t>
  </si>
  <si>
    <t>Pol__0140</t>
  </si>
  <si>
    <t>Provedení izolace proti vlhkosti na ploše vodorovné, asfaltovými pásy přitavením, 1 vrstva - pásy ve specifikaci</t>
  </si>
  <si>
    <t>Pol__0141</t>
  </si>
  <si>
    <t>Provedení izolace proti vlhkosti na ploše svislé, asfaltovými pásy přitavením, 1 vrstva - pásy ve specifikaci</t>
  </si>
  <si>
    <t>Pol__0142</t>
  </si>
  <si>
    <t>živičný modifikovaný pás s hliníkovou vložkou Ref. výrobek GLASTEK AL 40 MINERAL</t>
  </si>
  <si>
    <t>Pol__0143</t>
  </si>
  <si>
    <t>Montáž tepelné izolace podlah na sucho, dvouvrstvá, materiál ve specifikaci</t>
  </si>
  <si>
    <t>Pol__0144</t>
  </si>
  <si>
    <t>Tepelná izolace EPS 100 120 mm</t>
  </si>
  <si>
    <t>Pol__0145</t>
  </si>
  <si>
    <t>Systémová deska pro podlahové vytápění tl. cca 20 mm</t>
  </si>
  <si>
    <t>Pol__0146</t>
  </si>
  <si>
    <t>Položení podložky</t>
  </si>
  <si>
    <t>Pol__0147</t>
  </si>
  <si>
    <t>Separační podložka</t>
  </si>
  <si>
    <t>Pol__0148</t>
  </si>
  <si>
    <t>Potěr CemFlow® CF 20, plocha do 100 m2, tl. 50 mm</t>
  </si>
  <si>
    <t>Pol__0149</t>
  </si>
  <si>
    <t>Potěr CemFlow® CF 20, do 100 m2, přípl. zkd 5 mm</t>
  </si>
  <si>
    <t>Pol__0150</t>
  </si>
  <si>
    <t>Dilatační pásek podél stěn výšky 100 mm včetně dodávky</t>
  </si>
  <si>
    <t>34,5</t>
  </si>
  <si>
    <t>KDi1</t>
  </si>
  <si>
    <t>Penetrace podkladu pod hydroizolační hmoty, včetně dodávky</t>
  </si>
  <si>
    <t>KD1</t>
  </si>
  <si>
    <t>Broušení betonových povrchů do tl. 5 mm (odhad 50% celkové plochy)</t>
  </si>
  <si>
    <t>KD1 - rezerva</t>
  </si>
  <si>
    <t>Příplatek za každý další 1 mm broušení bet.povrchu (dalších 5mm)</t>
  </si>
  <si>
    <t>KD1-rezerva</t>
  </si>
  <si>
    <t>Vyrovnání podkladů samonivelační hmotou tloušťky do 10 mm</t>
  </si>
  <si>
    <t>KDi1, KD1</t>
  </si>
  <si>
    <t>Vysávání podlah prům.vysavačem pro pokládku dlažby</t>
  </si>
  <si>
    <t>Provedení penetrace podkladu pod dlažby, vč. materiálu</t>
  </si>
  <si>
    <t>KDi1-M</t>
  </si>
  <si>
    <t>Montáž podlah keram.dl, hladké, včetně lepícího tmelu, 20/20 cm</t>
  </si>
  <si>
    <t>Pol__0158</t>
  </si>
  <si>
    <t>Příplatek za plochu do 5 m2 jednotlivě</t>
  </si>
  <si>
    <t>Keramická dlažba slinutá, glazovaná, 200/200 mm,tmavě modrá, R10B, dle specifikace v PD (celý karton)</t>
  </si>
  <si>
    <t>Keramická dlažba slinutá, glazovaná, 200/200 mm,světle modrá, R10B, dle specifikace v PD, vč. prořezu 10%</t>
  </si>
  <si>
    <t>KD1-M</t>
  </si>
  <si>
    <t>Montáž podlah keram. dl, hladké, včetně lepícího tmelu, 45/45 cm</t>
  </si>
  <si>
    <t>Keramická dlažba 4 slinutá, neglazovaná, 450/450 mm,béžová, dle specifikace v PD vč. prořezu 10%</t>
  </si>
  <si>
    <t>Pol__0163</t>
  </si>
  <si>
    <t>Montáž podlahových lišt přechodových</t>
  </si>
  <si>
    <t>V3 - D</t>
  </si>
  <si>
    <t>Lišta přechodová nerez kartáčovaná, nalepovací, Podrobně viz tabulka prvků PSV</t>
  </si>
  <si>
    <t>Pol__0165</t>
  </si>
  <si>
    <t>Obklad soklíků rovných do tmele výšky do 100 mm vč. úpravy horní hrany v návaznosti na omítku</t>
  </si>
  <si>
    <t>Pol__0166</t>
  </si>
  <si>
    <t>Řezání dlaždic keramických pro soklíky</t>
  </si>
  <si>
    <t>SOK1-D</t>
  </si>
  <si>
    <t>Keramická dlažba 450/450 dle specifikace v PD (sokl - proveden pásky 80 mm z řezané dlažby, 2 ks z dlaždice)</t>
  </si>
  <si>
    <t>M+D</t>
  </si>
  <si>
    <t>Tmelení spár silikonem, obklad, sokl - dlažba, obklad vnitřní rohy, tmelení návazností na zárubně, zařizovací předměty</t>
  </si>
  <si>
    <t>Pol__0169</t>
  </si>
  <si>
    <t>MA1, P1</t>
  </si>
  <si>
    <t>Vysávání podlah prům.vysavačem pod povlak.podlahy</t>
  </si>
  <si>
    <t>Lepení povlakových podlah z dílců PVC a CV (vinyl), pouze položení - PVC ve specifikaci</t>
  </si>
  <si>
    <t>MA1</t>
  </si>
  <si>
    <t>Vinyl s textilní podložkou tl. 2,8, tl. nášlapné vrstvy 0,35 mm, vč. prořezu 15%,specifikace dle PD (uvažována šířka 4,0m)</t>
  </si>
  <si>
    <t>P1</t>
  </si>
  <si>
    <t>PVC krytina pro střední zátěž, tl. 2,0, tl. nášlapné vrstvy 0,8 mm vč. prořezu 10%,specifikace dle PD</t>
  </si>
  <si>
    <t>SOK3-M</t>
  </si>
  <si>
    <t>Lepení podlahových soklíků z PVC a vinylu, včetně dodávky soklíku PVC</t>
  </si>
  <si>
    <t>SOK2-M</t>
  </si>
  <si>
    <t>Lepení podlahových soklíku z PVC a vinylu</t>
  </si>
  <si>
    <t>Tmelení návazností soklu na omítku akrylátovým tmelem</t>
  </si>
  <si>
    <t>Pol__0177</t>
  </si>
  <si>
    <t>Pol__0178</t>
  </si>
  <si>
    <t>Demontáž uzávěrek zápachových jednoduchých</t>
  </si>
  <si>
    <t>Pol__0179</t>
  </si>
  <si>
    <t>Demontáž připojovacího potrubí kanalizace</t>
  </si>
  <si>
    <t>Pol__0180</t>
  </si>
  <si>
    <t>Demontáž klozetu včetně splachovací nádrže</t>
  </si>
  <si>
    <t>Pol__0181</t>
  </si>
  <si>
    <t>Demontáž umyvadla, dřezu, vč. baterií a konzol</t>
  </si>
  <si>
    <t>Pol__0182</t>
  </si>
  <si>
    <t>Demontáž van včetně vybourání obezdezdívky</t>
  </si>
  <si>
    <t>Pol__0183</t>
  </si>
  <si>
    <t>Demontáž ventilu výtokového nástěnného</t>
  </si>
  <si>
    <t>Pol__0184</t>
  </si>
  <si>
    <t>Přesun vybouraných hmot, vnitřní kanalizace, v objektech výšky do 6 m, vodorovně do 100 m</t>
  </si>
  <si>
    <t>Pol__0185</t>
  </si>
  <si>
    <t>Pol__0186</t>
  </si>
  <si>
    <t>Pol__0187</t>
  </si>
  <si>
    <t>Naložení a složení suti</t>
  </si>
  <si>
    <t>Pol__0188</t>
  </si>
  <si>
    <t>Poplatek za skládku materiálu</t>
  </si>
  <si>
    <t>Pol__0189</t>
  </si>
  <si>
    <t>Potrubí HT připojovací D 40 x 1,8 mm, vč. nezbytných kolen, odboček, redukcí a montáže</t>
  </si>
  <si>
    <t>Pol__0190</t>
  </si>
  <si>
    <t>Potrubí HT připojovací D 50 x 1,8 mm, vč. nezbytných kolen, odboček, redukcí a montáže</t>
  </si>
  <si>
    <t>Pol__0191</t>
  </si>
  <si>
    <t>Potrubí HT připojovací D 75 x 1,9 mm, vč. nezbytných kolen, odboček, redukcí a montáže</t>
  </si>
  <si>
    <t>Pol__0192</t>
  </si>
  <si>
    <t>Potrubí HT připojovací DN 110 x 2,3mm, vč. nezbytných kolen, odboček, redukcí a montáže</t>
  </si>
  <si>
    <t>REZERVA</t>
  </si>
  <si>
    <t>Vsazení odbočky na litinovém potrubí cca DN 100</t>
  </si>
  <si>
    <t>Provedení opravy vnitřní kanalizace, potrubí litinové, přechod z plastových trub na litinu, DN 100 mm</t>
  </si>
  <si>
    <t>Pol__0195</t>
  </si>
  <si>
    <t>Vyvedení odpadních výpustek D 32 x 1,8 (pro myčku, kondenzát)</t>
  </si>
  <si>
    <t>Pol__0196</t>
  </si>
  <si>
    <t>Vyvedení odpadních výpustek D 40 x 1,8 (pro dřez, umyvadlo, pračku)</t>
  </si>
  <si>
    <t>Pol__0197</t>
  </si>
  <si>
    <t>Vyvedení odpadních výpustek D 50 x 1,8 (sprcha, vana)</t>
  </si>
  <si>
    <t>Pol__0198</t>
  </si>
  <si>
    <t>Vyvedení odpadních výpustek D 110 x 2,3 (wc)</t>
  </si>
  <si>
    <t>Pol__0199</t>
  </si>
  <si>
    <t>Obetonování stoupaček kanalizace průměru  110 mm</t>
  </si>
  <si>
    <t>Pol__0200</t>
  </si>
  <si>
    <t>Vysekání rýh ve zdi cihelné 15 x 15 cm</t>
  </si>
  <si>
    <t>Pol__0201</t>
  </si>
  <si>
    <t>Vysekání rýh ve zdi cihelné 10 x 10 cm</t>
  </si>
  <si>
    <t>Pol__0202</t>
  </si>
  <si>
    <t>Začištění drážky, konečná úprava</t>
  </si>
  <si>
    <t>Pol__0203</t>
  </si>
  <si>
    <t>Zkouška těsnosti potrubí kanalizace vodou do DN 125</t>
  </si>
  <si>
    <t>Pol__0204</t>
  </si>
  <si>
    <t>Zazátkování stávajícího vývodu kanalizace pod nášlapnou vrstvou</t>
  </si>
  <si>
    <t>Pol__0205</t>
  </si>
  <si>
    <t>izolace na potrubí DN100 tl. 16mm</t>
  </si>
  <si>
    <t>Pol__0206</t>
  </si>
  <si>
    <t>Potrubí KG (PVC), d110mm, SN8, vč. tvarovek</t>
  </si>
  <si>
    <t>Pol__0207</t>
  </si>
  <si>
    <t>Revizní dvířka, pod obklad, otvírání na tlačný zámek</t>
  </si>
  <si>
    <t>Pol__0208</t>
  </si>
  <si>
    <t>Napojení na stávající prostup střechou DN100</t>
  </si>
  <si>
    <t>Pol__0209</t>
  </si>
  <si>
    <t>Hadice PVC pro odvod kondenzátu</t>
  </si>
  <si>
    <t>Pol__0210</t>
  </si>
  <si>
    <t>Větrací hlavice DN100</t>
  </si>
  <si>
    <t>Pol__0211</t>
  </si>
  <si>
    <t>Čistící kus DN100</t>
  </si>
  <si>
    <t>Pol__0212</t>
  </si>
  <si>
    <t>Potrubí vícevrstvé vodov.PP-RCT/PP-RCT+CF/PP-RCT CARBO Instaplast, polyfuzně svařené, D 20 x 2,8 mm</t>
  </si>
  <si>
    <t>Pol__0213</t>
  </si>
  <si>
    <t>Potrubí vícevrstvé vodov.PP-RCT/PP-RCT+CF/PP-RCT CARBO Instaplast, polyfuzně svařené, D 25 x 3,5 mm</t>
  </si>
  <si>
    <t>Pol__0214</t>
  </si>
  <si>
    <t>Potrubí vícevrstvé vodov.PP-RCT/PP-RCT+CF/PP-RCT CARBO Instaplast, polyfuzně svařené, D 32 x 4,4 mm</t>
  </si>
  <si>
    <t>SV</t>
  </si>
  <si>
    <t>Izolace návleková  tl. stěny 13 mm vnitřní průměr 20 mm</t>
  </si>
  <si>
    <t>Izolace návleková  tl. stěny 13 mm vnitřní průměr 25 mm</t>
  </si>
  <si>
    <t>Izolace návleková  tl. stěny 13 mm vnitřní průměr 32 mm</t>
  </si>
  <si>
    <t>TV</t>
  </si>
  <si>
    <t>Izolace návleková  tl. stěny 20 mm vnitřní průměr 20 mm</t>
  </si>
  <si>
    <t>Izolace návleková  tl. stěny 20 mm vnitřní průměr 25 mm</t>
  </si>
  <si>
    <t>Izolace návleková  tl. stěny 25 mm vnitřní průměr 32 mm</t>
  </si>
  <si>
    <t>Pol__0221</t>
  </si>
  <si>
    <t>Vyvedení a upevnění výpustek DN 15</t>
  </si>
  <si>
    <t>Pol__0222</t>
  </si>
  <si>
    <t>Komplet nástěnný MZD PP-R INSTAPLAST, D 20 mm x R 1/2" (Nástěnka dvojitá závitová plastová)</t>
  </si>
  <si>
    <t>Pol__0223</t>
  </si>
  <si>
    <t>Kohout kulový nerozebíratelný PP-R D 15</t>
  </si>
  <si>
    <t>Pol__0224</t>
  </si>
  <si>
    <t>Kohout kulový nerozebíratelný PP-R D 25</t>
  </si>
  <si>
    <t>Pol__0225</t>
  </si>
  <si>
    <t>Vysekání rýh ve zdi cihelné 7 x 15 cm</t>
  </si>
  <si>
    <t>Pol__0226</t>
  </si>
  <si>
    <t>Pol__0227</t>
  </si>
  <si>
    <t>Tlaková zkouška vodovodního potrubí DN32</t>
  </si>
  <si>
    <t>Pol__0228</t>
  </si>
  <si>
    <t>Proplach a dezinfekce vodovod.potrubí</t>
  </si>
  <si>
    <t>Pol__0229</t>
  </si>
  <si>
    <t>Napojení na stávající potrubí</t>
  </si>
  <si>
    <t>Pol__0230</t>
  </si>
  <si>
    <t>Kompaktní trojcestný směšovací ventil DN15 nastavený na teplotu 40°C, vyroben z mosazi typu DZR s ochranou proti vyluhování zinku s možností použití pro aplikace rozvodů pitné vody.</t>
  </si>
  <si>
    <t>Pol__0231</t>
  </si>
  <si>
    <t>Kompaktní trojcestný směšovací ventil DN20 nastavený na teplotu 40°C, vyroben z mosazi typu DZR s ochranou proti vyluhování zinku s možností použití pro aplikace rozvodů pitné vody.</t>
  </si>
  <si>
    <t>Pol__0232</t>
  </si>
  <si>
    <t>Pol__0233</t>
  </si>
  <si>
    <t>Hloubení rýh 50x80 cm, v hor.3, ruční výkop rýhy</t>
  </si>
  <si>
    <t>bm</t>
  </si>
  <si>
    <t>Pol__0234</t>
  </si>
  <si>
    <t>Zásyp ruční se zhutněním. Položka obsahuje přemístění materiálu pro zásyp ze vzdálenosti do 15 m od hrany zasypávaného prostoru - bez použití strojů.</t>
  </si>
  <si>
    <t>Pol__0235</t>
  </si>
  <si>
    <t>Prostup stěnami (vybourání + následné utěsnění) - pro potrubí do d32</t>
  </si>
  <si>
    <t>Pol__0236</t>
  </si>
  <si>
    <t>Nika pro suchý sifon 150x150mm + revizní dvířka</t>
  </si>
  <si>
    <t>Pol__0237</t>
  </si>
  <si>
    <t>Nika pro trojcestný směšovací ventil 200x200mm + revizní dvířka</t>
  </si>
  <si>
    <t>Pol__0238</t>
  </si>
  <si>
    <t>Přemístění vodoměru a uzávěru vody a úpravy potrubí</t>
  </si>
  <si>
    <t>Pol__0239</t>
  </si>
  <si>
    <t>Zaslepení přípojky vč. demontáže vodoměru a uzávěru</t>
  </si>
  <si>
    <t>Pol__0240</t>
  </si>
  <si>
    <t>Montáž umyvadel na šrouby do zdiva, vč. výztuhy v sdk pro upevnění</t>
  </si>
  <si>
    <t>Umyvadlo Geberit Bambini pro děti, 60x40x15,5, bílé</t>
  </si>
  <si>
    <t>Montáž uzávěrek zápach. umyvadlových D32</t>
  </si>
  <si>
    <t>MULTI sifon umyv.baňk. bez vtoku 5/4 CR</t>
  </si>
  <si>
    <t>Pol__0245</t>
  </si>
  <si>
    <t>Umyvadlový vtok Optima 5/4, clic-clac s malou zátkou CR</t>
  </si>
  <si>
    <t>Montáž uzávěrek zápach.dřez.jednoduchý D 40</t>
  </si>
  <si>
    <t>Sifon dřezový s nerezovou mřížkou d115 a flexi přepadem</t>
  </si>
  <si>
    <t>Montáž baterie umyv.a dřezové stojánkové</t>
  </si>
  <si>
    <t>Umyvadlová armatura GeberitBambini</t>
  </si>
  <si>
    <t>Baterie dřezová stojánková páková směšovací,  vč.připojovacích hadiček - specifikace dle PD, (ref vyrobek pro nacenění Grohe Eurosmart Cosmopolitan)</t>
  </si>
  <si>
    <t>Montáž sprchových koutů (vanička vč. napojení na sifon, zástěna)</t>
  </si>
  <si>
    <t>Pol__0252</t>
  </si>
  <si>
    <t>Sprchová vanička čtvrtkruhová, specifikace dle PD, ref. výrobek pro nacenění Roth</t>
  </si>
  <si>
    <t>Pol__0253</t>
  </si>
  <si>
    <t>Vaničkový sifon DN 40, vnější O 116 mm,specifikace dle PD, (ref. výrobek pro nacenění Roth 90 mm</t>
  </si>
  <si>
    <t>Montáž baterií sprchových, pevná výška</t>
  </si>
  <si>
    <t>Montáž držáku sprchy a hlavice</t>
  </si>
  <si>
    <t>Pol__0256</t>
  </si>
  <si>
    <t>Baterie sprchová nástěnná páková  bez sprchového setu 150 mm chrom,  ref. vyrobek Grohe Eurosmart Cosmopolitan</t>
  </si>
  <si>
    <t>Pol__0257</t>
  </si>
  <si>
    <t>Srchový set (ruční sprcha, sprchová tyč 600 mm, sprchová hadice  prum.200mm + ruční) včetně výtoku do vany a příslušenství -</t>
  </si>
  <si>
    <t>Montáž dřezů jednoduchých</t>
  </si>
  <si>
    <t>Dřez jednoduchý 455x435 mm, vnitřní rozměr 355x360 mm, hloubka 140 mm, nerez, sítkový ventil s přepadem, specifikace dle PD, ref. vyrobek pro nacenění Franke ETN 610)</t>
  </si>
  <si>
    <t>Montáž klozetu závěsného</t>
  </si>
  <si>
    <t>Montáž předstěnových systémů pro zazdění</t>
  </si>
  <si>
    <t>Klozet závěsný s hlubokým splachováním odpad zadní, ref. výrobek pro nacenění Geberit Bambini</t>
  </si>
  <si>
    <t>Pol__0263</t>
  </si>
  <si>
    <t>WC sedátko pro děti bez poklopu, s funkcí podpory, duroplast, závěsy nerez, design želva, žlutá dopravní (ref. výrobek Geberit Bambini)</t>
  </si>
  <si>
    <t>Modul pro závěsné WC pro zazdívání, pro dětské závěsné wc, vč. soupravy pro tlumení hluku, se sníženou polohou ovládacího tlačítka</t>
  </si>
  <si>
    <t>Ovládací tlačítko Geberit Sigma01 pro 2množství splachování, pro dětské WC, Ovládací tlačítko velkého spláchnutí: modréOvládací tlačítko malého spáchnutí: červené</t>
  </si>
  <si>
    <t>Montáž uzávěrek zápach.</t>
  </si>
  <si>
    <t>Uzávěrka zápachová pračková (myčka) podomítková,nerez krytka</t>
  </si>
  <si>
    <t>Plastový podtlakový sifon s kuličkovým uzávěrem, pro připojení odvodu kondenzátu DN32 (podomítkové provedení. (ref. v. SF-P 138)</t>
  </si>
  <si>
    <t>Montáž ventilu rohového bez trubičky G 1/2</t>
  </si>
  <si>
    <t>Pol__0270</t>
  </si>
  <si>
    <t>Ventil rohový DN 15</t>
  </si>
  <si>
    <t>Pol__0271</t>
  </si>
  <si>
    <t>Ventil pračkový se zpět.kl. IVAR.08101 DN15 (pro napojení myčky)</t>
  </si>
  <si>
    <t>Pol__0272</t>
  </si>
  <si>
    <t>Montáž potrubí plastového kruhového do d 200 mm</t>
  </si>
  <si>
    <t>Pol__0274</t>
  </si>
  <si>
    <t>Demontáž stávajícího ventilátoru + ekologická likvidace</t>
  </si>
  <si>
    <t>Pol__0275</t>
  </si>
  <si>
    <t>Montáž potrubí plechového kruhového do d 100 mm</t>
  </si>
  <si>
    <t>Spiro průměr 100 mm, 30% tvarovek</t>
  </si>
  <si>
    <t>Pol__0277</t>
  </si>
  <si>
    <t>Montáž potrubí plechového kruhového do d 200 mm</t>
  </si>
  <si>
    <t>Spiro průměr 125 mm, 30% tvarovek</t>
  </si>
  <si>
    <t>Spiro průměr 160 mm, 30% tvarovek</t>
  </si>
  <si>
    <t>Montáž potrubí ohebného izolovaného z AL do d 200 mm</t>
  </si>
  <si>
    <t>Pol__0281</t>
  </si>
  <si>
    <t>Hadice ohebná tepelně izolovaná Sonovac25, 127 mm</t>
  </si>
  <si>
    <t>Pol__0282</t>
  </si>
  <si>
    <t>Montáž ventilátoru axiálního nízkotlakového potrubního do d 200 mm</t>
  </si>
  <si>
    <t>Pol__0283</t>
  </si>
  <si>
    <t>Podstropní ventilátor, axiální(230V, 50Hz, 20W)- se zpětnou klapkou- spínání s čidlem CO2</t>
  </si>
  <si>
    <t>Pol__0284</t>
  </si>
  <si>
    <t>Montáž ventilátoru diagonálního nízkotlakého potrubního do d 200 mm</t>
  </si>
  <si>
    <t>Pol__0285</t>
  </si>
  <si>
    <t>Ultra tichý diagonální ventilátor do kruhového potrubí s doběhem-	Např. TD 350/125 SILENT IP44 ultra tichý ventilátor</t>
  </si>
  <si>
    <t>Pol__0286</t>
  </si>
  <si>
    <t>Tichý diagonální ventilátor do kruhového potrubí s doběhem-	Např. TD Mixvent 350/125</t>
  </si>
  <si>
    <t>Čidlo CO2 vč. montáže</t>
  </si>
  <si>
    <t>Pol__0288</t>
  </si>
  <si>
    <t>Montáž tlumiče vibrací nad d 60 mm</t>
  </si>
  <si>
    <t>Pol__0289</t>
  </si>
  <si>
    <t>Tlumič hluku do kruhového potrubí pr. 125mm, délka 600mm</t>
  </si>
  <si>
    <t>Pol__0290</t>
  </si>
  <si>
    <t>Těsná zpětná klapky s dvoubřitým těsněním do kruhového potrubí DN125, ref. výrobek RSKW 125 vč. montáže</t>
  </si>
  <si>
    <t>Pol__0291</t>
  </si>
  <si>
    <t>Napojení na stávající prostup střechou DN125 (nutno ověřit velikost průduchu)</t>
  </si>
  <si>
    <t>Pol__0292</t>
  </si>
  <si>
    <t>Montáž mřížky větrací nebo ventilační do d 200 mm</t>
  </si>
  <si>
    <t>Pol__0293</t>
  </si>
  <si>
    <t>Protidešťová degnová mřížka s integrovanou síťkou proti hmyzu na potrubí 160mm, ref. výrobek KMK-G 160</t>
  </si>
  <si>
    <t>Pol__0294</t>
  </si>
  <si>
    <t>Kondenzační vpusť na potrubí d125</t>
  </si>
  <si>
    <t>Pol__0295</t>
  </si>
  <si>
    <t>Montáž talířového ventilu kruhového do d 100 mm</t>
  </si>
  <si>
    <t>Pol__0296</t>
  </si>
  <si>
    <t>Kovový talířový ventil, montáž na stěnu, velikost 100mm</t>
  </si>
  <si>
    <t>Pol__0297</t>
  </si>
  <si>
    <t>Kovový talířový ventil, montáž na do podhledu, velikost 100mm</t>
  </si>
  <si>
    <t>Pol__0298</t>
  </si>
  <si>
    <t>Montáž talířového ventilu kruhového do d 200 mm</t>
  </si>
  <si>
    <t>Pol__0299</t>
  </si>
  <si>
    <t>Talířový ventil, montáž na do podhledu, velikost 160mm</t>
  </si>
  <si>
    <t>Izolace K-Flex ST Pás 19mm (spiro d125 dl. 1,3m)</t>
  </si>
  <si>
    <t>Pol__0301</t>
  </si>
  <si>
    <t>Namontování a zaregulování soustavy + uvedení do provozu</t>
  </si>
  <si>
    <t>hod</t>
  </si>
  <si>
    <t>Pol__0302</t>
  </si>
  <si>
    <t>Protipožární trubní ucpávka, ve stěně, požární odolnost EI 90, průměr do D 108 mm</t>
  </si>
  <si>
    <t>Pol__0303</t>
  </si>
  <si>
    <t>Protipožární trubní ucpávka, ve stěně, požární odolnost EI 90, průměr do D 160 mm</t>
  </si>
  <si>
    <t>Pol__0304</t>
  </si>
  <si>
    <t>Prostor kolem prostupu potrubí obvodovou stěnou vyplnit PU pěnou prostup potrubí opatřit parotěsnící páskou</t>
  </si>
  <si>
    <t>Pol__0305</t>
  </si>
  <si>
    <t>Závěsy potrubí, objímky, těsnění</t>
  </si>
  <si>
    <t>Pol__0306</t>
  </si>
  <si>
    <t>Montážní a těsnící materiál</t>
  </si>
  <si>
    <t>Pol__0307</t>
  </si>
  <si>
    <t>Pol__0308</t>
  </si>
  <si>
    <t>Demontáž stávajícího otopného tělesa + ekologická likvidace</t>
  </si>
  <si>
    <t>Pol__0309</t>
  </si>
  <si>
    <t>Demontáž stávajícího potrubí + ekologická likvidace</t>
  </si>
  <si>
    <t>Pol__0310</t>
  </si>
  <si>
    <t>Demontáž kotle plyn, do 25 kW</t>
  </si>
  <si>
    <t>Pol__0311</t>
  </si>
  <si>
    <t>Demontáž stávajícího odkouření + ekologická likvidace</t>
  </si>
  <si>
    <t>Pol__0312</t>
  </si>
  <si>
    <t>Potrubí z měděných trubek vytápění D 15 x 1,0 mm, dle ČSN EN 1057, montáž pájením. V položkách jsou započteny náklady na dodávku potrubí a tvarovek včetně montáže.</t>
  </si>
  <si>
    <t>Pol__0313</t>
  </si>
  <si>
    <t>Potrubí z měděných trubek vytápění D 22 x 1,0 mm, dle ČSN EN 1057, montáž pájením. V položkách jsou započteny náklady na dodávku potrubí a tvarovek včetně montáže.</t>
  </si>
  <si>
    <t>Pol__0314</t>
  </si>
  <si>
    <t>Potrubí z měděných trubek vytápění D 28 x 1,5 mm, dle ČSN EN 1057, montáž pájením. V položkách jsou započteny náklady na dodávku potrubí a tvarovek včetně montáže.</t>
  </si>
  <si>
    <t>Pol__0315</t>
  </si>
  <si>
    <t>Tlaková zkouška Cu potrubí do D 35</t>
  </si>
  <si>
    <t>Pol__0316</t>
  </si>
  <si>
    <t>Napojení na stávající potrubí d32 (měď)</t>
  </si>
  <si>
    <t>Pol__0317</t>
  </si>
  <si>
    <t>Izolace návleková pružná, ?=0,038, tl. stěny 6 mm, vnitřní průměr 15 mm. V položce je kalkulována dodávka izolační trubice, spon a lepicí pásky.</t>
  </si>
  <si>
    <t>Pol__0318</t>
  </si>
  <si>
    <t>Izolace návleková pružná, ?=0,038, tl. stěny 20 mm, vnitřní průměr 22 mm. V položce je kalkulována dodávka izolační trubice, spon a lepicí pásky.</t>
  </si>
  <si>
    <t>Pol__0319</t>
  </si>
  <si>
    <t>Izolace návleková pružná, ?=0,038, tl. stěny 20 mm, vnitřní průměr 28 mm. V položce je kalkulována dodávka izolační trubice, spon a lepicí pásky.</t>
  </si>
  <si>
    <t>Pol__0320</t>
  </si>
  <si>
    <t>Připojovací šroubení, rohové s krytkou, Rp 1/2" pro tělesa VK s termostatickou hlavicí Heimeier K</t>
  </si>
  <si>
    <t>Pol__0321</t>
  </si>
  <si>
    <t>Svorné šroubení DN15</t>
  </si>
  <si>
    <t>Pol__0322</t>
  </si>
  <si>
    <t>Rohová připojovací armatura HM bílá vč. krytky</t>
  </si>
  <si>
    <t>Čerpadlová skupina (směšovaný okruh) DN25trojcestný T-směšovač s plynule nastavitelným obtokem+	Clona pro změnu Kvs-Čerpadlo Grundfos Alpha2 25-60-	kompletní sestava s oběhovým</t>
  </si>
  <si>
    <t>teploměry v rukojeti kulového kohoutu, směšovač, izolace EPP, propojovací díly, mo</t>
  </si>
  <si>
    <t>Montáž panelových těles Radik do délky 1600 mm vč. uchycení do stěny</t>
  </si>
  <si>
    <t>Pol__0325</t>
  </si>
  <si>
    <t>Deskové otopné těleso dvouřadé, VK 21, 500/700ocelový deskový radiátor, s pravým spodním připojením 2x 1/2", provedení ventil kompakt s integrovanou 8-stupňovou ventilovou vložkou, typ 21</t>
  </si>
  <si>
    <t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t>
  </si>
  <si>
    <t>Pol__0326</t>
  </si>
  <si>
    <t>Deskové otopné těleso dvouřadé, VK 21, 900/700ocelový deskový radiátor, s pravým spodním připojením 2x 1/2", provedení ventil kompakt s integrovanou 8-stupňovou ventilovou vložkou, typ 21</t>
  </si>
  <si>
    <t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t>
  </si>
  <si>
    <t>Pol__0327</t>
  </si>
  <si>
    <t>Deskové otopné těleso dvouřadé, VK 21, 900/1200ocelový deskový radiátor, s pravým spodním připojením 2x 1/2", provedení ventil kompakt s integrovanou 8-stupňovou ventilovou vložkou, typ 21</t>
  </si>
  <si>
    <t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t>
  </si>
  <si>
    <t>Pol__0328</t>
  </si>
  <si>
    <t>Deskové otopné těleso dvouřadé, VK 22, 500/900ocelový deskový radiátor, s pravým spodním připojením 2x 1/2", provedení ventil kompakt s integrovanou 8-stupňovou ventilovou vložkou, typ 21</t>
  </si>
  <si>
    <t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t>
  </si>
  <si>
    <t>Pol__0329</t>
  </si>
  <si>
    <t>Kombinované trubkové otopné těleso s elektropatronou (výkon 300W), 1500x450mm</t>
  </si>
  <si>
    <t>Pol__0330</t>
  </si>
  <si>
    <t>Výpustný kohout DN 15</t>
  </si>
  <si>
    <t>Pol__0331</t>
  </si>
  <si>
    <t>Montáž armatur závitových, G 1/2 (DN15)</t>
  </si>
  <si>
    <t>Pol__0332</t>
  </si>
  <si>
    <t>Odvzdušnění ut těles</t>
  </si>
  <si>
    <t>Pol__0333</t>
  </si>
  <si>
    <t>Stavební přípomoce - drážky, prostupy, zapravení</t>
  </si>
  <si>
    <t>Pol__0334</t>
  </si>
  <si>
    <t>Montáž potrub.plast. 17x2 mm, podlah. vytápění do desky, rozteč 50 mm</t>
  </si>
  <si>
    <t>Pol__0335</t>
  </si>
  <si>
    <t>Montáž potrub.plast. 17x2 mm, podlah. vytápění do desky, rozteč 150 mm</t>
  </si>
  <si>
    <t>Pol__0336</t>
  </si>
  <si>
    <t>Montáž potrub.plast. 17x2 mm, podlah. vytápění do desky, rozteč 250 mm</t>
  </si>
  <si>
    <t>Pol__0337</t>
  </si>
  <si>
    <t>Trubka PE-X R996 (podlahové vytápění) 17x2,0 ( 100 m; 240 m; 600 m )</t>
  </si>
  <si>
    <t>Pol__0338</t>
  </si>
  <si>
    <t>Montáž rozdělovače pro ÚT</t>
  </si>
  <si>
    <t>Pol__0339</t>
  </si>
  <si>
    <t>Kompletní rozdělovač R553F, s kulovými kohouty s teploměry, vypouštěním a odvzdušněním, nízký držák 1" x18/5</t>
  </si>
  <si>
    <t>Pol__0340</t>
  </si>
  <si>
    <t>Skříň rozdělovače na zeď R500Y 600x730x160</t>
  </si>
  <si>
    <t>Pol__0341</t>
  </si>
  <si>
    <t>Izolační a dilatační pás K369 15 x 0,8 cm ( 50 m )</t>
  </si>
  <si>
    <t>Pol__0342</t>
  </si>
  <si>
    <t>Adaptér pro trubky PEX-AL-PEX R179AM (M 18) ( pro rozdělovače ) 18x(16x2)</t>
  </si>
  <si>
    <t>Pol__0343</t>
  </si>
  <si>
    <t>Ochranná trubka červená 25x20 ( 100 )</t>
  </si>
  <si>
    <t>Pol__0344</t>
  </si>
  <si>
    <t>Pol__0345</t>
  </si>
  <si>
    <t>Napuštění topného systému</t>
  </si>
  <si>
    <t>Pol__0346</t>
  </si>
  <si>
    <t>Zaregulování soustavy</t>
  </si>
  <si>
    <t>prostorový termostat - vlhkost, teplota, bus-kabel, bílý</t>
  </si>
  <si>
    <t>Pol__0348</t>
  </si>
  <si>
    <t>rozvadeč pro regulaci 24 V hybrid=bus+bezdrátový</t>
  </si>
  <si>
    <t>Pol__0349</t>
  </si>
  <si>
    <t>Topná zkouška trvající 72 hod. Zhotovení protokolu o uskutečnění topné zkoušky. Zhotovení grafů průběhů sledovaných veličin ve fomátu XLS. Vyhotovení aktuálního schématu zapojení MaR. Zhotovení</t>
  </si>
  <si>
    <t>popisu funkce technologie. Provedení korekce regulace systému</t>
  </si>
  <si>
    <t>Pol__0350</t>
  </si>
  <si>
    <t>Dilatační zkouška a zkouška těsnosti</t>
  </si>
  <si>
    <t>Pol__0351</t>
  </si>
  <si>
    <t>Chránička pro průchod stěnou, do dn28</t>
  </si>
  <si>
    <t>Pol__0352</t>
  </si>
  <si>
    <t>Prostup vnitřní nostnou stěnou s potrubím d15, tl. Stěny 150mm + protipožární zapravení EI30</t>
  </si>
  <si>
    <t>Pol__0353</t>
  </si>
  <si>
    <t>Prostup vnitřní nostnou stěnou s potrubím d28, tl. Stěny 500mm + protipožární zapravení EI30</t>
  </si>
  <si>
    <t>Pol__0354</t>
  </si>
  <si>
    <t>Pol__0355</t>
  </si>
  <si>
    <t>Materiál + montáž silnoproudých rozvodů celkem</t>
  </si>
  <si>
    <t>soubor</t>
  </si>
  <si>
    <t>Pol__0356</t>
  </si>
  <si>
    <t>Rozvodnice RB celkem</t>
  </si>
  <si>
    <t>Pol__0357</t>
  </si>
  <si>
    <t>V2</t>
  </si>
  <si>
    <t>Autonomní hlásič detekce kouře a oxidu uhelnatého, vč. montáže</t>
  </si>
  <si>
    <t>V1</t>
  </si>
  <si>
    <t>Autonomní hlásič detekce kouře, vč. montáže</t>
  </si>
  <si>
    <t>Pol__0360</t>
  </si>
  <si>
    <t>Revize požárního hasicího přístroje do 5 ks</t>
  </si>
  <si>
    <t>Pol__0361</t>
  </si>
  <si>
    <t>Osazení požárního hasicího přístroje na stěnu</t>
  </si>
  <si>
    <t>Pol__0362</t>
  </si>
  <si>
    <t>PHP práškový s hasící schopností 21A</t>
  </si>
  <si>
    <t>SUM</t>
  </si>
  <si>
    <t>Poznámky uchazeče k zadání</t>
  </si>
  <si>
    <t>POPUZIV</t>
  </si>
  <si>
    <t>materiálu nebo stavebního odpadu.</t>
  </si>
  <si>
    <t>čerpadlem (180mm), dvěma kulovými kohouty,</t>
  </si>
  <si>
    <t>zpětnou klapkou vč. vzduchové propusti ve zpětném vedení, 2 integrované kontaktní</t>
  </si>
  <si>
    <t>END</t>
  </si>
  <si>
    <t>210201511R00</t>
  </si>
  <si>
    <t>C – svítidlo stropní čtverec 8xLED 830 mikroprosmatický kryt</t>
  </si>
  <si>
    <t>B - svítidlo stropní  LED,830,opálový kryt KX2600-4200lm</t>
  </si>
  <si>
    <t>A – svítidlo stropní LED 16W, IP20</t>
  </si>
  <si>
    <t>R</t>
  </si>
  <si>
    <t>čidlo pohybu 180 st.</t>
  </si>
  <si>
    <t>650052711R00</t>
  </si>
  <si>
    <t>zásuvka 230V vč. Ochranného víčka</t>
  </si>
  <si>
    <t>nouzové svítidlo s vlastním zdrojem, 11W, udávající směr úniku</t>
  </si>
  <si>
    <t>650052411R00</t>
  </si>
  <si>
    <t>zvonkové tlačítko</t>
  </si>
  <si>
    <t>vypínač na povrch (123)</t>
  </si>
  <si>
    <t>650051311R00</t>
  </si>
  <si>
    <t>spínač č.1 – jednopólový (strojek,kryt)</t>
  </si>
  <si>
    <t>650051341R00</t>
  </si>
  <si>
    <t>spínač č. 6 – střídavý (strojek,kryt)</t>
  </si>
  <si>
    <t>650051331R00</t>
  </si>
  <si>
    <t>spínač řaz. 5</t>
  </si>
  <si>
    <t>650051361R00</t>
  </si>
  <si>
    <t>spínače řaz. 7</t>
  </si>
  <si>
    <t>rámeček 1x - jednoduchý</t>
  </si>
  <si>
    <t>rámeček 2x, dvojrámeček</t>
  </si>
  <si>
    <t>rámeček 3x, trojrámeček</t>
  </si>
  <si>
    <t>rámeček 2x, svislý</t>
  </si>
  <si>
    <t>210220321RT1</t>
  </si>
  <si>
    <t>svorka Bernard vč.Cu pásku</t>
  </si>
  <si>
    <t>210010327R00</t>
  </si>
  <si>
    <t>krabice přístrojová KR 68 do zdiva se zapojením</t>
  </si>
  <si>
    <t>Krabice přístrojová KP 67/2, instalace ve sdružených rámečcích</t>
  </si>
  <si>
    <t>krabice přístrojová KPL do sdk jednoduchá</t>
  </si>
  <si>
    <t>krabice přístrojová KPL do sdk dvojitá</t>
  </si>
  <si>
    <t>210800115R00</t>
  </si>
  <si>
    <t>CYKY 5Cx1,5 uložený pod omítkou</t>
  </si>
  <si>
    <t>210800106R00</t>
  </si>
  <si>
    <t>CYKY 3Cx2,5 vč.prořezu</t>
  </si>
  <si>
    <t>210800023R00</t>
  </si>
  <si>
    <t>CYKYLo 3Cx1,5 vč.prořezu</t>
  </si>
  <si>
    <t>CYKYLo 3Ax1,5 vč.prořezu</t>
  </si>
  <si>
    <t>210800021R00</t>
  </si>
  <si>
    <t>CYKYLo 2Ax1,5 vč.prořezu</t>
  </si>
  <si>
    <t>210800546RT1</t>
  </si>
  <si>
    <t>vodič CY 4 - zel.žl.</t>
  </si>
  <si>
    <t>222290804R00</t>
  </si>
  <si>
    <t>kabel F/UTP Cat5e vč.prořezu</t>
  </si>
  <si>
    <t>210010001R00</t>
  </si>
  <si>
    <t>Trubka ohebná pod omítku, vnější průměr 16 mm</t>
  </si>
  <si>
    <t>sestava video,zámek,dom.telefon vč.síť.napaječe</t>
  </si>
  <si>
    <t>soub</t>
  </si>
  <si>
    <t>210160011R00</t>
  </si>
  <si>
    <t>spínací hodiny</t>
  </si>
  <si>
    <t>Tlačítko CENTRAL STOP</t>
  </si>
  <si>
    <t>zapojení ventilátoru, el. patrony žebříku út, čidlo CO</t>
  </si>
  <si>
    <t>210292041</t>
  </si>
  <si>
    <t>přezkoušení světel./zásuv. okruhu, prozvoněním</t>
  </si>
  <si>
    <t>974051313R00</t>
  </si>
  <si>
    <t>Frézování drážky do 30x30 mm, zdivo,cihel.tvárnice</t>
  </si>
  <si>
    <t>974052513R00</t>
  </si>
  <si>
    <t>Frézování drážky do 30x30 mm, strop beton</t>
  </si>
  <si>
    <t>973045121R00</t>
  </si>
  <si>
    <t>sekání průrazů</t>
  </si>
  <si>
    <t>974054308R00</t>
  </si>
  <si>
    <t>Vyvrtání otvoru pro krabici pr.80 mm, cih.tvárnic</t>
  </si>
  <si>
    <t>práce neoceněné položkami ceníku (drobný pomocný materiál)</t>
  </si>
  <si>
    <t>HZS</t>
  </si>
  <si>
    <t>demontážní práce</t>
  </si>
  <si>
    <t>revize el.zařízení</t>
  </si>
  <si>
    <t>650031121R00</t>
  </si>
  <si>
    <t>rozvaděč provedení na povrch, 3x12 modulů</t>
  </si>
  <si>
    <t>650063611R00</t>
  </si>
  <si>
    <t>proudový chránič 16/1N/0,03</t>
  </si>
  <si>
    <t>proudový chránič 25/2/0,03</t>
  </si>
  <si>
    <t>proudový chránič 10/1N/0,03</t>
  </si>
  <si>
    <t>650061611R00</t>
  </si>
  <si>
    <t>Jistič 10/1-B, 10kA</t>
  </si>
  <si>
    <t>Jistič 16/1-B, 10kA</t>
  </si>
  <si>
    <t>Jistič 6/1-B, 10kA</t>
  </si>
  <si>
    <t>Jistič 20/1-B + vyp.cívka</t>
  </si>
  <si>
    <t>650041121R00</t>
  </si>
  <si>
    <t>svorkovnice KLM</t>
  </si>
  <si>
    <t>zásuvka 230V v rozvaděči</t>
  </si>
  <si>
    <t>210100001R00</t>
  </si>
  <si>
    <t>Ukončení vodičů v rozvaděči + zapojení do 2,5 mm2</t>
  </si>
  <si>
    <t>pom.materiál</t>
  </si>
  <si>
    <t>zapojení rozvaděče vč. popisu</t>
  </si>
  <si>
    <t>přirážka za podružný materiál</t>
  </si>
  <si>
    <t>podíl přidružených výkonů</t>
  </si>
  <si>
    <t>přesun hmot, doprava</t>
  </si>
  <si>
    <t>Městská část Praha 5, zast. Firmou Centra a.s.</t>
  </si>
  <si>
    <t>Martina Kratochvílová, Bratronice</t>
  </si>
  <si>
    <t>000 63 631</t>
  </si>
  <si>
    <t>Stavební úpravy - změna užívání Dětská skupina, Na Hřebenkách 3a, 15000 Praha 5</t>
  </si>
  <si>
    <t>005</t>
  </si>
  <si>
    <t>Praze</t>
  </si>
  <si>
    <t>Do této položky patří náklady spojené s přípravou staveniště:</t>
  </si>
  <si>
    <t>Investice</t>
  </si>
  <si>
    <t>Oprava</t>
  </si>
  <si>
    <t>Investice celk.</t>
  </si>
  <si>
    <t>Oprava celk.</t>
  </si>
  <si>
    <t xml:space="preserve">Celkem za stavbu bez DPH </t>
  </si>
  <si>
    <t>Rozdělení podle  investic a oprav bez DPH</t>
  </si>
  <si>
    <t>Rozdělení podle  investic a oprav s DPH</t>
  </si>
  <si>
    <t xml:space="preserve">Celkem za stavbu s DPH </t>
  </si>
  <si>
    <t>Pol__0193</t>
  </si>
  <si>
    <t>Pol__0194</t>
  </si>
  <si>
    <t>Vladimír Karban - MTL</t>
  </si>
  <si>
    <t>Neustupného 1837</t>
  </si>
  <si>
    <t>155 00</t>
  </si>
  <si>
    <t>Praha 5</t>
  </si>
  <si>
    <t>CZ6005040261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</si>
</sst>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16" fillId="3" borderId="41" xfId="0" applyNumberFormat="1" applyFont="1" applyFill="1" applyBorder="1" applyAlignment="1" applyProtection="1">
      <alignment vertical="top" shrinkToFit="1"/>
      <protection locked="0"/>
    </xf>
    <xf numFmtId="4" fontId="16" fillId="3" borderId="44" xfId="0" applyNumberFormat="1" applyFont="1" applyFill="1" applyBorder="1" applyAlignment="1" applyProtection="1">
      <alignment vertical="top" shrinkToFit="1"/>
      <protection locked="0"/>
    </xf>
    <xf numFmtId="0" fontId="1" fillId="0" borderId="21" xfId="0" applyFont="1" applyBorder="1" applyAlignment="1">
      <alignment vertical="center"/>
    </xf>
    <xf numFmtId="49" fontId="0" fillId="0" borderId="0" xfId="0" applyNumberFormat="1"/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21" xfId="0" applyFill="1" applyBorder="1"/>
    <xf numFmtId="49" fontId="0" fillId="4" borderId="21" xfId="0" applyNumberFormat="1" applyFill="1" applyBorder="1"/>
    <xf numFmtId="0" fontId="0" fillId="4" borderId="21" xfId="0" applyFill="1" applyBorder="1" applyAlignment="1">
      <alignment horizontal="center"/>
    </xf>
    <xf numFmtId="0" fontId="0" fillId="4" borderId="15" xfId="0" applyFill="1" applyBorder="1"/>
    <xf numFmtId="0" fontId="0" fillId="4" borderId="21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165" fontId="5" fillId="2" borderId="0" xfId="0" applyNumberFormat="1" applyFont="1" applyFill="1" applyAlignment="1">
      <alignment vertical="top" shrinkToFit="1"/>
    </xf>
    <xf numFmtId="0" fontId="16" fillId="0" borderId="43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49" fontId="16" fillId="0" borderId="44" xfId="0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horizontal="center" vertical="top" shrinkToFit="1"/>
    </xf>
    <xf numFmtId="165" fontId="16" fillId="0" borderId="44" xfId="0" applyNumberFormat="1" applyFont="1" applyBorder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6" fillId="0" borderId="0" xfId="0" applyNumberFormat="1" applyFont="1" applyAlignment="1">
      <alignment vertical="top" shrinkToFit="1"/>
    </xf>
    <xf numFmtId="0" fontId="16" fillId="0" borderId="0" xfId="0" applyFont="1"/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49" fontId="16" fillId="0" borderId="41" xfId="0" applyNumberFormat="1" applyFont="1" applyBorder="1" applyAlignment="1">
      <alignment horizontal="left" vertical="top" wrapText="1"/>
    </xf>
    <xf numFmtId="0" fontId="16" fillId="0" borderId="41" xfId="0" applyFont="1" applyBorder="1" applyAlignment="1">
      <alignment horizontal="center" vertical="top" shrinkToFit="1"/>
    </xf>
    <xf numFmtId="165" fontId="16" fillId="0" borderId="41" xfId="0" applyNumberFormat="1" applyFont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9" fillId="0" borderId="0" xfId="0" applyFont="1" applyAlignment="1">
      <alignment wrapText="1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16" fillId="0" borderId="44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20" xfId="0" applyBorder="1"/>
    <xf numFmtId="0" fontId="0" fillId="0" borderId="1" xfId="0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 wrapText="1"/>
    </xf>
    <xf numFmtId="0" fontId="0" fillId="0" borderId="18" xfId="0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0" fillId="0" borderId="19" xfId="0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49" fontId="0" fillId="0" borderId="1" xfId="0" applyNumberFormat="1" applyBorder="1"/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0" borderId="26" xfId="0" applyNumberFormat="1" applyBorder="1"/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0" fontId="3" fillId="0" borderId="26" xfId="0" applyFont="1" applyBorder="1"/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/>
    </xf>
    <xf numFmtId="4" fontId="3" fillId="2" borderId="38" xfId="0" applyNumberFormat="1" applyFont="1" applyFill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1" fillId="2" borderId="36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91"/>
  <sheetViews>
    <sheetView showGridLines="0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customWidth="1"/>
    <col min="2" max="2" width="13.42578125" customWidth="1"/>
    <col min="3" max="3" width="7.42578125" style="75" customWidth="1"/>
    <col min="4" max="4" width="13" style="75" customWidth="1"/>
    <col min="5" max="5" width="9.7109375" style="75" customWidth="1"/>
    <col min="6" max="6" width="11.7109375" customWidth="1"/>
    <col min="7" max="9" width="13" customWidth="1"/>
    <col min="10" max="10" width="6.4257812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64"/>
      <c r="B2" s="65" t="s">
        <v>24</v>
      </c>
      <c r="C2" s="66"/>
      <c r="D2" s="67" t="s">
        <v>893</v>
      </c>
      <c r="E2" s="234" t="s">
        <v>892</v>
      </c>
      <c r="F2" s="235"/>
      <c r="G2" s="235"/>
      <c r="H2" s="235"/>
      <c r="I2" s="235"/>
      <c r="J2" s="236"/>
      <c r="O2" s="68"/>
    </row>
    <row r="3" spans="1:15" ht="27" hidden="1" customHeight="1" x14ac:dyDescent="0.2">
      <c r="A3" s="64"/>
      <c r="B3" s="69"/>
      <c r="C3" s="66"/>
      <c r="D3" s="70"/>
      <c r="E3" s="237"/>
      <c r="F3" s="238"/>
      <c r="G3" s="238"/>
      <c r="H3" s="238"/>
      <c r="I3" s="238"/>
      <c r="J3" s="239"/>
    </row>
    <row r="4" spans="1:15" ht="23.25" customHeight="1" x14ac:dyDescent="0.2">
      <c r="A4" s="64"/>
      <c r="B4" s="71"/>
      <c r="C4" s="72"/>
      <c r="D4" s="73"/>
      <c r="E4" s="217"/>
      <c r="F4" s="217"/>
      <c r="G4" s="217"/>
      <c r="H4" s="217"/>
      <c r="I4" s="217"/>
      <c r="J4" s="218"/>
    </row>
    <row r="5" spans="1:15" ht="24" customHeight="1" x14ac:dyDescent="0.2">
      <c r="A5" s="64"/>
      <c r="B5" s="74" t="s">
        <v>23</v>
      </c>
      <c r="D5" s="221" t="s">
        <v>889</v>
      </c>
      <c r="E5" s="222"/>
      <c r="F5" s="222"/>
      <c r="G5" s="222"/>
      <c r="H5" s="76" t="s">
        <v>38</v>
      </c>
      <c r="I5" s="77" t="s">
        <v>891</v>
      </c>
      <c r="J5" s="78"/>
    </row>
    <row r="6" spans="1:15" ht="15.75" customHeight="1" x14ac:dyDescent="0.2">
      <c r="A6" s="64"/>
      <c r="B6" s="79"/>
      <c r="C6" s="80"/>
      <c r="D6" s="223"/>
      <c r="E6" s="224"/>
      <c r="F6" s="224"/>
      <c r="G6" s="224"/>
      <c r="H6" s="76" t="s">
        <v>34</v>
      </c>
      <c r="I6" s="77"/>
      <c r="J6" s="78"/>
    </row>
    <row r="7" spans="1:15" ht="15.75" customHeight="1" x14ac:dyDescent="0.2">
      <c r="A7" s="64"/>
      <c r="B7" s="82"/>
      <c r="C7" s="83"/>
      <c r="D7" s="84"/>
      <c r="E7" s="225"/>
      <c r="F7" s="226"/>
      <c r="G7" s="226"/>
      <c r="H7" s="86"/>
      <c r="I7" s="87"/>
      <c r="J7" s="88"/>
    </row>
    <row r="8" spans="1:15" ht="24" hidden="1" customHeight="1" x14ac:dyDescent="0.2">
      <c r="A8" s="64"/>
      <c r="B8" s="74" t="s">
        <v>21</v>
      </c>
      <c r="D8" s="81"/>
      <c r="H8" s="76" t="s">
        <v>38</v>
      </c>
      <c r="I8" s="77"/>
      <c r="J8" s="78"/>
    </row>
    <row r="9" spans="1:15" ht="15.75" hidden="1" customHeight="1" x14ac:dyDescent="0.2">
      <c r="A9" s="64"/>
      <c r="B9" s="64"/>
      <c r="D9" s="81"/>
      <c r="H9" s="76" t="s">
        <v>34</v>
      </c>
      <c r="I9" s="77"/>
      <c r="J9" s="78"/>
    </row>
    <row r="10" spans="1:15" ht="15.75" hidden="1" customHeight="1" x14ac:dyDescent="0.2">
      <c r="A10" s="64"/>
      <c r="B10" s="89"/>
      <c r="C10" s="83"/>
      <c r="D10" s="84"/>
      <c r="E10" s="85"/>
      <c r="F10" s="86"/>
      <c r="G10" s="90"/>
      <c r="H10" s="90"/>
      <c r="I10" s="91"/>
      <c r="J10" s="88"/>
    </row>
    <row r="11" spans="1:15" ht="24" customHeight="1" x14ac:dyDescent="0.2">
      <c r="A11" s="64"/>
      <c r="B11" s="74" t="s">
        <v>20</v>
      </c>
      <c r="D11" s="241" t="s">
        <v>906</v>
      </c>
      <c r="E11" s="242"/>
      <c r="F11" s="242"/>
      <c r="G11" s="242"/>
      <c r="H11" s="76" t="s">
        <v>38</v>
      </c>
      <c r="I11" s="9">
        <v>12601403</v>
      </c>
      <c r="J11" s="78"/>
    </row>
    <row r="12" spans="1:15" ht="15.75" customHeight="1" x14ac:dyDescent="0.2">
      <c r="A12" s="64"/>
      <c r="B12" s="79"/>
      <c r="C12" s="80"/>
      <c r="D12" s="216" t="s">
        <v>907</v>
      </c>
      <c r="E12" s="216"/>
      <c r="F12" s="216"/>
      <c r="G12" s="216"/>
      <c r="H12" s="76" t="s">
        <v>34</v>
      </c>
      <c r="I12" s="9" t="s">
        <v>910</v>
      </c>
      <c r="J12" s="78"/>
    </row>
    <row r="13" spans="1:15" ht="15.75" customHeight="1" x14ac:dyDescent="0.2">
      <c r="A13" s="64"/>
      <c r="B13" s="82"/>
      <c r="C13" s="83"/>
      <c r="D13" s="8" t="s">
        <v>908</v>
      </c>
      <c r="E13" s="219" t="s">
        <v>909</v>
      </c>
      <c r="F13" s="220"/>
      <c r="G13" s="220"/>
      <c r="H13" s="92"/>
      <c r="I13" s="87"/>
      <c r="J13" s="88"/>
    </row>
    <row r="14" spans="1:15" ht="24" customHeight="1" x14ac:dyDescent="0.2">
      <c r="A14" s="64"/>
      <c r="B14" s="93" t="s">
        <v>22</v>
      </c>
      <c r="C14" s="94"/>
      <c r="D14" s="227" t="s">
        <v>890</v>
      </c>
      <c r="E14" s="227"/>
      <c r="F14" s="227"/>
      <c r="G14" s="227"/>
      <c r="H14" s="95"/>
      <c r="I14" s="96"/>
      <c r="J14" s="97"/>
    </row>
    <row r="15" spans="1:15" ht="32.25" customHeight="1" x14ac:dyDescent="0.2">
      <c r="A15" s="64"/>
      <c r="B15" s="89" t="s">
        <v>32</v>
      </c>
      <c r="C15" s="98"/>
      <c r="D15" s="99"/>
      <c r="E15" s="240"/>
      <c r="F15" s="240"/>
      <c r="G15" s="243"/>
      <c r="H15" s="243"/>
      <c r="I15" s="243" t="s">
        <v>31</v>
      </c>
      <c r="J15" s="244"/>
    </row>
    <row r="16" spans="1:15" ht="23.25" customHeight="1" x14ac:dyDescent="0.2">
      <c r="A16" s="100" t="s">
        <v>26</v>
      </c>
      <c r="B16" s="101" t="s">
        <v>26</v>
      </c>
      <c r="C16" s="102"/>
      <c r="D16" s="103"/>
      <c r="E16" s="205"/>
      <c r="F16" s="206"/>
      <c r="G16" s="205"/>
      <c r="H16" s="206"/>
      <c r="I16" s="205">
        <f>I64+I65+I66+I67+I70+I80</f>
        <v>918233.31</v>
      </c>
      <c r="J16" s="207"/>
    </row>
    <row r="17" spans="1:10" ht="23.25" customHeight="1" x14ac:dyDescent="0.2">
      <c r="A17" s="100" t="s">
        <v>27</v>
      </c>
      <c r="B17" s="101" t="s">
        <v>27</v>
      </c>
      <c r="C17" s="102"/>
      <c r="D17" s="103"/>
      <c r="E17" s="205"/>
      <c r="F17" s="206"/>
      <c r="G17" s="205"/>
      <c r="H17" s="206"/>
      <c r="I17" s="205">
        <f>I68+I69+I71+I72+I73+I74+I75+I76+I77+I78</f>
        <v>1376206.98</v>
      </c>
      <c r="J17" s="207"/>
    </row>
    <row r="18" spans="1:10" ht="23.25" customHeight="1" x14ac:dyDescent="0.2">
      <c r="A18" s="100" t="s">
        <v>28</v>
      </c>
      <c r="B18" s="101" t="s">
        <v>28</v>
      </c>
      <c r="C18" s="102"/>
      <c r="D18" s="103"/>
      <c r="E18" s="205"/>
      <c r="F18" s="206"/>
      <c r="G18" s="205"/>
      <c r="H18" s="206"/>
      <c r="I18" s="205">
        <f>I79</f>
        <v>339365.31000000006</v>
      </c>
      <c r="J18" s="207"/>
    </row>
    <row r="19" spans="1:10" ht="23.25" customHeight="1" x14ac:dyDescent="0.2">
      <c r="A19" s="100" t="s">
        <v>101</v>
      </c>
      <c r="B19" s="101" t="s">
        <v>29</v>
      </c>
      <c r="C19" s="102"/>
      <c r="D19" s="103"/>
      <c r="E19" s="205"/>
      <c r="F19" s="206"/>
      <c r="G19" s="205"/>
      <c r="H19" s="206"/>
      <c r="I19" s="205">
        <f>I81+I82+I83+I84+I85+I86</f>
        <v>47700</v>
      </c>
      <c r="J19" s="207"/>
    </row>
    <row r="20" spans="1:10" ht="23.25" customHeight="1" x14ac:dyDescent="0.2">
      <c r="A20" s="100" t="s">
        <v>102</v>
      </c>
      <c r="B20" s="101" t="s">
        <v>30</v>
      </c>
      <c r="C20" s="102"/>
      <c r="D20" s="103"/>
      <c r="E20" s="205"/>
      <c r="F20" s="206"/>
      <c r="G20" s="205"/>
      <c r="H20" s="206"/>
      <c r="I20" s="205">
        <f>I87</f>
        <v>24000</v>
      </c>
      <c r="J20" s="207"/>
    </row>
    <row r="21" spans="1:10" ht="23.25" customHeight="1" x14ac:dyDescent="0.2">
      <c r="A21" s="64"/>
      <c r="B21" s="104" t="s">
        <v>31</v>
      </c>
      <c r="C21" s="105"/>
      <c r="D21" s="106"/>
      <c r="E21" s="208"/>
      <c r="F21" s="245"/>
      <c r="G21" s="208"/>
      <c r="H21" s="245"/>
      <c r="I21" s="208">
        <f>SUM(I16:J20)</f>
        <v>2705505.6</v>
      </c>
      <c r="J21" s="209"/>
    </row>
    <row r="22" spans="1:10" ht="33" customHeight="1" x14ac:dyDescent="0.2">
      <c r="A22" s="64"/>
      <c r="B22" s="107" t="s">
        <v>33</v>
      </c>
      <c r="C22" s="102"/>
      <c r="D22" s="103"/>
      <c r="E22" s="108"/>
      <c r="F22" s="109"/>
      <c r="G22" s="110"/>
      <c r="H22" s="110"/>
      <c r="I22" s="110"/>
      <c r="J22" s="111"/>
    </row>
    <row r="23" spans="1:10" ht="23.25" customHeight="1" x14ac:dyDescent="0.2">
      <c r="A23" s="64"/>
      <c r="B23" s="101" t="s">
        <v>13</v>
      </c>
      <c r="C23" s="102"/>
      <c r="D23" s="103"/>
      <c r="E23" s="112">
        <v>12</v>
      </c>
      <c r="F23" s="109" t="s">
        <v>0</v>
      </c>
      <c r="G23" s="203">
        <f>ZakladDPHSniVypocet</f>
        <v>0</v>
      </c>
      <c r="H23" s="204"/>
      <c r="I23" s="204"/>
      <c r="J23" s="111" t="str">
        <f t="shared" ref="J23:J28" si="0">Mena</f>
        <v>CZK</v>
      </c>
    </row>
    <row r="24" spans="1:10" ht="20.25" customHeight="1" x14ac:dyDescent="0.2">
      <c r="A24" s="64"/>
      <c r="B24" s="101" t="s">
        <v>14</v>
      </c>
      <c r="C24" s="102"/>
      <c r="D24" s="103"/>
      <c r="E24" s="112">
        <f>SazbaDPH1</f>
        <v>12</v>
      </c>
      <c r="F24" s="109" t="s">
        <v>0</v>
      </c>
      <c r="G24" s="201">
        <f>ZakladDPHSni*12/100</f>
        <v>0</v>
      </c>
      <c r="H24" s="202"/>
      <c r="I24" s="202"/>
      <c r="J24" s="111" t="str">
        <f t="shared" si="0"/>
        <v>CZK</v>
      </c>
    </row>
    <row r="25" spans="1:10" ht="23.25" customHeight="1" x14ac:dyDescent="0.2">
      <c r="A25" s="64"/>
      <c r="B25" s="101" t="s">
        <v>15</v>
      </c>
      <c r="C25" s="102"/>
      <c r="D25" s="103"/>
      <c r="E25" s="112">
        <v>21</v>
      </c>
      <c r="F25" s="109" t="s">
        <v>0</v>
      </c>
      <c r="G25" s="203">
        <f>I21</f>
        <v>2705505.6</v>
      </c>
      <c r="H25" s="204"/>
      <c r="I25" s="204"/>
      <c r="J25" s="111" t="str">
        <f t="shared" si="0"/>
        <v>CZK</v>
      </c>
    </row>
    <row r="26" spans="1:10" ht="24.75" customHeight="1" x14ac:dyDescent="0.2">
      <c r="A26" s="64"/>
      <c r="B26" s="113" t="s">
        <v>16</v>
      </c>
      <c r="C26" s="114"/>
      <c r="D26" s="99"/>
      <c r="E26" s="115">
        <f>SazbaDPH2</f>
        <v>21</v>
      </c>
      <c r="F26" s="116" t="s">
        <v>0</v>
      </c>
      <c r="G26" s="231">
        <f>ZakladDPHZakl*21/100</f>
        <v>568156.17599999998</v>
      </c>
      <c r="H26" s="232"/>
      <c r="I26" s="232"/>
      <c r="J26" s="117" t="str">
        <f t="shared" si="0"/>
        <v>CZK</v>
      </c>
    </row>
    <row r="27" spans="1:10" ht="23.25" customHeight="1" thickBot="1" x14ac:dyDescent="0.25">
      <c r="A27" s="64">
        <f>ZakladDPHSni+ZakladDPHZakl</f>
        <v>2705505.6</v>
      </c>
      <c r="B27" s="74" t="s">
        <v>5</v>
      </c>
      <c r="C27" s="118"/>
      <c r="D27" s="119"/>
      <c r="E27" s="118"/>
      <c r="F27" s="120"/>
      <c r="G27" s="233">
        <f>CenaCelkemBezDPH-(ZakladDPHSni+ZakladDPHZakl)</f>
        <v>0</v>
      </c>
      <c r="H27" s="233"/>
      <c r="I27" s="233"/>
      <c r="J27" s="121" t="str">
        <f t="shared" si="0"/>
        <v>CZK</v>
      </c>
    </row>
    <row r="28" spans="1:10" ht="27.75" customHeight="1" thickBot="1" x14ac:dyDescent="0.25">
      <c r="A28" s="64">
        <f>(A27-INT(A27))*100</f>
        <v>60.000000009313226</v>
      </c>
      <c r="B28" s="122" t="s">
        <v>25</v>
      </c>
      <c r="C28" s="123"/>
      <c r="D28" s="123"/>
      <c r="E28" s="124"/>
      <c r="F28" s="125"/>
      <c r="G28" s="210">
        <f>A27</f>
        <v>2705505.6</v>
      </c>
      <c r="H28" s="211"/>
      <c r="I28" s="211"/>
      <c r="J28" s="126" t="str">
        <f t="shared" si="0"/>
        <v>CZK</v>
      </c>
    </row>
    <row r="29" spans="1:10" ht="30.75" customHeight="1" thickBot="1" x14ac:dyDescent="0.25">
      <c r="A29" s="64"/>
      <c r="B29" s="122" t="s">
        <v>35</v>
      </c>
      <c r="C29" s="127"/>
      <c r="D29" s="127"/>
      <c r="E29" s="127"/>
      <c r="F29" s="128"/>
      <c r="G29" s="210">
        <f>ZakladDPHSni+DPHSni+ZakladDPHZakl+DPHZakl+Zaokrouhleni</f>
        <v>3273661.7760000001</v>
      </c>
      <c r="H29" s="210"/>
      <c r="I29" s="210"/>
      <c r="J29" s="129" t="s">
        <v>47</v>
      </c>
    </row>
    <row r="30" spans="1:10" ht="12.75" customHeight="1" x14ac:dyDescent="0.2">
      <c r="A30" s="64"/>
      <c r="B30" s="64"/>
      <c r="J30" s="130"/>
    </row>
    <row r="31" spans="1:10" ht="30" customHeight="1" x14ac:dyDescent="0.2">
      <c r="A31" s="64"/>
      <c r="B31" s="64"/>
      <c r="J31" s="130"/>
    </row>
    <row r="32" spans="1:10" ht="18.75" customHeight="1" x14ac:dyDescent="0.2">
      <c r="A32" s="64"/>
      <c r="B32" s="131"/>
      <c r="C32" s="132" t="s">
        <v>12</v>
      </c>
      <c r="D32" s="133" t="s">
        <v>894</v>
      </c>
      <c r="E32" s="133"/>
      <c r="F32" s="134" t="s">
        <v>11</v>
      </c>
      <c r="G32" s="135"/>
      <c r="H32" s="136">
        <v>45371</v>
      </c>
      <c r="I32" s="135"/>
      <c r="J32" s="130"/>
    </row>
    <row r="33" spans="1:10" ht="47.25" customHeight="1" x14ac:dyDescent="0.2">
      <c r="A33" s="64"/>
      <c r="B33" s="64"/>
      <c r="J33" s="130"/>
    </row>
    <row r="34" spans="1:10" s="139" customFormat="1" ht="18.75" customHeight="1" x14ac:dyDescent="0.2">
      <c r="A34" s="137"/>
      <c r="B34" s="137"/>
      <c r="C34" s="138"/>
      <c r="D34" s="212"/>
      <c r="E34" s="213"/>
      <c r="G34" s="214"/>
      <c r="H34" s="215"/>
      <c r="I34" s="215"/>
      <c r="J34" s="140"/>
    </row>
    <row r="35" spans="1:10" ht="12.75" customHeight="1" x14ac:dyDescent="0.2">
      <c r="A35" s="64"/>
      <c r="B35" s="64"/>
      <c r="D35" s="200" t="s">
        <v>2</v>
      </c>
      <c r="E35" s="200"/>
      <c r="H35" s="16" t="s">
        <v>3</v>
      </c>
      <c r="J35" s="130"/>
    </row>
    <row r="36" spans="1:10" ht="13.5" customHeight="1" thickBot="1" x14ac:dyDescent="0.25">
      <c r="A36" s="141"/>
      <c r="B36" s="141"/>
      <c r="C36" s="142"/>
      <c r="D36" s="142"/>
      <c r="E36" s="142"/>
      <c r="F36" s="143"/>
      <c r="G36" s="143"/>
      <c r="H36" s="143"/>
      <c r="I36" s="143"/>
      <c r="J36" s="144"/>
    </row>
    <row r="37" spans="1:10" ht="27" customHeight="1" x14ac:dyDescent="0.2">
      <c r="B37" s="145" t="s">
        <v>17</v>
      </c>
      <c r="C37" s="146"/>
      <c r="D37" s="146"/>
      <c r="E37" s="146"/>
      <c r="F37" s="147"/>
      <c r="G37" s="147"/>
      <c r="H37" s="147"/>
      <c r="I37" s="147"/>
      <c r="J37" s="148"/>
    </row>
    <row r="38" spans="1:10" ht="25.5" customHeight="1" x14ac:dyDescent="0.2">
      <c r="A38" s="149" t="s">
        <v>37</v>
      </c>
      <c r="B38" s="150" t="s">
        <v>18</v>
      </c>
      <c r="C38" s="151" t="s">
        <v>6</v>
      </c>
      <c r="D38" s="151"/>
      <c r="E38" s="151"/>
      <c r="F38" s="152" t="str">
        <f>B23</f>
        <v>Základ pro sníženou DPH</v>
      </c>
      <c r="G38" s="152" t="str">
        <f>B25</f>
        <v>Základ pro základní DPH</v>
      </c>
      <c r="H38" s="153" t="s">
        <v>19</v>
      </c>
      <c r="I38" s="154" t="s">
        <v>1</v>
      </c>
      <c r="J38" s="155" t="s">
        <v>0</v>
      </c>
    </row>
    <row r="39" spans="1:10" ht="18.75" hidden="1" customHeight="1" x14ac:dyDescent="0.2">
      <c r="A39" s="149">
        <v>1</v>
      </c>
      <c r="B39" s="156" t="s">
        <v>40</v>
      </c>
      <c r="C39" s="197"/>
      <c r="D39" s="197"/>
      <c r="E39" s="197"/>
      <c r="F39" s="157">
        <f>'1 1 Pol'!Y422+'2 2 Pol'!Y69</f>
        <v>0</v>
      </c>
      <c r="G39" s="158">
        <f>'1 1 Pol'!Z422+'2 2 Pol'!Z69</f>
        <v>3044870.9100000025</v>
      </c>
      <c r="H39" s="159"/>
      <c r="I39" s="160">
        <f>F39+G39+H39</f>
        <v>3044870.9100000025</v>
      </c>
      <c r="J39" s="161" t="e">
        <f ca="1">IF(_xlfn.SINGLE(CenaCelkemVypocet)=0,"",I39/_xlfn.SINGLE(CenaCelkemVypocet)*100)</f>
        <v>#NAME?</v>
      </c>
    </row>
    <row r="40" spans="1:10" ht="25.5" customHeight="1" x14ac:dyDescent="0.2">
      <c r="A40" s="149">
        <v>2</v>
      </c>
      <c r="B40" s="162" t="s">
        <v>41</v>
      </c>
      <c r="C40" s="198" t="s">
        <v>40</v>
      </c>
      <c r="D40" s="198"/>
      <c r="E40" s="198"/>
      <c r="F40" s="163">
        <f>'1 1 Pol'!Y422</f>
        <v>0</v>
      </c>
      <c r="G40" s="164">
        <f>'1 1 Pol'!Z422</f>
        <v>2705505.6000000024</v>
      </c>
      <c r="H40" s="164"/>
      <c r="I40" s="165">
        <f>F40+G40+H40</f>
        <v>2705505.6000000024</v>
      </c>
      <c r="J40" s="166"/>
    </row>
    <row r="41" spans="1:10" ht="25.5" customHeight="1" x14ac:dyDescent="0.2">
      <c r="A41" s="149">
        <v>3</v>
      </c>
      <c r="B41" s="167" t="s">
        <v>41</v>
      </c>
      <c r="C41" s="197" t="s">
        <v>42</v>
      </c>
      <c r="D41" s="197"/>
      <c r="E41" s="197"/>
      <c r="F41" s="168">
        <f>'1 1 Pol'!Y422</f>
        <v>0</v>
      </c>
      <c r="G41" s="159">
        <f>'1 1 Pol'!Z422</f>
        <v>2705505.6000000024</v>
      </c>
      <c r="H41" s="159"/>
      <c r="I41" s="160">
        <f>F41+G41+H41</f>
        <v>2705505.6000000024</v>
      </c>
      <c r="J41" s="161"/>
    </row>
    <row r="42" spans="1:10" ht="25.5" customHeight="1" x14ac:dyDescent="0.2">
      <c r="A42" s="149"/>
      <c r="B42" s="195" t="s">
        <v>46</v>
      </c>
      <c r="C42" s="196"/>
      <c r="D42" s="196"/>
      <c r="E42" s="196"/>
      <c r="F42" s="169">
        <f>SUMIF(A39:A41,"=1",F39:F41)</f>
        <v>0</v>
      </c>
      <c r="G42" s="170">
        <f>SUMIF(A39:A41,"=1",G39:G41)</f>
        <v>3044870.9100000025</v>
      </c>
      <c r="H42" s="170">
        <f>SUMIF(A39:A41,"=1",H39:H41)</f>
        <v>0</v>
      </c>
      <c r="I42" s="171">
        <f>I40</f>
        <v>2705505.6000000024</v>
      </c>
      <c r="J42" s="172"/>
    </row>
    <row r="45" spans="1:10" ht="18" x14ac:dyDescent="0.2">
      <c r="B45" s="145" t="s">
        <v>901</v>
      </c>
      <c r="C45" s="146"/>
      <c r="D45" s="146"/>
      <c r="E45" s="146"/>
      <c r="F45" s="147"/>
      <c r="G45" s="147"/>
      <c r="H45" s="147"/>
      <c r="I45" s="147"/>
      <c r="J45" s="148"/>
    </row>
    <row r="46" spans="1:10" ht="19.5" x14ac:dyDescent="0.2">
      <c r="B46" s="150" t="s">
        <v>18</v>
      </c>
      <c r="C46" s="151" t="s">
        <v>6</v>
      </c>
      <c r="D46" s="151"/>
      <c r="E46" s="151"/>
      <c r="F46" s="152" t="s">
        <v>13</v>
      </c>
      <c r="G46" s="152" t="s">
        <v>15</v>
      </c>
      <c r="H46" s="153" t="s">
        <v>19</v>
      </c>
      <c r="I46" s="154" t="s">
        <v>1</v>
      </c>
      <c r="J46" s="155" t="s">
        <v>0</v>
      </c>
    </row>
    <row r="47" spans="1:10" x14ac:dyDescent="0.2">
      <c r="B47" s="156"/>
      <c r="C47" s="197"/>
      <c r="D47" s="197"/>
      <c r="E47" s="197"/>
      <c r="F47" s="157"/>
      <c r="G47" s="158"/>
      <c r="H47" s="159"/>
      <c r="I47" s="160"/>
      <c r="J47" s="161"/>
    </row>
    <row r="48" spans="1:10" x14ac:dyDescent="0.2">
      <c r="B48" s="162" t="s">
        <v>41</v>
      </c>
      <c r="C48" s="198" t="s">
        <v>897</v>
      </c>
      <c r="D48" s="198"/>
      <c r="E48" s="198"/>
      <c r="F48" s="163">
        <f>'1 1 Pol'!Y430</f>
        <v>0</v>
      </c>
      <c r="G48" s="164">
        <f>'1 1 Pol'!K8+'1 1 Pol'!K10+'1 1 Pol'!K12+'1 1 Pol'!K14+'1 1 Pol'!K18+'1 1 Pol'!K23+'1 1 Pol'!K26+'1 1 Pol'!K29+'1 1 Pol'!K72+'1 1 Pol'!K87+'1 1 Pol'!K97+'1 1 Pol'!K134+'1 1 Pol'!K156+'1 1 Pol'!K171+'1 1 Pol'!K189+'1 1 Pol'!K209+'1 1 Pol'!K218+'1 1 Pol'!K230+'1 1 Pol'!K256+'1 1 Pol'!K286+'1 1 Pol'!K319+'1 1 Pol'!K355+'1 1 Pol'!K411+'1 1 Pol'!K415</f>
        <v>1873850.0099999998</v>
      </c>
      <c r="H48" s="164"/>
      <c r="I48" s="165">
        <f>F48+G48+H48</f>
        <v>1873850.0099999998</v>
      </c>
      <c r="J48" s="173">
        <f>IF(I88=0,"",I48/I88*100)</f>
        <v>69.260622118098738</v>
      </c>
    </row>
    <row r="49" spans="1:10" x14ac:dyDescent="0.2">
      <c r="B49" s="174">
        <v>2</v>
      </c>
      <c r="C49" s="198" t="s">
        <v>896</v>
      </c>
      <c r="D49" s="198"/>
      <c r="E49" s="198"/>
      <c r="F49" s="163">
        <f>'1 1 Pol'!Y430</f>
        <v>0</v>
      </c>
      <c r="G49" s="164">
        <f>'1 1 Pol'!I8+'1 1 Pol'!I10+'1 1 Pol'!I12+'1 1 Pol'!I14+'1 1 Pol'!I18+'1 1 Pol'!I23+'1 1 Pol'!I26+'1 1 Pol'!I29+'1 1 Pol'!I72+'1 1 Pol'!I87+'1 1 Pol'!I97+'1 1 Pol'!I134+'1 1 Pol'!I156+'1 1 Pol'!I171+'1 1 Pol'!I189+'1 1 Pol'!I209+'1 1 Pol'!I218+'1 1 Pol'!I230+'1 1 Pol'!I256+'1 1 Pol'!I286+'1 1 Pol'!I319+'1 1 Pol'!I355+'1 1 Pol'!I411+'1 1 Pol'!I415</f>
        <v>831655.58908199996</v>
      </c>
      <c r="H49" s="159"/>
      <c r="I49" s="165">
        <f>F49+G49+H49</f>
        <v>831655.58908199996</v>
      </c>
      <c r="J49" s="173">
        <f>IF(I88=0,"",I49/I88*100)</f>
        <v>30.739377847970452</v>
      </c>
    </row>
    <row r="50" spans="1:10" x14ac:dyDescent="0.2">
      <c r="B50" s="199" t="s">
        <v>900</v>
      </c>
      <c r="C50" s="196"/>
      <c r="D50" s="196"/>
      <c r="E50" s="196"/>
      <c r="F50" s="169">
        <f>SUMIF(A47:A49,"=1",F47:F49)</f>
        <v>0</v>
      </c>
      <c r="G50" s="170">
        <f>SUMIF(A47:A49,"=1",G47:G49)</f>
        <v>0</v>
      </c>
      <c r="H50" s="170">
        <f>SUMIF(A47:A49,"=1",H47:H49)</f>
        <v>0</v>
      </c>
      <c r="I50" s="171">
        <f>I48+I49</f>
        <v>2705505.5990819996</v>
      </c>
      <c r="J50" s="172"/>
    </row>
    <row r="52" spans="1:10" ht="18" x14ac:dyDescent="0.2">
      <c r="B52" s="145" t="s">
        <v>902</v>
      </c>
      <c r="C52" s="146"/>
      <c r="D52" s="146"/>
      <c r="E52" s="146"/>
      <c r="F52" s="147"/>
      <c r="G52" s="147"/>
      <c r="H52" s="147"/>
      <c r="I52" s="147"/>
      <c r="J52" s="148"/>
    </row>
    <row r="53" spans="1:10" ht="19.5" x14ac:dyDescent="0.2">
      <c r="B53" s="150" t="s">
        <v>18</v>
      </c>
      <c r="C53" s="151" t="s">
        <v>6</v>
      </c>
      <c r="D53" s="151"/>
      <c r="E53" s="151"/>
      <c r="F53" s="152" t="s">
        <v>13</v>
      </c>
      <c r="G53" s="152" t="s">
        <v>15</v>
      </c>
      <c r="H53" s="153" t="s">
        <v>19</v>
      </c>
      <c r="I53" s="154" t="s">
        <v>1</v>
      </c>
      <c r="J53" s="155" t="s">
        <v>0</v>
      </c>
    </row>
    <row r="54" spans="1:10" x14ac:dyDescent="0.2">
      <c r="B54" s="156"/>
      <c r="C54" s="197"/>
      <c r="D54" s="197"/>
      <c r="E54" s="197"/>
      <c r="F54" s="157"/>
      <c r="G54" s="158"/>
      <c r="H54" s="159"/>
      <c r="I54" s="160"/>
      <c r="J54" s="161"/>
    </row>
    <row r="55" spans="1:10" x14ac:dyDescent="0.2">
      <c r="B55" s="162" t="s">
        <v>41</v>
      </c>
      <c r="C55" s="198" t="s">
        <v>897</v>
      </c>
      <c r="D55" s="198"/>
      <c r="E55" s="198"/>
      <c r="F55" s="163">
        <f>'1 1 Pol'!Y437</f>
        <v>0</v>
      </c>
      <c r="G55" s="164">
        <f>'1 1 Pol'!K8+'1 1 Pol'!K10+'1 1 Pol'!K12+'1 1 Pol'!K14+'1 1 Pol'!K18+'1 1 Pol'!K23+'1 1 Pol'!K26+'1 1 Pol'!K29+'1 1 Pol'!K72+'1 1 Pol'!K87+'1 1 Pol'!K97+'1 1 Pol'!K134+'1 1 Pol'!K156+'1 1 Pol'!K171+'1 1 Pol'!K189+'1 1 Pol'!K209+'1 1 Pol'!K218+'1 1 Pol'!K230+'1 1 Pol'!K256+'1 1 Pol'!K286+'1 1 Pol'!K319+'1 1 Pol'!K355+'1 1 Pol'!K411+'1 1 Pol'!K415</f>
        <v>1873850.0099999998</v>
      </c>
      <c r="H55" s="159">
        <f>G55*21%</f>
        <v>393508.50209999993</v>
      </c>
      <c r="I55" s="165">
        <f>F55+G55+H55</f>
        <v>2267358.5120999999</v>
      </c>
      <c r="J55" s="173">
        <f>IF(I57=0,"",I55/I57*100)</f>
        <v>69.260622141599427</v>
      </c>
    </row>
    <row r="56" spans="1:10" x14ac:dyDescent="0.2">
      <c r="B56" s="174">
        <v>2</v>
      </c>
      <c r="C56" s="198" t="s">
        <v>896</v>
      </c>
      <c r="D56" s="198"/>
      <c r="E56" s="198"/>
      <c r="F56" s="163">
        <f>'1 1 Pol'!Y437</f>
        <v>0</v>
      </c>
      <c r="G56" s="164">
        <f>'1 1 Pol'!I8+'1 1 Pol'!I10+'1 1 Pol'!I12+'1 1 Pol'!I14+'1 1 Pol'!I18+'1 1 Pol'!I23+'1 1 Pol'!I26+'1 1 Pol'!I29+'1 1 Pol'!I72+'1 1 Pol'!I87+'1 1 Pol'!I97+'1 1 Pol'!I134+'1 1 Pol'!I156+'1 1 Pol'!I171+'1 1 Pol'!I189+'1 1 Pol'!I209+'1 1 Pol'!I218+'1 1 Pol'!I230+'1 1 Pol'!I256+'1 1 Pol'!I286+'1 1 Pol'!I319+'1 1 Pol'!I355+'1 1 Pol'!I411+'1 1 Pol'!I415</f>
        <v>831655.58908199996</v>
      </c>
      <c r="H56" s="159">
        <f>G56*21%</f>
        <v>174647.67370721998</v>
      </c>
      <c r="I56" s="165">
        <f>F56+G56+H56</f>
        <v>1006303.26278922</v>
      </c>
      <c r="J56" s="173">
        <f>IF(I57=0,"",I56/I57*100)</f>
        <v>30.739377858400569</v>
      </c>
    </row>
    <row r="57" spans="1:10" x14ac:dyDescent="0.2">
      <c r="B57" s="199" t="s">
        <v>903</v>
      </c>
      <c r="C57" s="196"/>
      <c r="D57" s="196"/>
      <c r="E57" s="196"/>
      <c r="F57" s="169">
        <f>SUMIF(A54:A56,"=1",F54:F56)</f>
        <v>0</v>
      </c>
      <c r="G57" s="170">
        <f>SUMIF(A54:A56,"=1",G54:G56)</f>
        <v>0</v>
      </c>
      <c r="H57" s="170">
        <f>SUMIF(A54:A56,"=1",H54:H56)</f>
        <v>0</v>
      </c>
      <c r="I57" s="171">
        <f>I55+I56</f>
        <v>3273661.77488922</v>
      </c>
      <c r="J57" s="172"/>
    </row>
    <row r="61" spans="1:10" ht="15.75" x14ac:dyDescent="0.25">
      <c r="B61" s="175" t="s">
        <v>48</v>
      </c>
    </row>
    <row r="63" spans="1:10" ht="25.5" customHeight="1" x14ac:dyDescent="0.2">
      <c r="A63" s="176"/>
      <c r="B63" s="177" t="s">
        <v>18</v>
      </c>
      <c r="C63" s="177" t="s">
        <v>6</v>
      </c>
      <c r="D63" s="178"/>
      <c r="E63" s="178"/>
      <c r="F63" s="179" t="s">
        <v>49</v>
      </c>
      <c r="G63" s="179"/>
      <c r="H63" s="179"/>
      <c r="I63" s="179" t="s">
        <v>31</v>
      </c>
      <c r="J63" s="179" t="s">
        <v>0</v>
      </c>
    </row>
    <row r="64" spans="1:10" ht="36.75" customHeight="1" x14ac:dyDescent="0.2">
      <c r="A64" s="180"/>
      <c r="B64" s="181" t="s">
        <v>41</v>
      </c>
      <c r="C64" s="193" t="s">
        <v>55</v>
      </c>
      <c r="D64" s="194"/>
      <c r="E64" s="194"/>
      <c r="F64" s="182" t="s">
        <v>26</v>
      </c>
      <c r="G64" s="183"/>
      <c r="H64" s="183"/>
      <c r="I64" s="183">
        <f>'1 1 Pol'!G29</f>
        <v>371114.64</v>
      </c>
      <c r="J64" s="173">
        <f>IF(I88=0,"",I64/I88*100)</f>
        <v>13.717016146630783</v>
      </c>
    </row>
    <row r="65" spans="1:10" ht="36.75" customHeight="1" x14ac:dyDescent="0.2">
      <c r="A65" s="180"/>
      <c r="B65" s="181" t="s">
        <v>56</v>
      </c>
      <c r="C65" s="193" t="s">
        <v>57</v>
      </c>
      <c r="D65" s="194"/>
      <c r="E65" s="194"/>
      <c r="F65" s="182" t="s">
        <v>26</v>
      </c>
      <c r="G65" s="183"/>
      <c r="H65" s="183"/>
      <c r="I65" s="183">
        <f>'1 1 Pol'!G72</f>
        <v>100479.87</v>
      </c>
      <c r="J65" s="173">
        <f>IF(I88=0,"",I65/I88*100)</f>
        <v>3.7139036045610112</v>
      </c>
    </row>
    <row r="66" spans="1:10" ht="36.75" customHeight="1" x14ac:dyDescent="0.2">
      <c r="A66" s="180"/>
      <c r="B66" s="181" t="s">
        <v>58</v>
      </c>
      <c r="C66" s="193" t="s">
        <v>59</v>
      </c>
      <c r="D66" s="194"/>
      <c r="E66" s="194"/>
      <c r="F66" s="182" t="s">
        <v>26</v>
      </c>
      <c r="G66" s="183"/>
      <c r="H66" s="183"/>
      <c r="I66" s="183">
        <f>'1 1 Pol'!G87</f>
        <v>38900.81</v>
      </c>
      <c r="J66" s="173">
        <f>IF(I88=0,"",I66/I88*100)</f>
        <v>1.4378388276113716</v>
      </c>
    </row>
    <row r="67" spans="1:10" ht="36.75" customHeight="1" x14ac:dyDescent="0.2">
      <c r="A67" s="180"/>
      <c r="B67" s="181" t="s">
        <v>60</v>
      </c>
      <c r="C67" s="193" t="s">
        <v>61</v>
      </c>
      <c r="D67" s="194"/>
      <c r="E67" s="194"/>
      <c r="F67" s="182" t="s">
        <v>26</v>
      </c>
      <c r="G67" s="183"/>
      <c r="H67" s="183"/>
      <c r="I67" s="183">
        <f>'1 1 Pol'!G97</f>
        <v>258015.15000000002</v>
      </c>
      <c r="J67" s="173">
        <f>IF(I88=0,"",I67/I88*100)</f>
        <v>9.5366703362210767</v>
      </c>
    </row>
    <row r="68" spans="1:10" ht="36.75" customHeight="1" x14ac:dyDescent="0.2">
      <c r="A68" s="180"/>
      <c r="B68" s="181" t="s">
        <v>62</v>
      </c>
      <c r="C68" s="193" t="s">
        <v>63</v>
      </c>
      <c r="D68" s="194"/>
      <c r="E68" s="194"/>
      <c r="F68" s="182" t="s">
        <v>27</v>
      </c>
      <c r="G68" s="183"/>
      <c r="H68" s="183"/>
      <c r="I68" s="183">
        <f>'1 1 Pol'!G134</f>
        <v>329888.35999999993</v>
      </c>
      <c r="J68" s="173">
        <f>IF(I88=0,"",I68/I88*100)</f>
        <v>12.193224068728595</v>
      </c>
    </row>
    <row r="69" spans="1:10" ht="36.75" customHeight="1" x14ac:dyDescent="0.2">
      <c r="A69" s="180"/>
      <c r="B69" s="181" t="s">
        <v>64</v>
      </c>
      <c r="C69" s="193" t="s">
        <v>65</v>
      </c>
      <c r="D69" s="194"/>
      <c r="E69" s="194"/>
      <c r="F69" s="182" t="s">
        <v>27</v>
      </c>
      <c r="G69" s="183"/>
      <c r="H69" s="183"/>
      <c r="I69" s="183">
        <f>'1 1 Pol'!G156</f>
        <v>101383.61000000002</v>
      </c>
      <c r="J69" s="173">
        <f>IF(I88=0,"",I69/I88*100)</f>
        <v>3.7473073424797207</v>
      </c>
    </row>
    <row r="70" spans="1:10" ht="36.75" customHeight="1" x14ac:dyDescent="0.2">
      <c r="A70" s="180"/>
      <c r="B70" s="181" t="s">
        <v>66</v>
      </c>
      <c r="C70" s="193" t="s">
        <v>67</v>
      </c>
      <c r="D70" s="194"/>
      <c r="E70" s="194"/>
      <c r="F70" s="182" t="s">
        <v>26</v>
      </c>
      <c r="G70" s="183"/>
      <c r="H70" s="183"/>
      <c r="I70" s="183">
        <f>'1 1 Pol'!G171</f>
        <v>140675.58000000002</v>
      </c>
      <c r="J70" s="173">
        <f>IF(I88=0,"",I70/I88*100)</f>
        <v>5.1996040961807672</v>
      </c>
    </row>
    <row r="71" spans="1:10" ht="36.75" customHeight="1" x14ac:dyDescent="0.2">
      <c r="A71" s="180"/>
      <c r="B71" s="181" t="s">
        <v>68</v>
      </c>
      <c r="C71" s="193" t="s">
        <v>69</v>
      </c>
      <c r="D71" s="194"/>
      <c r="E71" s="194"/>
      <c r="F71" s="182" t="s">
        <v>27</v>
      </c>
      <c r="G71" s="183"/>
      <c r="H71" s="183"/>
      <c r="I71" s="183">
        <f>'1 1 Pol'!G189</f>
        <v>112842.27</v>
      </c>
      <c r="J71" s="173">
        <f>IF(I88=0,"",I71/I88*100)</f>
        <v>4.1708385301438673</v>
      </c>
    </row>
    <row r="72" spans="1:10" ht="36.75" customHeight="1" x14ac:dyDescent="0.2">
      <c r="A72" s="180"/>
      <c r="B72" s="181" t="s">
        <v>70</v>
      </c>
      <c r="C72" s="193" t="s">
        <v>71</v>
      </c>
      <c r="D72" s="194"/>
      <c r="E72" s="194"/>
      <c r="F72" s="182" t="s">
        <v>27</v>
      </c>
      <c r="G72" s="183"/>
      <c r="H72" s="183"/>
      <c r="I72" s="183">
        <f>'1 1 Pol'!G209</f>
        <v>81556.14999999998</v>
      </c>
      <c r="J72" s="173">
        <f>IF(I88=0,"",I72/I88*100)</f>
        <v>3.0144513469127538</v>
      </c>
    </row>
    <row r="73" spans="1:10" ht="36.75" customHeight="1" x14ac:dyDescent="0.2">
      <c r="A73" s="180"/>
      <c r="B73" s="181" t="s">
        <v>72</v>
      </c>
      <c r="C73" s="193" t="s">
        <v>73</v>
      </c>
      <c r="D73" s="194"/>
      <c r="E73" s="194"/>
      <c r="F73" s="182" t="s">
        <v>27</v>
      </c>
      <c r="G73" s="183"/>
      <c r="H73" s="183"/>
      <c r="I73" s="183">
        <f>'1 1 Pol'!G218</f>
        <v>4399.9000000000005</v>
      </c>
      <c r="J73" s="173">
        <f>IF(I88=0,"",I73/I88*100)</f>
        <v>0.16262764342457844</v>
      </c>
    </row>
    <row r="74" spans="1:10" ht="36.75" customHeight="1" x14ac:dyDescent="0.2">
      <c r="A74" s="180"/>
      <c r="B74" s="181" t="s">
        <v>74</v>
      </c>
      <c r="C74" s="193" t="s">
        <v>75</v>
      </c>
      <c r="D74" s="194"/>
      <c r="E74" s="194"/>
      <c r="F74" s="182" t="s">
        <v>27</v>
      </c>
      <c r="G74" s="183"/>
      <c r="H74" s="183"/>
      <c r="I74" s="183">
        <f>'1 1 Pol'!G230</f>
        <v>79645.440000000017</v>
      </c>
      <c r="J74" s="173">
        <f>IF(I88=0,"",I74/I88*100)</f>
        <v>2.9438283180785145</v>
      </c>
    </row>
    <row r="75" spans="1:10" ht="36.75" customHeight="1" x14ac:dyDescent="0.2">
      <c r="A75" s="180"/>
      <c r="B75" s="181" t="s">
        <v>76</v>
      </c>
      <c r="C75" s="193" t="s">
        <v>77</v>
      </c>
      <c r="D75" s="194"/>
      <c r="E75" s="194"/>
      <c r="F75" s="182" t="s">
        <v>27</v>
      </c>
      <c r="G75" s="183"/>
      <c r="H75" s="183"/>
      <c r="I75" s="183">
        <f>'1 1 Pol'!G256</f>
        <v>120059.55999999997</v>
      </c>
      <c r="J75" s="173">
        <f>IF(I88=0,"",I75/I88*100)</f>
        <v>4.4376016076255764</v>
      </c>
    </row>
    <row r="76" spans="1:10" ht="36.75" customHeight="1" x14ac:dyDescent="0.2">
      <c r="A76" s="180"/>
      <c r="B76" s="181" t="s">
        <v>78</v>
      </c>
      <c r="C76" s="193" t="s">
        <v>79</v>
      </c>
      <c r="D76" s="194"/>
      <c r="E76" s="194"/>
      <c r="F76" s="182" t="s">
        <v>27</v>
      </c>
      <c r="G76" s="183"/>
      <c r="H76" s="183"/>
      <c r="I76" s="183">
        <f>'1 1 Pol'!G286</f>
        <v>124681.48000000001</v>
      </c>
      <c r="J76" s="173">
        <f>IF(I88=0,"",I76/I88*100)</f>
        <v>4.6084354805992644</v>
      </c>
    </row>
    <row r="77" spans="1:10" ht="36.75" customHeight="1" x14ac:dyDescent="0.2">
      <c r="A77" s="180"/>
      <c r="B77" s="181" t="s">
        <v>80</v>
      </c>
      <c r="C77" s="193" t="s">
        <v>81</v>
      </c>
      <c r="D77" s="194"/>
      <c r="E77" s="194"/>
      <c r="F77" s="182" t="s">
        <v>27</v>
      </c>
      <c r="G77" s="183"/>
      <c r="H77" s="183"/>
      <c r="I77" s="183">
        <f>'1 1 Pol'!G319</f>
        <v>108470.45999999999</v>
      </c>
      <c r="J77" s="173">
        <f>IF(I88=0,"",I77/I88*100)</f>
        <v>4.0092491399759078</v>
      </c>
    </row>
    <row r="78" spans="1:10" ht="36.75" customHeight="1" x14ac:dyDescent="0.2">
      <c r="A78" s="180"/>
      <c r="B78" s="181" t="s">
        <v>82</v>
      </c>
      <c r="C78" s="193" t="s">
        <v>83</v>
      </c>
      <c r="D78" s="194"/>
      <c r="E78" s="194"/>
      <c r="F78" s="182" t="s">
        <v>27</v>
      </c>
      <c r="G78" s="183"/>
      <c r="H78" s="183"/>
      <c r="I78" s="183">
        <f>'1 1 Pol'!G355</f>
        <v>313279.75</v>
      </c>
      <c r="J78" s="173">
        <f>IF(I88=0,"",I78/I88*100)</f>
        <v>11.579342138489753</v>
      </c>
    </row>
    <row r="79" spans="1:10" ht="36.75" customHeight="1" x14ac:dyDescent="0.2">
      <c r="A79" s="180"/>
      <c r="B79" s="181" t="s">
        <v>84</v>
      </c>
      <c r="C79" s="193" t="s">
        <v>85</v>
      </c>
      <c r="D79" s="194"/>
      <c r="E79" s="194"/>
      <c r="F79" s="182" t="s">
        <v>28</v>
      </c>
      <c r="G79" s="183"/>
      <c r="H79" s="183"/>
      <c r="I79" s="183">
        <f>'1 1 Pol'!G411</f>
        <v>339365.31000000006</v>
      </c>
      <c r="J79" s="173">
        <f>IF(I88=0,"",I79/I88*100)</f>
        <v>12.543507949124189</v>
      </c>
    </row>
    <row r="80" spans="1:10" ht="36.75" customHeight="1" x14ac:dyDescent="0.2">
      <c r="A80" s="180"/>
      <c r="B80" s="181" t="s">
        <v>86</v>
      </c>
      <c r="C80" s="193" t="s">
        <v>87</v>
      </c>
      <c r="D80" s="194"/>
      <c r="E80" s="194"/>
      <c r="F80" s="182" t="s">
        <v>26</v>
      </c>
      <c r="G80" s="183"/>
      <c r="H80" s="183"/>
      <c r="I80" s="183">
        <f>'1 1 Pol'!G415</f>
        <v>9047.26</v>
      </c>
      <c r="J80" s="173">
        <f>IF(I88=0,"",I80/I88*100)</f>
        <v>0.33440182123444884</v>
      </c>
    </row>
    <row r="81" spans="1:10" ht="36.75" customHeight="1" x14ac:dyDescent="0.2">
      <c r="A81" s="180"/>
      <c r="B81" s="181" t="s">
        <v>88</v>
      </c>
      <c r="C81" s="193" t="s">
        <v>89</v>
      </c>
      <c r="D81" s="194"/>
      <c r="E81" s="194"/>
      <c r="F81" s="182" t="s">
        <v>101</v>
      </c>
      <c r="G81" s="183"/>
      <c r="H81" s="183"/>
      <c r="I81" s="183">
        <f>'1 1 Pol'!G8</f>
        <v>16200</v>
      </c>
      <c r="J81" s="173">
        <f>IF(I88=0,"",I81/I88*100)</f>
        <v>0.59877902304101693</v>
      </c>
    </row>
    <row r="82" spans="1:10" ht="36.75" customHeight="1" x14ac:dyDescent="0.2">
      <c r="A82" s="180"/>
      <c r="B82" s="181" t="s">
        <v>90</v>
      </c>
      <c r="C82" s="193" t="s">
        <v>91</v>
      </c>
      <c r="D82" s="194"/>
      <c r="E82" s="194"/>
      <c r="F82" s="182" t="s">
        <v>101</v>
      </c>
      <c r="G82" s="183"/>
      <c r="H82" s="183"/>
      <c r="I82" s="183">
        <f>'1 1 Pol'!G10</f>
        <v>4500</v>
      </c>
      <c r="J82" s="173">
        <f>IF(I88=0,"",I82/I88*100)</f>
        <v>0.16632750640028246</v>
      </c>
    </row>
    <row r="83" spans="1:10" ht="36.75" customHeight="1" x14ac:dyDescent="0.2">
      <c r="A83" s="180"/>
      <c r="B83" s="181" t="s">
        <v>92</v>
      </c>
      <c r="C83" s="193" t="s">
        <v>93</v>
      </c>
      <c r="D83" s="194"/>
      <c r="E83" s="194"/>
      <c r="F83" s="182" t="s">
        <v>101</v>
      </c>
      <c r="G83" s="183"/>
      <c r="H83" s="183"/>
      <c r="I83" s="183">
        <f>'1 1 Pol'!G12</f>
        <v>10000</v>
      </c>
      <c r="J83" s="173">
        <f>IF(I88=0,"",I83/I88*100)</f>
        <v>0.3696166808895166</v>
      </c>
    </row>
    <row r="84" spans="1:10" ht="36.75" customHeight="1" x14ac:dyDescent="0.2">
      <c r="A84" s="180"/>
      <c r="B84" s="181" t="s">
        <v>94</v>
      </c>
      <c r="C84" s="193" t="s">
        <v>95</v>
      </c>
      <c r="D84" s="194"/>
      <c r="E84" s="194"/>
      <c r="F84" s="182" t="s">
        <v>101</v>
      </c>
      <c r="G84" s="183"/>
      <c r="H84" s="183"/>
      <c r="I84" s="183">
        <f>'1 1 Pol'!G14</f>
        <v>0</v>
      </c>
      <c r="J84" s="173">
        <f>IF(I88=0,"",I84/I88*100)</f>
        <v>0</v>
      </c>
    </row>
    <row r="85" spans="1:10" ht="36.75" customHeight="1" x14ac:dyDescent="0.2">
      <c r="A85" s="180"/>
      <c r="B85" s="181" t="s">
        <v>96</v>
      </c>
      <c r="C85" s="193" t="s">
        <v>97</v>
      </c>
      <c r="D85" s="194"/>
      <c r="E85" s="194"/>
      <c r="F85" s="182" t="s">
        <v>101</v>
      </c>
      <c r="G85" s="183"/>
      <c r="H85" s="183"/>
      <c r="I85" s="183">
        <f>'1 1 Pol'!G18</f>
        <v>10000</v>
      </c>
      <c r="J85" s="173">
        <f>IF(I88=0,"",I85/I88*100)</f>
        <v>0.3696166808895166</v>
      </c>
    </row>
    <row r="86" spans="1:10" ht="36.75" customHeight="1" x14ac:dyDescent="0.2">
      <c r="A86" s="180"/>
      <c r="B86" s="181" t="s">
        <v>98</v>
      </c>
      <c r="C86" s="193" t="s">
        <v>99</v>
      </c>
      <c r="D86" s="194"/>
      <c r="E86" s="194"/>
      <c r="F86" s="182" t="s">
        <v>101</v>
      </c>
      <c r="G86" s="183"/>
      <c r="H86" s="183"/>
      <c r="I86" s="183">
        <f>'1 1 Pol'!G23</f>
        <v>7000</v>
      </c>
      <c r="J86" s="173">
        <f>IF(I88=0,"",I86/I88*100)</f>
        <v>0.25873167662266161</v>
      </c>
    </row>
    <row r="87" spans="1:10" ht="36.75" customHeight="1" x14ac:dyDescent="0.2">
      <c r="A87" s="180"/>
      <c r="B87" s="181" t="s">
        <v>100</v>
      </c>
      <c r="C87" s="193" t="s">
        <v>30</v>
      </c>
      <c r="D87" s="194"/>
      <c r="E87" s="194"/>
      <c r="F87" s="182" t="s">
        <v>102</v>
      </c>
      <c r="G87" s="183"/>
      <c r="H87" s="183"/>
      <c r="I87" s="183">
        <f>'1 1 Pol'!G26</f>
        <v>24000</v>
      </c>
      <c r="J87" s="173">
        <f>IF(I88=0,"",I87/I88*100)</f>
        <v>0.88708003413483993</v>
      </c>
    </row>
    <row r="88" spans="1:10" ht="25.5" customHeight="1" x14ac:dyDescent="0.2">
      <c r="A88" s="184"/>
      <c r="B88" s="185" t="s">
        <v>1</v>
      </c>
      <c r="C88" s="186"/>
      <c r="D88" s="187"/>
      <c r="E88" s="187"/>
      <c r="F88" s="188"/>
      <c r="G88" s="189"/>
      <c r="H88" s="189"/>
      <c r="I88" s="189">
        <f>SUM(I64:I87)</f>
        <v>2705505.5999999996</v>
      </c>
      <c r="J88" s="190">
        <f>SUM(J64:J87)</f>
        <v>100.00000000000003</v>
      </c>
    </row>
    <row r="89" spans="1:10" x14ac:dyDescent="0.2">
      <c r="F89" s="191"/>
      <c r="G89" s="191"/>
      <c r="H89" s="191"/>
      <c r="I89" s="191"/>
      <c r="J89" s="192"/>
    </row>
    <row r="90" spans="1:10" x14ac:dyDescent="0.2">
      <c r="F90" s="191"/>
      <c r="G90" s="191"/>
      <c r="H90" s="191"/>
      <c r="I90" s="191"/>
      <c r="J90" s="192"/>
    </row>
    <row r="91" spans="1:10" x14ac:dyDescent="0.2">
      <c r="F91" s="191"/>
      <c r="G91" s="191"/>
      <c r="H91" s="191"/>
      <c r="I91" s="191"/>
      <c r="J91" s="192"/>
    </row>
  </sheetData>
  <sheetProtection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42:E42"/>
    <mergeCell ref="C64:E64"/>
    <mergeCell ref="C39:E39"/>
    <mergeCell ref="C40:E40"/>
    <mergeCell ref="C41:E41"/>
    <mergeCell ref="C47:E47"/>
    <mergeCell ref="C48:E48"/>
    <mergeCell ref="C49:E49"/>
    <mergeCell ref="B50:E50"/>
    <mergeCell ref="C54:E54"/>
    <mergeCell ref="C55:E55"/>
    <mergeCell ref="C56:E56"/>
    <mergeCell ref="B57:E57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42578125" style="1" customWidth="1"/>
    <col min="5" max="5" width="10.42578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" t="s">
        <v>8</v>
      </c>
      <c r="B2" s="6"/>
      <c r="C2" s="248"/>
      <c r="D2" s="248"/>
      <c r="E2" s="248"/>
      <c r="F2" s="248"/>
      <c r="G2" s="249"/>
    </row>
    <row r="3" spans="1:7" ht="24.95" customHeight="1" x14ac:dyDescent="0.2">
      <c r="A3" s="7" t="s">
        <v>9</v>
      </c>
      <c r="B3" s="6"/>
      <c r="C3" s="248"/>
      <c r="D3" s="248"/>
      <c r="E3" s="248"/>
      <c r="F3" s="248"/>
      <c r="G3" s="249"/>
    </row>
    <row r="4" spans="1:7" ht="24.95" customHeight="1" x14ac:dyDescent="0.2">
      <c r="A4" s="7" t="s">
        <v>10</v>
      </c>
      <c r="B4" s="6"/>
      <c r="C4" s="248"/>
      <c r="D4" s="248"/>
      <c r="E4" s="248"/>
      <c r="F4" s="248"/>
      <c r="G4" s="24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B5000"/>
  <sheetViews>
    <sheetView workbookViewId="0">
      <pane ySplit="7" topLeftCell="A8" activePane="bottomLeft" state="frozen"/>
      <selection activeCell="I11" sqref="I11"/>
      <selection pane="bottomLeft" activeCell="X15" sqref="X15"/>
    </sheetView>
  </sheetViews>
  <sheetFormatPr defaultColWidth="8.85546875" defaultRowHeight="12.75" outlineLevelRow="3" x14ac:dyDescent="0.2"/>
  <cols>
    <col min="1" max="1" width="3.42578125" customWidth="1"/>
    <col min="2" max="2" width="12.7109375" style="13" customWidth="1"/>
    <col min="3" max="3" width="38.28515625" style="13" customWidth="1"/>
    <col min="4" max="4" width="4.85546875" customWidth="1"/>
    <col min="5" max="5" width="10.7109375" customWidth="1"/>
    <col min="6" max="6" width="9.85546875" customWidth="1"/>
    <col min="7" max="7" width="12.42578125" customWidth="1"/>
    <col min="8" max="9" width="12" hidden="1" customWidth="1"/>
    <col min="10" max="10" width="11.7109375" hidden="1" customWidth="1"/>
    <col min="11" max="11" width="12.85546875" hidden="1" customWidth="1"/>
    <col min="12" max="12" width="0.140625" hidden="1" customWidth="1"/>
    <col min="13" max="13" width="11.42578125" hidden="1" customWidth="1"/>
    <col min="14" max="15" width="12" hidden="1" customWidth="1"/>
    <col min="16" max="16" width="11.42578125" hidden="1" customWidth="1"/>
    <col min="17" max="17" width="11" hidden="1" customWidth="1"/>
    <col min="18" max="18" width="11.140625" hidden="1" customWidth="1"/>
    <col min="19" max="19" width="10.85546875" hidden="1" customWidth="1"/>
    <col min="20" max="20" width="8.7109375" customWidth="1"/>
    <col min="23" max="23" width="0" hidden="1" customWidth="1"/>
    <col min="25" max="35" width="0" hidden="1" customWidth="1"/>
    <col min="47" max="47" width="73.7109375" customWidth="1"/>
  </cols>
  <sheetData>
    <row r="1" spans="1:54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A1" t="s">
        <v>103</v>
      </c>
    </row>
    <row r="2" spans="1:54" ht="25.35" customHeight="1" x14ac:dyDescent="0.2">
      <c r="A2" s="12" t="s">
        <v>8</v>
      </c>
      <c r="B2" s="6" t="s">
        <v>893</v>
      </c>
      <c r="C2" s="251" t="s">
        <v>892</v>
      </c>
      <c r="D2" s="252"/>
      <c r="E2" s="252"/>
      <c r="F2" s="252"/>
      <c r="G2" s="253"/>
      <c r="AA2" t="s">
        <v>104</v>
      </c>
    </row>
    <row r="3" spans="1:54" ht="25.35" customHeight="1" x14ac:dyDescent="0.2">
      <c r="A3" s="12" t="s">
        <v>9</v>
      </c>
      <c r="B3" s="6" t="s">
        <v>41</v>
      </c>
      <c r="C3" s="251" t="s">
        <v>40</v>
      </c>
      <c r="D3" s="252"/>
      <c r="E3" s="252"/>
      <c r="F3" s="252"/>
      <c r="G3" s="253"/>
      <c r="W3" s="13" t="s">
        <v>104</v>
      </c>
      <c r="AA3" t="s">
        <v>105</v>
      </c>
    </row>
    <row r="4" spans="1:54" ht="25.35" customHeight="1" x14ac:dyDescent="0.2">
      <c r="A4" s="14" t="s">
        <v>10</v>
      </c>
      <c r="B4" s="15" t="s">
        <v>41</v>
      </c>
      <c r="C4" s="254" t="s">
        <v>42</v>
      </c>
      <c r="D4" s="255"/>
      <c r="E4" s="255"/>
      <c r="F4" s="255"/>
      <c r="G4" s="256"/>
      <c r="AA4" t="s">
        <v>106</v>
      </c>
    </row>
    <row r="5" spans="1:54" x14ac:dyDescent="0.2">
      <c r="D5" s="16"/>
    </row>
    <row r="6" spans="1:54" ht="38.25" x14ac:dyDescent="0.2">
      <c r="A6" s="17" t="s">
        <v>107</v>
      </c>
      <c r="B6" s="18" t="s">
        <v>108</v>
      </c>
      <c r="C6" s="18" t="s">
        <v>109</v>
      </c>
      <c r="D6" s="19" t="s">
        <v>110</v>
      </c>
      <c r="E6" s="17" t="s">
        <v>111</v>
      </c>
      <c r="F6" s="20" t="s">
        <v>112</v>
      </c>
      <c r="G6" s="17" t="s">
        <v>31</v>
      </c>
      <c r="H6" s="21" t="s">
        <v>896</v>
      </c>
      <c r="I6" s="21" t="s">
        <v>898</v>
      </c>
      <c r="J6" s="21" t="s">
        <v>897</v>
      </c>
      <c r="K6" s="21" t="s">
        <v>899</v>
      </c>
      <c r="L6" s="21" t="s">
        <v>113</v>
      </c>
      <c r="M6" s="21" t="s">
        <v>114</v>
      </c>
      <c r="N6" s="21" t="s">
        <v>115</v>
      </c>
      <c r="O6" s="21" t="s">
        <v>116</v>
      </c>
      <c r="P6" s="21" t="s">
        <v>117</v>
      </c>
      <c r="Q6" s="21" t="s">
        <v>118</v>
      </c>
      <c r="R6" s="21" t="s">
        <v>119</v>
      </c>
      <c r="S6" s="21" t="s">
        <v>120</v>
      </c>
    </row>
    <row r="7" spans="1:54" hidden="1" x14ac:dyDescent="0.2">
      <c r="A7" s="1"/>
      <c r="B7" s="2"/>
      <c r="C7" s="2"/>
      <c r="D7" s="4"/>
      <c r="E7" s="22"/>
      <c r="F7" s="23"/>
      <c r="G7" s="23"/>
      <c r="H7" s="23"/>
      <c r="I7" s="23"/>
      <c r="J7" s="23"/>
      <c r="K7" s="23"/>
      <c r="L7" s="23"/>
      <c r="M7" s="23"/>
      <c r="N7" s="22"/>
      <c r="O7" s="22"/>
      <c r="P7" s="22"/>
      <c r="Q7" s="22"/>
      <c r="R7" s="23"/>
      <c r="S7" s="23"/>
    </row>
    <row r="8" spans="1:54" ht="25.5" x14ac:dyDescent="0.2">
      <c r="A8" s="24" t="s">
        <v>121</v>
      </c>
      <c r="B8" s="25" t="s">
        <v>88</v>
      </c>
      <c r="C8" s="26" t="s">
        <v>89</v>
      </c>
      <c r="D8" s="27"/>
      <c r="E8" s="28"/>
      <c r="F8" s="29"/>
      <c r="G8" s="30">
        <f>SUMIF(AA9:AA9,"&lt;&gt;NOR",G9:G9)</f>
        <v>16200</v>
      </c>
      <c r="H8" s="31"/>
      <c r="I8" s="31">
        <f>SUM(I9:I9)</f>
        <v>16200</v>
      </c>
      <c r="J8" s="31"/>
      <c r="K8" s="31">
        <f>SUM(K9:K9)</f>
        <v>0</v>
      </c>
      <c r="L8" s="31"/>
      <c r="M8" s="31">
        <f>SUM(M9:M9)</f>
        <v>19602</v>
      </c>
      <c r="N8" s="32"/>
      <c r="O8" s="32">
        <f>SUM(O9:O9)</f>
        <v>0</v>
      </c>
      <c r="P8" s="32"/>
      <c r="Q8" s="32">
        <f>SUM(Q9:Q9)</f>
        <v>0</v>
      </c>
      <c r="R8" s="31"/>
      <c r="S8" s="31">
        <f>SUM(S9:S9)</f>
        <v>0</v>
      </c>
      <c r="AA8" t="s">
        <v>122</v>
      </c>
    </row>
    <row r="9" spans="1:54" outlineLevel="1" x14ac:dyDescent="0.2">
      <c r="A9" s="33">
        <v>1</v>
      </c>
      <c r="B9" s="34" t="s">
        <v>123</v>
      </c>
      <c r="C9" s="35" t="s">
        <v>124</v>
      </c>
      <c r="D9" s="36" t="s">
        <v>125</v>
      </c>
      <c r="E9" s="37">
        <v>1</v>
      </c>
      <c r="F9" s="11">
        <v>16200</v>
      </c>
      <c r="G9" s="38">
        <f>ROUND(E9*F9,2)</f>
        <v>16200</v>
      </c>
      <c r="H9" s="39">
        <f>F9</f>
        <v>16200</v>
      </c>
      <c r="I9" s="39">
        <f>ROUND(E9*H9,2)</f>
        <v>16200</v>
      </c>
      <c r="J9" s="39">
        <v>0</v>
      </c>
      <c r="K9" s="39">
        <f>ROUND(E9*J9,2)</f>
        <v>0</v>
      </c>
      <c r="L9" s="39">
        <v>21</v>
      </c>
      <c r="M9" s="39">
        <f>G9*(1+L9/100)</f>
        <v>19602</v>
      </c>
      <c r="N9" s="40">
        <v>0</v>
      </c>
      <c r="O9" s="40">
        <f>ROUND(E9*N9,2)</f>
        <v>0</v>
      </c>
      <c r="P9" s="40">
        <v>0</v>
      </c>
      <c r="Q9" s="40">
        <f>ROUND(E9*P9,2)</f>
        <v>0</v>
      </c>
      <c r="R9" s="39">
        <v>0</v>
      </c>
      <c r="S9" s="39">
        <f>ROUND(E9*R9,2)</f>
        <v>0</v>
      </c>
      <c r="T9" s="41"/>
      <c r="U9" s="41"/>
      <c r="V9" s="41"/>
      <c r="W9" s="41"/>
      <c r="X9" s="41"/>
      <c r="Y9" s="41"/>
      <c r="Z9" s="41"/>
      <c r="AA9" s="41" t="s">
        <v>126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</row>
    <row r="10" spans="1:54" x14ac:dyDescent="0.2">
      <c r="A10" s="24" t="s">
        <v>121</v>
      </c>
      <c r="B10" s="25" t="s">
        <v>90</v>
      </c>
      <c r="C10" s="26" t="s">
        <v>91</v>
      </c>
      <c r="D10" s="27"/>
      <c r="E10" s="28"/>
      <c r="F10" s="29"/>
      <c r="G10" s="30">
        <f>SUMIF(AA11:AA11,"&lt;&gt;NOR",G11:G11)</f>
        <v>4500</v>
      </c>
      <c r="H10" s="31"/>
      <c r="I10" s="31">
        <f>SUM(I11:I11)</f>
        <v>0</v>
      </c>
      <c r="J10" s="31"/>
      <c r="K10" s="31">
        <f>SUM(K11:K11)</f>
        <v>4500</v>
      </c>
      <c r="L10" s="31"/>
      <c r="M10" s="31">
        <f>SUM(M11:M11)</f>
        <v>5445</v>
      </c>
      <c r="N10" s="32"/>
      <c r="O10" s="32">
        <f>SUM(O11:O11)</f>
        <v>0</v>
      </c>
      <c r="P10" s="32"/>
      <c r="Q10" s="32">
        <f>SUM(Q11:Q11)</f>
        <v>0</v>
      </c>
      <c r="R10" s="31"/>
      <c r="S10" s="31">
        <f>SUM(S11:S11)</f>
        <v>0</v>
      </c>
      <c r="AA10" t="s">
        <v>122</v>
      </c>
    </row>
    <row r="11" spans="1:54" ht="22.5" outlineLevel="1" x14ac:dyDescent="0.2">
      <c r="A11" s="33">
        <v>2</v>
      </c>
      <c r="B11" s="34" t="s">
        <v>127</v>
      </c>
      <c r="C11" s="35" t="s">
        <v>895</v>
      </c>
      <c r="D11" s="36" t="s">
        <v>125</v>
      </c>
      <c r="E11" s="37">
        <v>1</v>
      </c>
      <c r="F11" s="11">
        <v>4500</v>
      </c>
      <c r="G11" s="38">
        <f>ROUND(E11*F11,2)</f>
        <v>4500</v>
      </c>
      <c r="H11" s="39">
        <v>0</v>
      </c>
      <c r="I11" s="39">
        <f>ROUND(E11*H11,2)</f>
        <v>0</v>
      </c>
      <c r="J11" s="39">
        <f>F11</f>
        <v>4500</v>
      </c>
      <c r="K11" s="39">
        <f>ROUND(E11*J11,2)</f>
        <v>4500</v>
      </c>
      <c r="L11" s="39">
        <v>21</v>
      </c>
      <c r="M11" s="39">
        <f>G11*(1+L11/100)</f>
        <v>5445</v>
      </c>
      <c r="N11" s="40">
        <v>0</v>
      </c>
      <c r="O11" s="40">
        <f>ROUND(E11*N11,2)</f>
        <v>0</v>
      </c>
      <c r="P11" s="40">
        <v>0</v>
      </c>
      <c r="Q11" s="40">
        <f>ROUND(E11*P11,2)</f>
        <v>0</v>
      </c>
      <c r="R11" s="39">
        <v>0</v>
      </c>
      <c r="S11" s="39">
        <f>ROUND(E11*R11,2)</f>
        <v>0</v>
      </c>
      <c r="T11" s="41"/>
      <c r="U11" s="41"/>
      <c r="V11" s="41"/>
      <c r="W11" s="41"/>
      <c r="X11" s="41"/>
      <c r="Y11" s="41"/>
      <c r="Z11" s="41"/>
      <c r="AA11" s="41" t="s">
        <v>126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</row>
    <row r="12" spans="1:54" x14ac:dyDescent="0.2">
      <c r="A12" s="24" t="s">
        <v>121</v>
      </c>
      <c r="B12" s="25" t="s">
        <v>92</v>
      </c>
      <c r="C12" s="26" t="s">
        <v>93</v>
      </c>
      <c r="D12" s="27"/>
      <c r="E12" s="28"/>
      <c r="F12" s="29"/>
      <c r="G12" s="30">
        <f>SUMIF(AA13:AA13,"&lt;&gt;NOR",G13:G13)</f>
        <v>10000</v>
      </c>
      <c r="H12" s="31"/>
      <c r="I12" s="31">
        <f>SUM(I13:I13)</f>
        <v>0</v>
      </c>
      <c r="J12" s="31"/>
      <c r="K12" s="31">
        <f>SUM(K13:K13)</f>
        <v>10000</v>
      </c>
      <c r="L12" s="31"/>
      <c r="M12" s="31">
        <f>SUM(M13:M13)</f>
        <v>12100</v>
      </c>
      <c r="N12" s="32"/>
      <c r="O12" s="32">
        <f>SUM(O13:O13)</f>
        <v>0</v>
      </c>
      <c r="P12" s="32"/>
      <c r="Q12" s="32">
        <f>SUM(Q13:Q13)</f>
        <v>0</v>
      </c>
      <c r="R12" s="31"/>
      <c r="S12" s="31">
        <f>SUM(S13:S13)</f>
        <v>0</v>
      </c>
      <c r="AA12" t="s">
        <v>122</v>
      </c>
    </row>
    <row r="13" spans="1:54" ht="45" outlineLevel="1" x14ac:dyDescent="0.2">
      <c r="A13" s="33">
        <v>3</v>
      </c>
      <c r="B13" s="34" t="s">
        <v>128</v>
      </c>
      <c r="C13" s="35" t="s">
        <v>129</v>
      </c>
      <c r="D13" s="36" t="s">
        <v>125</v>
      </c>
      <c r="E13" s="37">
        <v>1</v>
      </c>
      <c r="F13" s="11">
        <v>10000</v>
      </c>
      <c r="G13" s="38">
        <f>ROUND(E13*F13,2)</f>
        <v>10000</v>
      </c>
      <c r="H13" s="39">
        <v>0</v>
      </c>
      <c r="I13" s="39">
        <f>ROUND(E13*H13,2)</f>
        <v>0</v>
      </c>
      <c r="J13" s="39">
        <f>F13</f>
        <v>10000</v>
      </c>
      <c r="K13" s="39">
        <f>ROUND(E13*J13,2)</f>
        <v>10000</v>
      </c>
      <c r="L13" s="39">
        <v>21</v>
      </c>
      <c r="M13" s="39">
        <f>G13*(1+L13/100)</f>
        <v>12100</v>
      </c>
      <c r="N13" s="40">
        <v>0</v>
      </c>
      <c r="O13" s="40">
        <f>ROUND(E13*N13,2)</f>
        <v>0</v>
      </c>
      <c r="P13" s="40">
        <v>0</v>
      </c>
      <c r="Q13" s="40">
        <f>ROUND(E13*P13,2)</f>
        <v>0</v>
      </c>
      <c r="R13" s="39">
        <v>0</v>
      </c>
      <c r="S13" s="39">
        <f>ROUND(E13*R13,2)</f>
        <v>0</v>
      </c>
      <c r="T13" s="41"/>
      <c r="U13" s="41"/>
      <c r="V13" s="41"/>
      <c r="W13" s="41"/>
      <c r="X13" s="41"/>
      <c r="Y13" s="41"/>
      <c r="Z13" s="41"/>
      <c r="AA13" s="41" t="s">
        <v>126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</row>
    <row r="14" spans="1:54" ht="25.5" x14ac:dyDescent="0.2">
      <c r="A14" s="24" t="s">
        <v>121</v>
      </c>
      <c r="B14" s="25" t="s">
        <v>94</v>
      </c>
      <c r="C14" s="26" t="s">
        <v>95</v>
      </c>
      <c r="D14" s="27"/>
      <c r="E14" s="28"/>
      <c r="F14" s="29"/>
      <c r="G14" s="30">
        <f>SUMIF(AA15:AA17,"&lt;&gt;NOR",G15:G17)</f>
        <v>0</v>
      </c>
      <c r="H14" s="31"/>
      <c r="I14" s="31">
        <f>SUM(I15:I17)</f>
        <v>0</v>
      </c>
      <c r="J14" s="31"/>
      <c r="K14" s="31">
        <f>SUM(K15:K17)</f>
        <v>0</v>
      </c>
      <c r="L14" s="31"/>
      <c r="M14" s="31">
        <f>SUM(M15:M17)</f>
        <v>0</v>
      </c>
      <c r="N14" s="32"/>
      <c r="O14" s="32">
        <f>SUM(O15:O17)</f>
        <v>0</v>
      </c>
      <c r="P14" s="32"/>
      <c r="Q14" s="32">
        <f>SUM(Q15:Q17)</f>
        <v>0</v>
      </c>
      <c r="R14" s="31"/>
      <c r="S14" s="31">
        <f>SUM(S15:S17)</f>
        <v>0</v>
      </c>
      <c r="AA14" t="s">
        <v>122</v>
      </c>
    </row>
    <row r="15" spans="1:54" ht="45" outlineLevel="1" x14ac:dyDescent="0.2">
      <c r="A15" s="42">
        <v>4</v>
      </c>
      <c r="B15" s="43" t="s">
        <v>130</v>
      </c>
      <c r="C15" s="44" t="s">
        <v>131</v>
      </c>
      <c r="D15" s="45" t="s">
        <v>125</v>
      </c>
      <c r="E15" s="46">
        <v>0</v>
      </c>
      <c r="F15" s="10">
        <v>0</v>
      </c>
      <c r="G15" s="47">
        <f>ROUND(E15*F15,2)</f>
        <v>0</v>
      </c>
      <c r="H15" s="39">
        <v>0</v>
      </c>
      <c r="I15" s="39">
        <f>ROUND(E15*H15,2)</f>
        <v>0</v>
      </c>
      <c r="J15" s="39">
        <v>0</v>
      </c>
      <c r="K15" s="39">
        <f>ROUND(E15*J15,2)</f>
        <v>0</v>
      </c>
      <c r="L15" s="39">
        <v>21</v>
      </c>
      <c r="M15" s="39">
        <f>G15*(1+L15/100)</f>
        <v>0</v>
      </c>
      <c r="N15" s="40">
        <v>0</v>
      </c>
      <c r="O15" s="40">
        <f>ROUND(E15*N15,2)</f>
        <v>0</v>
      </c>
      <c r="P15" s="40">
        <v>0</v>
      </c>
      <c r="Q15" s="40">
        <f>ROUND(E15*P15,2)</f>
        <v>0</v>
      </c>
      <c r="R15" s="39">
        <v>0</v>
      </c>
      <c r="S15" s="39">
        <f>ROUND(E15*R15,2)</f>
        <v>0</v>
      </c>
      <c r="T15" s="41"/>
      <c r="U15" s="41"/>
      <c r="V15" s="41"/>
      <c r="W15" s="41"/>
      <c r="X15" s="41"/>
      <c r="Y15" s="41"/>
      <c r="Z15" s="41"/>
      <c r="AA15" s="41" t="s">
        <v>126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outlineLevel="2" x14ac:dyDescent="0.2">
      <c r="A16" s="48"/>
      <c r="B16" s="49"/>
      <c r="C16" s="259" t="s">
        <v>798</v>
      </c>
      <c r="D16" s="260"/>
      <c r="E16" s="260"/>
      <c r="F16" s="260"/>
      <c r="G16" s="260"/>
      <c r="H16" s="39"/>
      <c r="I16" s="39"/>
      <c r="J16" s="39"/>
      <c r="K16" s="39"/>
      <c r="L16" s="39"/>
      <c r="M16" s="39"/>
      <c r="N16" s="40"/>
      <c r="O16" s="40"/>
      <c r="P16" s="40"/>
      <c r="Q16" s="40"/>
      <c r="R16" s="39"/>
      <c r="S16" s="39"/>
      <c r="T16" s="41"/>
      <c r="U16" s="41"/>
      <c r="V16" s="41"/>
      <c r="W16" s="41"/>
      <c r="X16" s="41"/>
      <c r="Y16" s="41"/>
      <c r="Z16" s="41"/>
      <c r="AA16" s="41" t="s">
        <v>132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ht="33.75" outlineLevel="3" x14ac:dyDescent="0.2">
      <c r="A17" s="48"/>
      <c r="B17" s="49"/>
      <c r="C17" s="261" t="s">
        <v>133</v>
      </c>
      <c r="D17" s="262"/>
      <c r="E17" s="262"/>
      <c r="F17" s="262"/>
      <c r="G17" s="262"/>
      <c r="H17" s="39"/>
      <c r="I17" s="39"/>
      <c r="J17" s="39"/>
      <c r="K17" s="39"/>
      <c r="L17" s="39"/>
      <c r="M17" s="39"/>
      <c r="N17" s="40"/>
      <c r="O17" s="40"/>
      <c r="P17" s="40"/>
      <c r="Q17" s="40"/>
      <c r="R17" s="39"/>
      <c r="S17" s="39"/>
      <c r="T17" s="41"/>
      <c r="U17" s="41"/>
      <c r="V17" s="41"/>
      <c r="W17" s="41"/>
      <c r="X17" s="41"/>
      <c r="Y17" s="41"/>
      <c r="Z17" s="41"/>
      <c r="AA17" s="41" t="s">
        <v>132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50" t="str">
        <f>C17</f>
        <v>Poplatek za zábory komunikace by neměl být účtován, bude řešeno formou zápůjčky na základě žádosti o prominutí záborů. Naceněny budou jen náklady spojené s projednáním záborů vč. úhrady správních poplatků.</v>
      </c>
      <c r="AV17" s="41"/>
      <c r="AW17" s="41"/>
      <c r="AX17" s="41"/>
      <c r="AY17" s="41"/>
      <c r="AZ17" s="41"/>
      <c r="BA17" s="41"/>
      <c r="BB17" s="41"/>
    </row>
    <row r="18" spans="1:54" x14ac:dyDescent="0.2">
      <c r="A18" s="24" t="s">
        <v>121</v>
      </c>
      <c r="B18" s="25" t="s">
        <v>96</v>
      </c>
      <c r="C18" s="26" t="s">
        <v>97</v>
      </c>
      <c r="D18" s="27"/>
      <c r="E18" s="28"/>
      <c r="F18" s="29"/>
      <c r="G18" s="30">
        <f>SUMIF(AA19:AA22,"&lt;&gt;NOR",G19:G22)</f>
        <v>10000</v>
      </c>
      <c r="H18" s="31"/>
      <c r="I18" s="31">
        <f>SUM(I19:I22)</f>
        <v>10000</v>
      </c>
      <c r="J18" s="31"/>
      <c r="K18" s="31">
        <f>SUM(K19:K22)</f>
        <v>0</v>
      </c>
      <c r="L18" s="31"/>
      <c r="M18" s="31">
        <f>SUM(M19:M22)</f>
        <v>12100</v>
      </c>
      <c r="N18" s="32"/>
      <c r="O18" s="32">
        <f>SUM(O19:O22)</f>
        <v>0</v>
      </c>
      <c r="P18" s="32"/>
      <c r="Q18" s="32">
        <f>SUM(Q19:Q22)</f>
        <v>0</v>
      </c>
      <c r="R18" s="31"/>
      <c r="S18" s="31">
        <f>SUM(S19:S22)</f>
        <v>0</v>
      </c>
      <c r="AA18" t="s">
        <v>122</v>
      </c>
    </row>
    <row r="19" spans="1:54" ht="45" outlineLevel="1" x14ac:dyDescent="0.2">
      <c r="A19" s="33">
        <v>5</v>
      </c>
      <c r="B19" s="34" t="s">
        <v>134</v>
      </c>
      <c r="C19" s="35" t="s">
        <v>135</v>
      </c>
      <c r="D19" s="36" t="s">
        <v>125</v>
      </c>
      <c r="E19" s="37">
        <v>1</v>
      </c>
      <c r="F19" s="11">
        <v>3500</v>
      </c>
      <c r="G19" s="38">
        <f>ROUND(E19*F19,2)</f>
        <v>3500</v>
      </c>
      <c r="H19" s="39">
        <f>F19</f>
        <v>3500</v>
      </c>
      <c r="I19" s="39">
        <f>ROUND(E19*H19,2)</f>
        <v>3500</v>
      </c>
      <c r="J19" s="39">
        <v>0</v>
      </c>
      <c r="K19" s="39">
        <f>ROUND(E19*J19,2)</f>
        <v>0</v>
      </c>
      <c r="L19" s="39">
        <v>21</v>
      </c>
      <c r="M19" s="39">
        <f>G19*(1+L19/100)</f>
        <v>4235</v>
      </c>
      <c r="N19" s="40">
        <v>0</v>
      </c>
      <c r="O19" s="40">
        <f>ROUND(E19*N19,2)</f>
        <v>0</v>
      </c>
      <c r="P19" s="40">
        <v>0</v>
      </c>
      <c r="Q19" s="40">
        <f>ROUND(E19*P19,2)</f>
        <v>0</v>
      </c>
      <c r="R19" s="39">
        <v>0</v>
      </c>
      <c r="S19" s="39">
        <f>ROUND(E19*R19,2)</f>
        <v>0</v>
      </c>
      <c r="T19" s="41"/>
      <c r="U19" s="41"/>
      <c r="V19" s="41"/>
      <c r="W19" s="41"/>
      <c r="X19" s="41"/>
      <c r="Y19" s="41"/>
      <c r="Z19" s="41"/>
      <c r="AA19" s="41" t="s">
        <v>126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</row>
    <row r="20" spans="1:54" ht="56.25" outlineLevel="1" x14ac:dyDescent="0.2">
      <c r="A20" s="42">
        <v>6</v>
      </c>
      <c r="B20" s="43" t="s">
        <v>136</v>
      </c>
      <c r="C20" s="44" t="s">
        <v>137</v>
      </c>
      <c r="D20" s="45" t="s">
        <v>125</v>
      </c>
      <c r="E20" s="46">
        <v>1</v>
      </c>
      <c r="F20" s="10">
        <v>3500</v>
      </c>
      <c r="G20" s="47">
        <f>ROUND(E20*F20,2)</f>
        <v>3500</v>
      </c>
      <c r="H20" s="39">
        <f>F20</f>
        <v>3500</v>
      </c>
      <c r="I20" s="39">
        <f>ROUND(E20*H20,2)</f>
        <v>3500</v>
      </c>
      <c r="J20" s="39">
        <v>0</v>
      </c>
      <c r="K20" s="39">
        <f>ROUND(E20*J20,2)</f>
        <v>0</v>
      </c>
      <c r="L20" s="39">
        <v>21</v>
      </c>
      <c r="M20" s="39">
        <f>G20*(1+L20/100)</f>
        <v>4235</v>
      </c>
      <c r="N20" s="40">
        <v>0</v>
      </c>
      <c r="O20" s="40">
        <f>ROUND(E20*N20,2)</f>
        <v>0</v>
      </c>
      <c r="P20" s="40">
        <v>0</v>
      </c>
      <c r="Q20" s="40">
        <f>ROUND(E20*P20,2)</f>
        <v>0</v>
      </c>
      <c r="R20" s="39">
        <v>0</v>
      </c>
      <c r="S20" s="39">
        <f>ROUND(E20*R20,2)</f>
        <v>0</v>
      </c>
      <c r="T20" s="41"/>
      <c r="U20" s="41"/>
      <c r="V20" s="41"/>
      <c r="W20" s="41"/>
      <c r="X20" s="41"/>
      <c r="Y20" s="41"/>
      <c r="Z20" s="41"/>
      <c r="AA20" s="41" t="s">
        <v>126</v>
      </c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</row>
    <row r="21" spans="1:54" ht="22.5" outlineLevel="2" x14ac:dyDescent="0.2">
      <c r="A21" s="48"/>
      <c r="B21" s="49"/>
      <c r="C21" s="259" t="s">
        <v>138</v>
      </c>
      <c r="D21" s="260"/>
      <c r="E21" s="260"/>
      <c r="F21" s="260"/>
      <c r="G21" s="260"/>
      <c r="H21" s="39"/>
      <c r="I21" s="39"/>
      <c r="J21" s="39"/>
      <c r="K21" s="39"/>
      <c r="L21" s="39"/>
      <c r="M21" s="39"/>
      <c r="N21" s="40"/>
      <c r="O21" s="40"/>
      <c r="P21" s="40"/>
      <c r="Q21" s="40"/>
      <c r="R21" s="39"/>
      <c r="S21" s="39"/>
      <c r="T21" s="41"/>
      <c r="U21" s="41"/>
      <c r="V21" s="41"/>
      <c r="W21" s="41"/>
      <c r="X21" s="41"/>
      <c r="Y21" s="41"/>
      <c r="Z21" s="41"/>
      <c r="AA21" s="41" t="s">
        <v>132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50" t="str">
        <f>C21</f>
        <v>doklady o oprávnění k provádění prací, doklady o likvidaci odpadů, návody k obsluze, kopie záručních listů   - 2x tištěně a 1x v elektronické podobě</v>
      </c>
      <c r="AV21" s="41"/>
      <c r="AW21" s="41"/>
      <c r="AX21" s="41"/>
      <c r="AY21" s="41"/>
      <c r="AZ21" s="41"/>
      <c r="BA21" s="41"/>
      <c r="BB21" s="41"/>
    </row>
    <row r="22" spans="1:54" ht="22.5" outlineLevel="1" x14ac:dyDescent="0.2">
      <c r="A22" s="33">
        <v>7</v>
      </c>
      <c r="B22" s="34" t="s">
        <v>139</v>
      </c>
      <c r="C22" s="35" t="s">
        <v>140</v>
      </c>
      <c r="D22" s="36" t="s">
        <v>125</v>
      </c>
      <c r="E22" s="37">
        <v>1</v>
      </c>
      <c r="F22" s="11">
        <v>3000</v>
      </c>
      <c r="G22" s="38">
        <f>ROUND(E22*F22,2)</f>
        <v>3000</v>
      </c>
      <c r="H22" s="39">
        <f>F22</f>
        <v>3000</v>
      </c>
      <c r="I22" s="39">
        <f>ROUND(E22*H22,2)</f>
        <v>3000</v>
      </c>
      <c r="J22" s="39">
        <v>0</v>
      </c>
      <c r="K22" s="39">
        <f>ROUND(E22*J22,2)</f>
        <v>0</v>
      </c>
      <c r="L22" s="39">
        <v>21</v>
      </c>
      <c r="M22" s="39">
        <f>G22*(1+L22/100)</f>
        <v>3630</v>
      </c>
      <c r="N22" s="40">
        <v>0</v>
      </c>
      <c r="O22" s="40">
        <f>ROUND(E22*N22,2)</f>
        <v>0</v>
      </c>
      <c r="P22" s="40">
        <v>0</v>
      </c>
      <c r="Q22" s="40">
        <f>ROUND(E22*P22,2)</f>
        <v>0</v>
      </c>
      <c r="R22" s="39">
        <v>0</v>
      </c>
      <c r="S22" s="39">
        <f>ROUND(E22*R22,2)</f>
        <v>0</v>
      </c>
      <c r="T22" s="41"/>
      <c r="U22" s="41"/>
      <c r="V22" s="41"/>
      <c r="W22" s="41"/>
      <c r="X22" s="41"/>
      <c r="Y22" s="41"/>
      <c r="Z22" s="41"/>
      <c r="AA22" s="41" t="s">
        <v>126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</row>
    <row r="23" spans="1:54" x14ac:dyDescent="0.2">
      <c r="A23" s="24" t="s">
        <v>121</v>
      </c>
      <c r="B23" s="25" t="s">
        <v>98</v>
      </c>
      <c r="C23" s="26" t="s">
        <v>99</v>
      </c>
      <c r="D23" s="27"/>
      <c r="E23" s="28"/>
      <c r="F23" s="29"/>
      <c r="G23" s="30">
        <f>SUMIF(AA24:AA25,"&lt;&gt;NOR",G24:G25)</f>
        <v>7000</v>
      </c>
      <c r="H23" s="31"/>
      <c r="I23" s="31">
        <f>SUM(I24:I25)</f>
        <v>0</v>
      </c>
      <c r="J23" s="31"/>
      <c r="K23" s="31">
        <f>SUM(K24:K25)</f>
        <v>7000</v>
      </c>
      <c r="L23" s="31"/>
      <c r="M23" s="31">
        <f>SUM(M24:M25)</f>
        <v>8470</v>
      </c>
      <c r="N23" s="32"/>
      <c r="O23" s="32">
        <f>SUM(O24:O25)</f>
        <v>0</v>
      </c>
      <c r="P23" s="32"/>
      <c r="Q23" s="32">
        <f>SUM(Q24:Q25)</f>
        <v>0</v>
      </c>
      <c r="R23" s="31"/>
      <c r="S23" s="31">
        <f>SUM(S24:S25)</f>
        <v>0</v>
      </c>
      <c r="AA23" t="s">
        <v>122</v>
      </c>
    </row>
    <row r="24" spans="1:54" ht="45" outlineLevel="1" x14ac:dyDescent="0.2">
      <c r="A24" s="42">
        <v>8</v>
      </c>
      <c r="B24" s="43" t="s">
        <v>141</v>
      </c>
      <c r="C24" s="44" t="s">
        <v>142</v>
      </c>
      <c r="D24" s="45" t="s">
        <v>125</v>
      </c>
      <c r="E24" s="46">
        <v>1</v>
      </c>
      <c r="F24" s="10">
        <v>7000</v>
      </c>
      <c r="G24" s="47">
        <f>ROUND(E24*F24,2)</f>
        <v>7000</v>
      </c>
      <c r="H24" s="39">
        <v>0</v>
      </c>
      <c r="I24" s="39">
        <f>ROUND(E24*H24,2)</f>
        <v>0</v>
      </c>
      <c r="J24" s="39">
        <f>F24</f>
        <v>7000</v>
      </c>
      <c r="K24" s="39">
        <f>ROUND(E24*J24,2)</f>
        <v>7000</v>
      </c>
      <c r="L24" s="39">
        <v>21</v>
      </c>
      <c r="M24" s="39">
        <f>G24*(1+L24/100)</f>
        <v>8470</v>
      </c>
      <c r="N24" s="40">
        <v>0</v>
      </c>
      <c r="O24" s="40">
        <f>ROUND(E24*N24,2)</f>
        <v>0</v>
      </c>
      <c r="P24" s="40">
        <v>0</v>
      </c>
      <c r="Q24" s="40">
        <f>ROUND(E24*P24,2)</f>
        <v>0</v>
      </c>
      <c r="R24" s="39">
        <v>0</v>
      </c>
      <c r="S24" s="39">
        <f>ROUND(E24*R24,2)</f>
        <v>0</v>
      </c>
      <c r="T24" s="41"/>
      <c r="U24" s="41"/>
      <c r="V24" s="41"/>
      <c r="W24" s="41"/>
      <c r="X24" s="41"/>
      <c r="Y24" s="41"/>
      <c r="Z24" s="41"/>
      <c r="AA24" s="41" t="s">
        <v>126</v>
      </c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</row>
    <row r="25" spans="1:54" ht="56.25" outlineLevel="2" x14ac:dyDescent="0.2">
      <c r="A25" s="48"/>
      <c r="B25" s="49"/>
      <c r="C25" s="259" t="s">
        <v>143</v>
      </c>
      <c r="D25" s="260"/>
      <c r="E25" s="260"/>
      <c r="F25" s="260"/>
      <c r="G25" s="260"/>
      <c r="H25" s="39"/>
      <c r="I25" s="39"/>
      <c r="J25" s="39"/>
      <c r="K25" s="39"/>
      <c r="L25" s="39"/>
      <c r="M25" s="39"/>
      <c r="N25" s="40"/>
      <c r="O25" s="40"/>
      <c r="P25" s="40"/>
      <c r="Q25" s="40"/>
      <c r="R25" s="39"/>
      <c r="S25" s="39"/>
      <c r="T25" s="41"/>
      <c r="U25" s="41"/>
      <c r="V25" s="41"/>
      <c r="W25" s="41"/>
      <c r="X25" s="41"/>
      <c r="Y25" s="41"/>
      <c r="Z25" s="41"/>
      <c r="AA25" s="41" t="s">
        <v>132</v>
      </c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0" t="str">
        <f>C25</f>
        <v>náklady v důsledku nezbytného respektování stávající dopravy v okolí stavby ovlivňující stavební práce (ochrana kolem vstupů do budovy). Náklady na ztížené provádění stavebních prací v důsledku provozu budovy po dobu stavby (nutnost ochranných konstrukcí, ochranných zábradlí a hrazení, apod.). Bytový dům bude investorem užíván po celou dobu stavby ke svému obvyklému účelu a náklady s tím spojené jsou součástí této položky.</v>
      </c>
      <c r="AV25" s="41"/>
      <c r="AW25" s="41"/>
      <c r="AX25" s="41"/>
      <c r="AY25" s="41"/>
      <c r="AZ25" s="41"/>
      <c r="BA25" s="41"/>
      <c r="BB25" s="41"/>
    </row>
    <row r="26" spans="1:54" x14ac:dyDescent="0.2">
      <c r="A26" s="24" t="s">
        <v>121</v>
      </c>
      <c r="B26" s="25" t="s">
        <v>100</v>
      </c>
      <c r="C26" s="26" t="s">
        <v>30</v>
      </c>
      <c r="D26" s="27"/>
      <c r="E26" s="28"/>
      <c r="F26" s="29"/>
      <c r="G26" s="30">
        <f>SUMIF(AA27:AA28,"&lt;&gt;NOR",G27:G28)</f>
        <v>24000</v>
      </c>
      <c r="H26" s="31"/>
      <c r="I26" s="31">
        <f>SUM(I27:I28)</f>
        <v>0</v>
      </c>
      <c r="J26" s="31"/>
      <c r="K26" s="31">
        <f>SUM(K27:K28)</f>
        <v>24000</v>
      </c>
      <c r="L26" s="31"/>
      <c r="M26" s="31">
        <f>SUM(M27:M28)</f>
        <v>29040</v>
      </c>
      <c r="N26" s="32"/>
      <c r="O26" s="32">
        <f>SUM(O27:O28)</f>
        <v>0</v>
      </c>
      <c r="P26" s="32"/>
      <c r="Q26" s="32">
        <f>SUM(Q27:Q28)</f>
        <v>0</v>
      </c>
      <c r="R26" s="31"/>
      <c r="S26" s="31">
        <f>SUM(S27:S28)</f>
        <v>0</v>
      </c>
      <c r="AA26" t="s">
        <v>122</v>
      </c>
    </row>
    <row r="27" spans="1:54" ht="22.5" outlineLevel="1" x14ac:dyDescent="0.2">
      <c r="A27" s="33">
        <v>9</v>
      </c>
      <c r="B27" s="34" t="s">
        <v>144</v>
      </c>
      <c r="C27" s="35" t="s">
        <v>145</v>
      </c>
      <c r="D27" s="36" t="s">
        <v>125</v>
      </c>
      <c r="E27" s="37">
        <v>1</v>
      </c>
      <c r="F27" s="11">
        <v>8500</v>
      </c>
      <c r="G27" s="38">
        <f>ROUND(E27*F27,2)</f>
        <v>8500</v>
      </c>
      <c r="H27" s="39">
        <v>0</v>
      </c>
      <c r="I27" s="39">
        <f>ROUND(E27*H27,2)</f>
        <v>0</v>
      </c>
      <c r="J27" s="39">
        <f>F27</f>
        <v>8500</v>
      </c>
      <c r="K27" s="39">
        <f>ROUND(E27*J27,2)</f>
        <v>8500</v>
      </c>
      <c r="L27" s="39">
        <v>21</v>
      </c>
      <c r="M27" s="39">
        <f>G27*(1+L27/100)</f>
        <v>10285</v>
      </c>
      <c r="N27" s="40">
        <v>0</v>
      </c>
      <c r="O27" s="40">
        <f>ROUND(E27*N27,2)</f>
        <v>0</v>
      </c>
      <c r="P27" s="40">
        <v>0</v>
      </c>
      <c r="Q27" s="40">
        <f>ROUND(E27*P27,2)</f>
        <v>0</v>
      </c>
      <c r="R27" s="39">
        <v>0</v>
      </c>
      <c r="S27" s="39">
        <f>ROUND(E27*R27,2)</f>
        <v>0</v>
      </c>
      <c r="T27" s="41"/>
      <c r="U27" s="41"/>
      <c r="V27" s="41"/>
      <c r="W27" s="41"/>
      <c r="X27" s="41"/>
      <c r="Y27" s="41"/>
      <c r="Z27" s="41"/>
      <c r="AA27" s="41" t="s">
        <v>126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</row>
    <row r="28" spans="1:54" outlineLevel="1" x14ac:dyDescent="0.2">
      <c r="A28" s="33">
        <v>10</v>
      </c>
      <c r="B28" s="34" t="s">
        <v>146</v>
      </c>
      <c r="C28" s="35" t="s">
        <v>147</v>
      </c>
      <c r="D28" s="36" t="s">
        <v>125</v>
      </c>
      <c r="E28" s="37">
        <v>1</v>
      </c>
      <c r="F28" s="11">
        <v>15500</v>
      </c>
      <c r="G28" s="38">
        <f>ROUND(E28*F28,2)</f>
        <v>15500</v>
      </c>
      <c r="H28" s="39">
        <v>0</v>
      </c>
      <c r="I28" s="39">
        <f>ROUND(E28*H28,2)</f>
        <v>0</v>
      </c>
      <c r="J28" s="39">
        <f>F28</f>
        <v>15500</v>
      </c>
      <c r="K28" s="39">
        <f>ROUND(E28*J28,2)</f>
        <v>15500</v>
      </c>
      <c r="L28" s="39">
        <v>21</v>
      </c>
      <c r="M28" s="39">
        <f>G28*(1+L28/100)</f>
        <v>18755</v>
      </c>
      <c r="N28" s="40">
        <v>0</v>
      </c>
      <c r="O28" s="40">
        <f>ROUND(E28*N28,2)</f>
        <v>0</v>
      </c>
      <c r="P28" s="40">
        <v>0</v>
      </c>
      <c r="Q28" s="40">
        <f>ROUND(E28*P28,2)</f>
        <v>0</v>
      </c>
      <c r="R28" s="39">
        <v>0</v>
      </c>
      <c r="S28" s="39">
        <f>ROUND(E28*R28,2)</f>
        <v>0</v>
      </c>
      <c r="T28" s="41"/>
      <c r="U28" s="41"/>
      <c r="V28" s="41"/>
      <c r="W28" s="41"/>
      <c r="X28" s="41"/>
      <c r="Y28" s="41"/>
      <c r="Z28" s="41"/>
      <c r="AA28" s="41" t="s">
        <v>126</v>
      </c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</row>
    <row r="29" spans="1:54" x14ac:dyDescent="0.2">
      <c r="A29" s="24" t="s">
        <v>121</v>
      </c>
      <c r="B29" s="25" t="s">
        <v>41</v>
      </c>
      <c r="C29" s="26" t="s">
        <v>55</v>
      </c>
      <c r="D29" s="27"/>
      <c r="E29" s="28"/>
      <c r="F29" s="29"/>
      <c r="G29" s="30">
        <f>SUM(G30:G71)</f>
        <v>371114.64</v>
      </c>
      <c r="H29" s="31"/>
      <c r="I29" s="31">
        <f>SUM(I30:I71)</f>
        <v>0</v>
      </c>
      <c r="J29" s="39"/>
      <c r="K29" s="31">
        <f>SUM(K30:K71)</f>
        <v>371114.64</v>
      </c>
      <c r="L29" s="31"/>
      <c r="M29" s="31">
        <f>SUM(M30:M71)</f>
        <v>449048.71439999994</v>
      </c>
      <c r="N29" s="32"/>
      <c r="O29" s="32">
        <f>SUM(O30:O71)</f>
        <v>0</v>
      </c>
      <c r="P29" s="32"/>
      <c r="Q29" s="32">
        <f>SUM(Q30:Q71)</f>
        <v>44.420000000000016</v>
      </c>
      <c r="R29" s="31"/>
      <c r="S29" s="31">
        <f>SUM(S30:S71)</f>
        <v>0</v>
      </c>
      <c r="AA29" t="s">
        <v>122</v>
      </c>
    </row>
    <row r="30" spans="1:54" outlineLevel="1" x14ac:dyDescent="0.2">
      <c r="A30" s="33">
        <v>11</v>
      </c>
      <c r="B30" s="34" t="s">
        <v>148</v>
      </c>
      <c r="C30" s="35" t="s">
        <v>149</v>
      </c>
      <c r="D30" s="36" t="s">
        <v>150</v>
      </c>
      <c r="E30" s="37">
        <v>8</v>
      </c>
      <c r="F30" s="11">
        <v>23.97</v>
      </c>
      <c r="G30" s="38">
        <f t="shared" ref="G30:G71" si="0">ROUND(E30*F30,2)</f>
        <v>191.76</v>
      </c>
      <c r="H30" s="39">
        <v>0</v>
      </c>
      <c r="I30" s="39">
        <f t="shared" ref="I30:I71" si="1">ROUND(E30*H30,2)</f>
        <v>0</v>
      </c>
      <c r="J30" s="39">
        <f>F30</f>
        <v>23.97</v>
      </c>
      <c r="K30" s="39">
        <f>G30</f>
        <v>191.76</v>
      </c>
      <c r="L30" s="39">
        <v>21</v>
      </c>
      <c r="M30" s="39">
        <f t="shared" ref="M30:M71" si="2">G30*(1+L30/100)</f>
        <v>232.02959999999999</v>
      </c>
      <c r="N30" s="40">
        <v>0</v>
      </c>
      <c r="O30" s="40">
        <f t="shared" ref="O30:O71" si="3">ROUND(E30*N30,2)</f>
        <v>0</v>
      </c>
      <c r="P30" s="40">
        <v>2.4E-2</v>
      </c>
      <c r="Q30" s="40">
        <f t="shared" ref="Q30:Q71" si="4">ROUND(E30*P30,2)</f>
        <v>0.19</v>
      </c>
      <c r="R30" s="39">
        <v>0</v>
      </c>
      <c r="S30" s="39">
        <f t="shared" ref="S30:S71" si="5">ROUND(E30*R30,2)</f>
        <v>0</v>
      </c>
      <c r="T30" s="41"/>
      <c r="U30" s="41"/>
      <c r="V30" s="41"/>
      <c r="W30" s="41"/>
      <c r="X30" s="41"/>
      <c r="Y30" s="41"/>
      <c r="Z30" s="41"/>
      <c r="AA30" s="41" t="s">
        <v>126</v>
      </c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</row>
    <row r="31" spans="1:54" outlineLevel="1" x14ac:dyDescent="0.2">
      <c r="A31" s="33">
        <v>12</v>
      </c>
      <c r="B31" s="34" t="s">
        <v>151</v>
      </c>
      <c r="C31" s="35" t="s">
        <v>152</v>
      </c>
      <c r="D31" s="36" t="s">
        <v>150</v>
      </c>
      <c r="E31" s="37">
        <v>2</v>
      </c>
      <c r="F31" s="11">
        <v>30.01</v>
      </c>
      <c r="G31" s="38">
        <f t="shared" si="0"/>
        <v>60.02</v>
      </c>
      <c r="H31" s="39">
        <v>0</v>
      </c>
      <c r="I31" s="39">
        <f t="shared" si="1"/>
        <v>0</v>
      </c>
      <c r="J31" s="39">
        <f t="shared" ref="J31:J71" si="6">F31</f>
        <v>30.01</v>
      </c>
      <c r="K31" s="39">
        <f t="shared" ref="K31:K71" si="7">G31</f>
        <v>60.02</v>
      </c>
      <c r="L31" s="39">
        <v>21</v>
      </c>
      <c r="M31" s="39">
        <f t="shared" si="2"/>
        <v>72.624200000000002</v>
      </c>
      <c r="N31" s="40">
        <v>0</v>
      </c>
      <c r="O31" s="40">
        <f t="shared" si="3"/>
        <v>0</v>
      </c>
      <c r="P31" s="40">
        <v>0.04</v>
      </c>
      <c r="Q31" s="40">
        <f t="shared" si="4"/>
        <v>0.08</v>
      </c>
      <c r="R31" s="39">
        <v>0</v>
      </c>
      <c r="S31" s="39">
        <f t="shared" si="5"/>
        <v>0</v>
      </c>
      <c r="T31" s="41"/>
      <c r="U31" s="41"/>
      <c r="V31" s="41"/>
      <c r="W31" s="41"/>
      <c r="X31" s="41"/>
      <c r="Y31" s="41"/>
      <c r="Z31" s="41"/>
      <c r="AA31" s="41" t="s">
        <v>126</v>
      </c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</row>
    <row r="32" spans="1:54" ht="22.5" outlineLevel="1" x14ac:dyDescent="0.2">
      <c r="A32" s="33">
        <v>13</v>
      </c>
      <c r="B32" s="34" t="s">
        <v>153</v>
      </c>
      <c r="C32" s="35" t="s">
        <v>154</v>
      </c>
      <c r="D32" s="36" t="s">
        <v>155</v>
      </c>
      <c r="E32" s="37">
        <v>26.7408</v>
      </c>
      <c r="F32" s="11">
        <v>497.58</v>
      </c>
      <c r="G32" s="38">
        <f t="shared" si="0"/>
        <v>13305.69</v>
      </c>
      <c r="H32" s="39">
        <v>0</v>
      </c>
      <c r="I32" s="39">
        <f t="shared" si="1"/>
        <v>0</v>
      </c>
      <c r="J32" s="39">
        <f t="shared" si="6"/>
        <v>497.58</v>
      </c>
      <c r="K32" s="39">
        <f t="shared" si="7"/>
        <v>13305.69</v>
      </c>
      <c r="L32" s="39">
        <v>21</v>
      </c>
      <c r="M32" s="39">
        <f t="shared" si="2"/>
        <v>16099.884900000001</v>
      </c>
      <c r="N32" s="40">
        <v>0</v>
      </c>
      <c r="O32" s="40">
        <f t="shared" si="3"/>
        <v>0</v>
      </c>
      <c r="P32" s="40">
        <v>7.6999999999999999E-2</v>
      </c>
      <c r="Q32" s="40">
        <f t="shared" si="4"/>
        <v>2.06</v>
      </c>
      <c r="R32" s="39">
        <v>0</v>
      </c>
      <c r="S32" s="39">
        <f t="shared" si="5"/>
        <v>0</v>
      </c>
      <c r="T32" s="41"/>
      <c r="U32" s="41"/>
      <c r="V32" s="41"/>
      <c r="W32" s="41"/>
      <c r="X32" s="41"/>
      <c r="Y32" s="41"/>
      <c r="Z32" s="41"/>
      <c r="AA32" s="41" t="s">
        <v>126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</row>
    <row r="33" spans="1:54" outlineLevel="1" x14ac:dyDescent="0.2">
      <c r="A33" s="33">
        <v>14</v>
      </c>
      <c r="B33" s="34" t="s">
        <v>156</v>
      </c>
      <c r="C33" s="35" t="s">
        <v>157</v>
      </c>
      <c r="D33" s="36" t="s">
        <v>125</v>
      </c>
      <c r="E33" s="37">
        <v>1</v>
      </c>
      <c r="F33" s="11">
        <v>423.82</v>
      </c>
      <c r="G33" s="38">
        <f t="shared" si="0"/>
        <v>423.82</v>
      </c>
      <c r="H33" s="39">
        <v>0</v>
      </c>
      <c r="I33" s="39">
        <f t="shared" si="1"/>
        <v>0</v>
      </c>
      <c r="J33" s="39">
        <f t="shared" si="6"/>
        <v>423.82</v>
      </c>
      <c r="K33" s="39">
        <f t="shared" si="7"/>
        <v>423.82</v>
      </c>
      <c r="L33" s="39">
        <v>21</v>
      </c>
      <c r="M33" s="39">
        <f t="shared" si="2"/>
        <v>512.82219999999995</v>
      </c>
      <c r="N33" s="40">
        <v>0</v>
      </c>
      <c r="O33" s="40">
        <f t="shared" si="3"/>
        <v>0</v>
      </c>
      <c r="P33" s="40">
        <v>0.1104</v>
      </c>
      <c r="Q33" s="40">
        <f t="shared" si="4"/>
        <v>0.11</v>
      </c>
      <c r="R33" s="39">
        <v>0</v>
      </c>
      <c r="S33" s="39">
        <f t="shared" si="5"/>
        <v>0</v>
      </c>
      <c r="T33" s="41"/>
      <c r="U33" s="41"/>
      <c r="V33" s="41"/>
      <c r="W33" s="41"/>
      <c r="X33" s="41"/>
      <c r="Y33" s="41"/>
      <c r="Z33" s="41"/>
      <c r="AA33" s="41" t="s">
        <v>126</v>
      </c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54" outlineLevel="1" x14ac:dyDescent="0.2">
      <c r="A34" s="33">
        <v>15</v>
      </c>
      <c r="B34" s="34" t="s">
        <v>158</v>
      </c>
      <c r="C34" s="35" t="s">
        <v>159</v>
      </c>
      <c r="D34" s="36" t="s">
        <v>125</v>
      </c>
      <c r="E34" s="37">
        <v>2</v>
      </c>
      <c r="F34" s="11">
        <v>189.99</v>
      </c>
      <c r="G34" s="38">
        <f t="shared" si="0"/>
        <v>379.98</v>
      </c>
      <c r="H34" s="39">
        <v>0</v>
      </c>
      <c r="I34" s="39">
        <f t="shared" si="1"/>
        <v>0</v>
      </c>
      <c r="J34" s="39">
        <f t="shared" si="6"/>
        <v>189.99</v>
      </c>
      <c r="K34" s="39">
        <f t="shared" si="7"/>
        <v>379.98</v>
      </c>
      <c r="L34" s="39">
        <v>21</v>
      </c>
      <c r="M34" s="39">
        <f t="shared" si="2"/>
        <v>459.7758</v>
      </c>
      <c r="N34" s="40">
        <v>0</v>
      </c>
      <c r="O34" s="40">
        <f t="shared" si="3"/>
        <v>0</v>
      </c>
      <c r="P34" s="40">
        <v>0.34599999999999997</v>
      </c>
      <c r="Q34" s="40">
        <f t="shared" si="4"/>
        <v>0.69</v>
      </c>
      <c r="R34" s="39">
        <v>0</v>
      </c>
      <c r="S34" s="39">
        <f t="shared" si="5"/>
        <v>0</v>
      </c>
      <c r="T34" s="41"/>
      <c r="U34" s="41"/>
      <c r="V34" s="41"/>
      <c r="W34" s="41"/>
      <c r="X34" s="41"/>
      <c r="Y34" s="41"/>
      <c r="Z34" s="41"/>
      <c r="AA34" s="41" t="s">
        <v>126</v>
      </c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  <row r="35" spans="1:54" outlineLevel="1" x14ac:dyDescent="0.2">
      <c r="A35" s="33">
        <v>16</v>
      </c>
      <c r="B35" s="34" t="s">
        <v>160</v>
      </c>
      <c r="C35" s="35" t="s">
        <v>161</v>
      </c>
      <c r="D35" s="36" t="s">
        <v>150</v>
      </c>
      <c r="E35" s="37">
        <v>1</v>
      </c>
      <c r="F35" s="11">
        <v>241.15</v>
      </c>
      <c r="G35" s="38">
        <f>ROUND(E35*F35,2)</f>
        <v>241.15</v>
      </c>
      <c r="H35" s="39">
        <v>0</v>
      </c>
      <c r="I35" s="39">
        <f t="shared" si="1"/>
        <v>0</v>
      </c>
      <c r="J35" s="39">
        <f t="shared" si="6"/>
        <v>241.15</v>
      </c>
      <c r="K35" s="39">
        <f t="shared" si="7"/>
        <v>241.15</v>
      </c>
      <c r="L35" s="39">
        <v>21</v>
      </c>
      <c r="M35" s="39">
        <f t="shared" si="2"/>
        <v>291.79149999999998</v>
      </c>
      <c r="N35" s="40">
        <v>0</v>
      </c>
      <c r="O35" s="40">
        <f t="shared" si="3"/>
        <v>0</v>
      </c>
      <c r="P35" s="40">
        <v>9.1999999999999998E-3</v>
      </c>
      <c r="Q35" s="40">
        <f t="shared" si="4"/>
        <v>0.01</v>
      </c>
      <c r="R35" s="39">
        <v>0</v>
      </c>
      <c r="S35" s="39">
        <f t="shared" si="5"/>
        <v>0</v>
      </c>
      <c r="T35" s="41"/>
      <c r="U35" s="41"/>
      <c r="V35" s="41"/>
      <c r="W35" s="41"/>
      <c r="X35" s="41"/>
      <c r="Y35" s="41"/>
      <c r="Z35" s="41"/>
      <c r="AA35" s="41" t="s">
        <v>126</v>
      </c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</row>
    <row r="36" spans="1:54" outlineLevel="1" x14ac:dyDescent="0.2">
      <c r="A36" s="33">
        <v>17</v>
      </c>
      <c r="B36" s="34" t="s">
        <v>162</v>
      </c>
      <c r="C36" s="35" t="s">
        <v>163</v>
      </c>
      <c r="D36" s="36" t="s">
        <v>150</v>
      </c>
      <c r="E36" s="37">
        <v>4</v>
      </c>
      <c r="F36" s="11">
        <v>261.11</v>
      </c>
      <c r="G36" s="38">
        <f t="shared" si="0"/>
        <v>1044.44</v>
      </c>
      <c r="H36" s="39">
        <v>0</v>
      </c>
      <c r="I36" s="39">
        <f t="shared" si="1"/>
        <v>0</v>
      </c>
      <c r="J36" s="39">
        <f t="shared" si="6"/>
        <v>261.11</v>
      </c>
      <c r="K36" s="39">
        <f t="shared" si="7"/>
        <v>1044.44</v>
      </c>
      <c r="L36" s="39">
        <v>21</v>
      </c>
      <c r="M36" s="39">
        <f t="shared" si="2"/>
        <v>1263.7724000000001</v>
      </c>
      <c r="N36" s="40">
        <v>0</v>
      </c>
      <c r="O36" s="40">
        <f t="shared" si="3"/>
        <v>0</v>
      </c>
      <c r="P36" s="40">
        <v>0.17399999999999999</v>
      </c>
      <c r="Q36" s="40">
        <f t="shared" si="4"/>
        <v>0.7</v>
      </c>
      <c r="R36" s="39">
        <v>0</v>
      </c>
      <c r="S36" s="39">
        <f t="shared" si="5"/>
        <v>0</v>
      </c>
      <c r="T36" s="41"/>
      <c r="U36" s="41"/>
      <c r="V36" s="41"/>
      <c r="W36" s="41"/>
      <c r="X36" s="41"/>
      <c r="Y36" s="41"/>
      <c r="Z36" s="41"/>
      <c r="AA36" s="41" t="s">
        <v>126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outlineLevel="1" x14ac:dyDescent="0.2">
      <c r="A37" s="33">
        <v>18</v>
      </c>
      <c r="B37" s="34" t="s">
        <v>164</v>
      </c>
      <c r="C37" s="35" t="s">
        <v>165</v>
      </c>
      <c r="D37" s="36" t="s">
        <v>150</v>
      </c>
      <c r="E37" s="37">
        <v>1</v>
      </c>
      <c r="F37" s="11">
        <v>161.72999999999999</v>
      </c>
      <c r="G37" s="38">
        <f t="shared" si="0"/>
        <v>161.72999999999999</v>
      </c>
      <c r="H37" s="39">
        <v>0</v>
      </c>
      <c r="I37" s="39">
        <f t="shared" si="1"/>
        <v>0</v>
      </c>
      <c r="J37" s="39">
        <f t="shared" si="6"/>
        <v>161.72999999999999</v>
      </c>
      <c r="K37" s="39">
        <f t="shared" si="7"/>
        <v>161.72999999999999</v>
      </c>
      <c r="L37" s="39">
        <v>21</v>
      </c>
      <c r="M37" s="39">
        <f t="shared" si="2"/>
        <v>195.69329999999999</v>
      </c>
      <c r="N37" s="40">
        <v>0</v>
      </c>
      <c r="O37" s="40">
        <f t="shared" si="3"/>
        <v>0</v>
      </c>
      <c r="P37" s="40">
        <v>6.7000000000000004E-2</v>
      </c>
      <c r="Q37" s="40">
        <f t="shared" si="4"/>
        <v>7.0000000000000007E-2</v>
      </c>
      <c r="R37" s="39">
        <v>0</v>
      </c>
      <c r="S37" s="39">
        <f t="shared" si="5"/>
        <v>0</v>
      </c>
      <c r="T37" s="41"/>
      <c r="U37" s="41"/>
      <c r="V37" s="41"/>
      <c r="W37" s="41"/>
      <c r="X37" s="41"/>
      <c r="Y37" s="41"/>
      <c r="Z37" s="41"/>
      <c r="AA37" s="41" t="s">
        <v>126</v>
      </c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8" spans="1:54" ht="22.5" outlineLevel="1" x14ac:dyDescent="0.2">
      <c r="A38" s="33">
        <v>19</v>
      </c>
      <c r="B38" s="34" t="s">
        <v>166</v>
      </c>
      <c r="C38" s="35" t="s">
        <v>167</v>
      </c>
      <c r="D38" s="36" t="s">
        <v>155</v>
      </c>
      <c r="E38" s="37">
        <v>111.12479999999999</v>
      </c>
      <c r="F38" s="11">
        <v>15.49</v>
      </c>
      <c r="G38" s="38">
        <f t="shared" si="0"/>
        <v>1721.32</v>
      </c>
      <c r="H38" s="39">
        <v>0</v>
      </c>
      <c r="I38" s="39">
        <f t="shared" si="1"/>
        <v>0</v>
      </c>
      <c r="J38" s="39">
        <f t="shared" si="6"/>
        <v>15.49</v>
      </c>
      <c r="K38" s="39">
        <f t="shared" si="7"/>
        <v>1721.32</v>
      </c>
      <c r="L38" s="39">
        <v>21</v>
      </c>
      <c r="M38" s="39">
        <f t="shared" si="2"/>
        <v>2082.7972</v>
      </c>
      <c r="N38" s="40">
        <v>0</v>
      </c>
      <c r="O38" s="40">
        <f t="shared" si="3"/>
        <v>0</v>
      </c>
      <c r="P38" s="40">
        <v>4.0000000000000001E-3</v>
      </c>
      <c r="Q38" s="40">
        <f t="shared" si="4"/>
        <v>0.44</v>
      </c>
      <c r="R38" s="39">
        <v>0</v>
      </c>
      <c r="S38" s="39">
        <f t="shared" si="5"/>
        <v>0</v>
      </c>
      <c r="T38" s="41"/>
      <c r="U38" s="41"/>
      <c r="V38" s="41"/>
      <c r="W38" s="41"/>
      <c r="X38" s="41"/>
      <c r="Y38" s="41"/>
      <c r="Z38" s="41"/>
      <c r="AA38" s="41" t="s">
        <v>126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</row>
    <row r="39" spans="1:54" outlineLevel="1" x14ac:dyDescent="0.2">
      <c r="A39" s="33">
        <v>20</v>
      </c>
      <c r="B39" s="34" t="s">
        <v>168</v>
      </c>
      <c r="C39" s="35" t="s">
        <v>169</v>
      </c>
      <c r="D39" s="36" t="s">
        <v>155</v>
      </c>
      <c r="E39" s="37">
        <v>45.323700000000002</v>
      </c>
      <c r="F39" s="11">
        <v>155.88999999999999</v>
      </c>
      <c r="G39" s="38">
        <f t="shared" si="0"/>
        <v>7065.51</v>
      </c>
      <c r="H39" s="39">
        <v>0</v>
      </c>
      <c r="I39" s="39">
        <f t="shared" si="1"/>
        <v>0</v>
      </c>
      <c r="J39" s="39">
        <f t="shared" si="6"/>
        <v>155.88999999999999</v>
      </c>
      <c r="K39" s="39">
        <f t="shared" si="7"/>
        <v>7065.51</v>
      </c>
      <c r="L39" s="39">
        <v>21</v>
      </c>
      <c r="M39" s="39">
        <f t="shared" si="2"/>
        <v>8549.2670999999991</v>
      </c>
      <c r="N39" s="40">
        <v>0</v>
      </c>
      <c r="O39" s="40">
        <f t="shared" si="3"/>
        <v>0</v>
      </c>
      <c r="P39" s="40">
        <v>8.8999999999999996E-2</v>
      </c>
      <c r="Q39" s="40">
        <f t="shared" si="4"/>
        <v>4.03</v>
      </c>
      <c r="R39" s="39">
        <v>0</v>
      </c>
      <c r="S39" s="39">
        <f t="shared" si="5"/>
        <v>0</v>
      </c>
      <c r="T39" s="41"/>
      <c r="U39" s="41"/>
      <c r="V39" s="41"/>
      <c r="W39" s="41"/>
      <c r="X39" s="41"/>
      <c r="Y39" s="41"/>
      <c r="Z39" s="41"/>
      <c r="AA39" s="41" t="s">
        <v>126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54" ht="33.75" outlineLevel="1" x14ac:dyDescent="0.2">
      <c r="A40" s="33">
        <v>21</v>
      </c>
      <c r="B40" s="34" t="s">
        <v>170</v>
      </c>
      <c r="C40" s="35" t="s">
        <v>171</v>
      </c>
      <c r="D40" s="36" t="s">
        <v>155</v>
      </c>
      <c r="E40" s="37">
        <v>13.960050000000001</v>
      </c>
      <c r="F40" s="11">
        <v>128.25</v>
      </c>
      <c r="G40" s="38">
        <f t="shared" si="0"/>
        <v>1790.38</v>
      </c>
      <c r="H40" s="39">
        <v>0</v>
      </c>
      <c r="I40" s="39">
        <f t="shared" si="1"/>
        <v>0</v>
      </c>
      <c r="J40" s="39">
        <f t="shared" si="6"/>
        <v>128.25</v>
      </c>
      <c r="K40" s="39">
        <f t="shared" si="7"/>
        <v>1790.38</v>
      </c>
      <c r="L40" s="39">
        <v>21</v>
      </c>
      <c r="M40" s="39">
        <f t="shared" si="2"/>
        <v>2166.3598000000002</v>
      </c>
      <c r="N40" s="40">
        <v>0</v>
      </c>
      <c r="O40" s="40">
        <f t="shared" si="3"/>
        <v>0</v>
      </c>
      <c r="P40" s="40">
        <v>4.5999999999999999E-2</v>
      </c>
      <c r="Q40" s="40">
        <f t="shared" si="4"/>
        <v>0.64</v>
      </c>
      <c r="R40" s="39">
        <v>0</v>
      </c>
      <c r="S40" s="39">
        <f t="shared" si="5"/>
        <v>0</v>
      </c>
      <c r="T40" s="41"/>
      <c r="U40" s="41"/>
      <c r="V40" s="41"/>
      <c r="W40" s="41"/>
      <c r="X40" s="41"/>
      <c r="Y40" s="41"/>
      <c r="Z40" s="41"/>
      <c r="AA40" s="41" t="s">
        <v>126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54" outlineLevel="1" x14ac:dyDescent="0.2">
      <c r="A41" s="33">
        <v>22</v>
      </c>
      <c r="B41" s="34" t="s">
        <v>172</v>
      </c>
      <c r="C41" s="35" t="s">
        <v>173</v>
      </c>
      <c r="D41" s="36" t="s">
        <v>155</v>
      </c>
      <c r="E41" s="37">
        <v>41.3</v>
      </c>
      <c r="F41" s="11">
        <v>293.26</v>
      </c>
      <c r="G41" s="38">
        <f t="shared" si="0"/>
        <v>12111.64</v>
      </c>
      <c r="H41" s="39">
        <v>0</v>
      </c>
      <c r="I41" s="39">
        <f t="shared" si="1"/>
        <v>0</v>
      </c>
      <c r="J41" s="39">
        <f t="shared" si="6"/>
        <v>293.26</v>
      </c>
      <c r="K41" s="39">
        <f t="shared" si="7"/>
        <v>12111.64</v>
      </c>
      <c r="L41" s="39">
        <v>21</v>
      </c>
      <c r="M41" s="39">
        <f t="shared" si="2"/>
        <v>14655.0844</v>
      </c>
      <c r="N41" s="40">
        <v>0</v>
      </c>
      <c r="O41" s="40">
        <f t="shared" si="3"/>
        <v>0</v>
      </c>
      <c r="P41" s="40">
        <v>0</v>
      </c>
      <c r="Q41" s="40">
        <f t="shared" si="4"/>
        <v>0</v>
      </c>
      <c r="R41" s="39">
        <v>0</v>
      </c>
      <c r="S41" s="39">
        <f t="shared" si="5"/>
        <v>0</v>
      </c>
      <c r="T41" s="41"/>
      <c r="U41" s="41"/>
      <c r="V41" s="41"/>
      <c r="W41" s="41"/>
      <c r="X41" s="41"/>
      <c r="Y41" s="41"/>
      <c r="Z41" s="41"/>
      <c r="AA41" s="41" t="s">
        <v>126</v>
      </c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54" ht="33.75" outlineLevel="1" x14ac:dyDescent="0.2">
      <c r="A42" s="33">
        <v>23</v>
      </c>
      <c r="B42" s="34" t="s">
        <v>174</v>
      </c>
      <c r="C42" s="35" t="s">
        <v>175</v>
      </c>
      <c r="D42" s="36" t="s">
        <v>155</v>
      </c>
      <c r="E42" s="37">
        <v>208.94</v>
      </c>
      <c r="F42" s="11">
        <v>47.25</v>
      </c>
      <c r="G42" s="38">
        <f t="shared" si="0"/>
        <v>9872.42</v>
      </c>
      <c r="H42" s="39">
        <v>0</v>
      </c>
      <c r="I42" s="39">
        <f t="shared" si="1"/>
        <v>0</v>
      </c>
      <c r="J42" s="39">
        <f t="shared" si="6"/>
        <v>47.25</v>
      </c>
      <c r="K42" s="39">
        <f t="shared" si="7"/>
        <v>9872.42</v>
      </c>
      <c r="L42" s="39">
        <v>21</v>
      </c>
      <c r="M42" s="39">
        <f t="shared" si="2"/>
        <v>11945.628199999999</v>
      </c>
      <c r="N42" s="40">
        <v>0</v>
      </c>
      <c r="O42" s="40">
        <f t="shared" si="3"/>
        <v>0</v>
      </c>
      <c r="P42" s="40">
        <v>3.1E-4</v>
      </c>
      <c r="Q42" s="40">
        <f t="shared" si="4"/>
        <v>0.06</v>
      </c>
      <c r="R42" s="39">
        <v>0</v>
      </c>
      <c r="S42" s="39">
        <f t="shared" si="5"/>
        <v>0</v>
      </c>
      <c r="T42" s="41"/>
      <c r="U42" s="41"/>
      <c r="V42" s="41"/>
      <c r="W42" s="41"/>
      <c r="X42" s="41"/>
      <c r="Y42" s="41"/>
      <c r="Z42" s="41"/>
      <c r="AA42" s="41" t="s">
        <v>126</v>
      </c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54" ht="22.5" outlineLevel="1" x14ac:dyDescent="0.2">
      <c r="A43" s="33">
        <v>24</v>
      </c>
      <c r="B43" s="34" t="s">
        <v>176</v>
      </c>
      <c r="C43" s="35" t="s">
        <v>177</v>
      </c>
      <c r="D43" s="36" t="s">
        <v>155</v>
      </c>
      <c r="E43" s="37">
        <v>54.6999</v>
      </c>
      <c r="F43" s="11">
        <v>185.12</v>
      </c>
      <c r="G43" s="38">
        <f t="shared" si="0"/>
        <v>10126.049999999999</v>
      </c>
      <c r="H43" s="39">
        <v>0</v>
      </c>
      <c r="I43" s="39">
        <f t="shared" si="1"/>
        <v>0</v>
      </c>
      <c r="J43" s="39">
        <f t="shared" si="6"/>
        <v>185.12</v>
      </c>
      <c r="K43" s="39">
        <f t="shared" si="7"/>
        <v>10126.049999999999</v>
      </c>
      <c r="L43" s="39">
        <v>21</v>
      </c>
      <c r="M43" s="39">
        <f t="shared" si="2"/>
        <v>12252.520499999999</v>
      </c>
      <c r="N43" s="40">
        <v>0</v>
      </c>
      <c r="O43" s="40">
        <f t="shared" si="3"/>
        <v>0</v>
      </c>
      <c r="P43" s="40">
        <v>0.20399999999999999</v>
      </c>
      <c r="Q43" s="40">
        <f t="shared" si="4"/>
        <v>11.16</v>
      </c>
      <c r="R43" s="39">
        <v>0</v>
      </c>
      <c r="S43" s="39">
        <f t="shared" si="5"/>
        <v>0</v>
      </c>
      <c r="T43" s="41"/>
      <c r="U43" s="41"/>
      <c r="V43" s="41"/>
      <c r="W43" s="41"/>
      <c r="X43" s="41"/>
      <c r="Y43" s="41"/>
      <c r="Z43" s="41"/>
      <c r="AA43" s="41" t="s">
        <v>126</v>
      </c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54" outlineLevel="1" x14ac:dyDescent="0.2">
      <c r="A44" s="33">
        <v>25</v>
      </c>
      <c r="B44" s="34" t="s">
        <v>178</v>
      </c>
      <c r="C44" s="35" t="s">
        <v>179</v>
      </c>
      <c r="D44" s="36" t="s">
        <v>155</v>
      </c>
      <c r="E44" s="37">
        <v>2.5527000000000002</v>
      </c>
      <c r="F44" s="11">
        <v>172.25</v>
      </c>
      <c r="G44" s="38">
        <f t="shared" si="0"/>
        <v>439.7</v>
      </c>
      <c r="H44" s="39">
        <v>0</v>
      </c>
      <c r="I44" s="39">
        <f t="shared" si="1"/>
        <v>0</v>
      </c>
      <c r="J44" s="39">
        <f t="shared" si="6"/>
        <v>172.25</v>
      </c>
      <c r="K44" s="39">
        <f t="shared" si="7"/>
        <v>439.7</v>
      </c>
      <c r="L44" s="39">
        <v>21</v>
      </c>
      <c r="M44" s="39">
        <f t="shared" si="2"/>
        <v>532.03699999999992</v>
      </c>
      <c r="N44" s="40">
        <v>0</v>
      </c>
      <c r="O44" s="40">
        <f t="shared" si="3"/>
        <v>0</v>
      </c>
      <c r="P44" s="40">
        <v>0.18</v>
      </c>
      <c r="Q44" s="40">
        <f t="shared" si="4"/>
        <v>0.46</v>
      </c>
      <c r="R44" s="39">
        <v>0</v>
      </c>
      <c r="S44" s="39">
        <f t="shared" si="5"/>
        <v>0</v>
      </c>
      <c r="T44" s="41"/>
      <c r="U44" s="41"/>
      <c r="V44" s="41"/>
      <c r="W44" s="41"/>
      <c r="X44" s="41"/>
      <c r="Y44" s="41"/>
      <c r="Z44" s="41"/>
      <c r="AA44" s="41" t="s">
        <v>126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54" ht="22.5" outlineLevel="1" x14ac:dyDescent="0.2">
      <c r="A45" s="33">
        <v>26</v>
      </c>
      <c r="B45" s="34" t="s">
        <v>180</v>
      </c>
      <c r="C45" s="35" t="s">
        <v>181</v>
      </c>
      <c r="D45" s="36" t="s">
        <v>155</v>
      </c>
      <c r="E45" s="37">
        <v>5.2640000000000002</v>
      </c>
      <c r="F45" s="11">
        <v>176.35</v>
      </c>
      <c r="G45" s="38">
        <f t="shared" si="0"/>
        <v>928.31</v>
      </c>
      <c r="H45" s="39">
        <v>0</v>
      </c>
      <c r="I45" s="39">
        <f t="shared" si="1"/>
        <v>0</v>
      </c>
      <c r="J45" s="39">
        <f t="shared" si="6"/>
        <v>176.35</v>
      </c>
      <c r="K45" s="39">
        <f t="shared" si="7"/>
        <v>928.31</v>
      </c>
      <c r="L45" s="39">
        <v>21</v>
      </c>
      <c r="M45" s="39">
        <f t="shared" si="2"/>
        <v>1123.2550999999999</v>
      </c>
      <c r="N45" s="40">
        <v>0</v>
      </c>
      <c r="O45" s="40">
        <f t="shared" si="3"/>
        <v>0</v>
      </c>
      <c r="P45" s="40">
        <v>2.198E-2</v>
      </c>
      <c r="Q45" s="40">
        <f t="shared" si="4"/>
        <v>0.12</v>
      </c>
      <c r="R45" s="39">
        <v>0</v>
      </c>
      <c r="S45" s="39">
        <f t="shared" si="5"/>
        <v>0</v>
      </c>
      <c r="T45" s="41"/>
      <c r="U45" s="41"/>
      <c r="V45" s="41"/>
      <c r="W45" s="41"/>
      <c r="X45" s="41"/>
      <c r="Y45" s="41"/>
      <c r="Z45" s="41"/>
      <c r="AA45" s="41" t="s">
        <v>126</v>
      </c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54" outlineLevel="1" x14ac:dyDescent="0.2">
      <c r="A46" s="33">
        <v>27</v>
      </c>
      <c r="B46" s="34" t="s">
        <v>182</v>
      </c>
      <c r="C46" s="35" t="s">
        <v>183</v>
      </c>
      <c r="D46" s="36" t="s">
        <v>155</v>
      </c>
      <c r="E46" s="37">
        <v>18.809999999999999</v>
      </c>
      <c r="F46" s="11">
        <v>194.86</v>
      </c>
      <c r="G46" s="38">
        <f t="shared" si="0"/>
        <v>3665.32</v>
      </c>
      <c r="H46" s="39">
        <v>0</v>
      </c>
      <c r="I46" s="39">
        <f t="shared" si="1"/>
        <v>0</v>
      </c>
      <c r="J46" s="39">
        <f t="shared" si="6"/>
        <v>194.86</v>
      </c>
      <c r="K46" s="39">
        <f t="shared" si="7"/>
        <v>3665.32</v>
      </c>
      <c r="L46" s="39">
        <v>21</v>
      </c>
      <c r="M46" s="39">
        <f t="shared" si="2"/>
        <v>4435.0371999999998</v>
      </c>
      <c r="N46" s="40">
        <v>0</v>
      </c>
      <c r="O46" s="40">
        <f t="shared" si="3"/>
        <v>0</v>
      </c>
      <c r="P46" s="40">
        <v>1.183E-2</v>
      </c>
      <c r="Q46" s="40">
        <f t="shared" si="4"/>
        <v>0.22</v>
      </c>
      <c r="R46" s="39">
        <v>0</v>
      </c>
      <c r="S46" s="39">
        <f t="shared" si="5"/>
        <v>0</v>
      </c>
      <c r="T46" s="41"/>
      <c r="U46" s="41"/>
      <c r="V46" s="41"/>
      <c r="W46" s="41"/>
      <c r="X46" s="41"/>
      <c r="Y46" s="41"/>
      <c r="Z46" s="41"/>
      <c r="AA46" s="41" t="s">
        <v>126</v>
      </c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47" spans="1:54" ht="22.5" outlineLevel="1" x14ac:dyDescent="0.2">
      <c r="A47" s="33">
        <v>28</v>
      </c>
      <c r="B47" s="34" t="s">
        <v>184</v>
      </c>
      <c r="C47" s="35" t="s">
        <v>185</v>
      </c>
      <c r="D47" s="36" t="s">
        <v>150</v>
      </c>
      <c r="E47" s="37">
        <v>2</v>
      </c>
      <c r="F47" s="11">
        <v>594.32000000000005</v>
      </c>
      <c r="G47" s="38">
        <f t="shared" si="0"/>
        <v>1188.6400000000001</v>
      </c>
      <c r="H47" s="39">
        <v>0</v>
      </c>
      <c r="I47" s="39">
        <f t="shared" si="1"/>
        <v>0</v>
      </c>
      <c r="J47" s="39">
        <f t="shared" si="6"/>
        <v>594.32000000000005</v>
      </c>
      <c r="K47" s="39">
        <f t="shared" si="7"/>
        <v>1188.6400000000001</v>
      </c>
      <c r="L47" s="39">
        <v>21</v>
      </c>
      <c r="M47" s="39">
        <f t="shared" si="2"/>
        <v>1438.2544</v>
      </c>
      <c r="N47" s="40">
        <v>0</v>
      </c>
      <c r="O47" s="40">
        <f t="shared" si="3"/>
        <v>0</v>
      </c>
      <c r="P47" s="40">
        <v>9.7000000000000003E-2</v>
      </c>
      <c r="Q47" s="40">
        <f t="shared" si="4"/>
        <v>0.19</v>
      </c>
      <c r="R47" s="39">
        <v>0</v>
      </c>
      <c r="S47" s="39">
        <f t="shared" si="5"/>
        <v>0</v>
      </c>
      <c r="T47" s="41"/>
      <c r="U47" s="41"/>
      <c r="V47" s="41"/>
      <c r="W47" s="41"/>
      <c r="X47" s="41"/>
      <c r="Y47" s="41"/>
      <c r="Z47" s="41"/>
      <c r="AA47" s="41" t="s">
        <v>126</v>
      </c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</row>
    <row r="48" spans="1:54" outlineLevel="1" x14ac:dyDescent="0.2">
      <c r="A48" s="33">
        <v>29</v>
      </c>
      <c r="B48" s="34" t="s">
        <v>186</v>
      </c>
      <c r="C48" s="35" t="s">
        <v>187</v>
      </c>
      <c r="D48" s="36" t="s">
        <v>188</v>
      </c>
      <c r="E48" s="37">
        <v>1.1399999999999999</v>
      </c>
      <c r="F48" s="11">
        <v>3867.97</v>
      </c>
      <c r="G48" s="38">
        <f t="shared" si="0"/>
        <v>4409.49</v>
      </c>
      <c r="H48" s="39">
        <v>0</v>
      </c>
      <c r="I48" s="39">
        <f t="shared" si="1"/>
        <v>0</v>
      </c>
      <c r="J48" s="39">
        <f t="shared" si="6"/>
        <v>3867.97</v>
      </c>
      <c r="K48" s="39">
        <f t="shared" si="7"/>
        <v>4409.49</v>
      </c>
      <c r="L48" s="39">
        <v>21</v>
      </c>
      <c r="M48" s="39">
        <f t="shared" si="2"/>
        <v>5335.4829</v>
      </c>
      <c r="N48" s="40">
        <v>0</v>
      </c>
      <c r="O48" s="40">
        <f t="shared" si="3"/>
        <v>0</v>
      </c>
      <c r="P48" s="40">
        <v>2.3900000000000001E-2</v>
      </c>
      <c r="Q48" s="40">
        <f t="shared" si="4"/>
        <v>0.03</v>
      </c>
      <c r="R48" s="39">
        <v>0</v>
      </c>
      <c r="S48" s="39">
        <f t="shared" si="5"/>
        <v>0</v>
      </c>
      <c r="T48" s="41"/>
      <c r="U48" s="41"/>
      <c r="V48" s="41"/>
      <c r="W48" s="41"/>
      <c r="X48" s="41"/>
      <c r="Y48" s="41"/>
      <c r="Z48" s="41"/>
      <c r="AA48" s="41" t="s">
        <v>126</v>
      </c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</row>
    <row r="49" spans="1:54" outlineLevel="1" x14ac:dyDescent="0.2">
      <c r="A49" s="33">
        <v>30</v>
      </c>
      <c r="B49" s="34" t="s">
        <v>189</v>
      </c>
      <c r="C49" s="35" t="s">
        <v>190</v>
      </c>
      <c r="D49" s="36" t="s">
        <v>188</v>
      </c>
      <c r="E49" s="37">
        <v>0.6</v>
      </c>
      <c r="F49" s="11">
        <v>6412.6</v>
      </c>
      <c r="G49" s="38">
        <f t="shared" si="0"/>
        <v>3847.56</v>
      </c>
      <c r="H49" s="39">
        <v>0</v>
      </c>
      <c r="I49" s="39">
        <f t="shared" si="1"/>
        <v>0</v>
      </c>
      <c r="J49" s="39">
        <f t="shared" si="6"/>
        <v>6412.6</v>
      </c>
      <c r="K49" s="39">
        <f t="shared" si="7"/>
        <v>3847.56</v>
      </c>
      <c r="L49" s="39">
        <v>21</v>
      </c>
      <c r="M49" s="39">
        <f t="shared" si="2"/>
        <v>4655.5475999999999</v>
      </c>
      <c r="N49" s="40">
        <v>0</v>
      </c>
      <c r="O49" s="40">
        <f t="shared" si="3"/>
        <v>0</v>
      </c>
      <c r="P49" s="40">
        <v>5.6520000000000001E-2</v>
      </c>
      <c r="Q49" s="40">
        <f t="shared" si="4"/>
        <v>0.03</v>
      </c>
      <c r="R49" s="39">
        <v>0</v>
      </c>
      <c r="S49" s="39">
        <f t="shared" si="5"/>
        <v>0</v>
      </c>
      <c r="T49" s="41"/>
      <c r="U49" s="41"/>
      <c r="V49" s="41"/>
      <c r="W49" s="41"/>
      <c r="X49" s="41"/>
      <c r="Y49" s="41"/>
      <c r="Z49" s="41"/>
      <c r="AA49" s="41" t="s">
        <v>126</v>
      </c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</row>
    <row r="50" spans="1:54" ht="22.5" outlineLevel="1" x14ac:dyDescent="0.2">
      <c r="A50" s="33">
        <v>31</v>
      </c>
      <c r="B50" s="34" t="s">
        <v>191</v>
      </c>
      <c r="C50" s="35" t="s">
        <v>192</v>
      </c>
      <c r="D50" s="36" t="s">
        <v>155</v>
      </c>
      <c r="E50" s="37">
        <v>6.1410999999999998</v>
      </c>
      <c r="F50" s="11">
        <v>109.12</v>
      </c>
      <c r="G50" s="38">
        <f t="shared" si="0"/>
        <v>670.12</v>
      </c>
      <c r="H50" s="39">
        <v>0</v>
      </c>
      <c r="I50" s="39">
        <f t="shared" si="1"/>
        <v>0</v>
      </c>
      <c r="J50" s="39">
        <f t="shared" si="6"/>
        <v>109.12</v>
      </c>
      <c r="K50" s="39">
        <f t="shared" si="7"/>
        <v>670.12</v>
      </c>
      <c r="L50" s="39">
        <v>21</v>
      </c>
      <c r="M50" s="39">
        <f t="shared" si="2"/>
        <v>810.84519999999998</v>
      </c>
      <c r="N50" s="40">
        <v>0</v>
      </c>
      <c r="O50" s="40">
        <f t="shared" si="3"/>
        <v>0</v>
      </c>
      <c r="P50" s="40">
        <v>0.02</v>
      </c>
      <c r="Q50" s="40">
        <f t="shared" si="4"/>
        <v>0.12</v>
      </c>
      <c r="R50" s="39">
        <v>0</v>
      </c>
      <c r="S50" s="39">
        <f t="shared" si="5"/>
        <v>0</v>
      </c>
      <c r="T50" s="41"/>
      <c r="U50" s="41"/>
      <c r="V50" s="41"/>
      <c r="W50" s="41"/>
      <c r="X50" s="41"/>
      <c r="Y50" s="41"/>
      <c r="Z50" s="41"/>
      <c r="AA50" s="41" t="s">
        <v>126</v>
      </c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</row>
    <row r="51" spans="1:54" outlineLevel="1" x14ac:dyDescent="0.2">
      <c r="A51" s="33">
        <v>32</v>
      </c>
      <c r="B51" s="34" t="s">
        <v>193</v>
      </c>
      <c r="C51" s="35" t="s">
        <v>194</v>
      </c>
      <c r="D51" s="36" t="s">
        <v>155</v>
      </c>
      <c r="E51" s="37">
        <v>38.58</v>
      </c>
      <c r="F51" s="11">
        <v>78.739999999999995</v>
      </c>
      <c r="G51" s="38">
        <f t="shared" si="0"/>
        <v>3037.79</v>
      </c>
      <c r="H51" s="39">
        <v>0</v>
      </c>
      <c r="I51" s="39">
        <f t="shared" si="1"/>
        <v>0</v>
      </c>
      <c r="J51" s="39">
        <f t="shared" si="6"/>
        <v>78.739999999999995</v>
      </c>
      <c r="K51" s="39">
        <f t="shared" si="7"/>
        <v>3037.79</v>
      </c>
      <c r="L51" s="39">
        <v>21</v>
      </c>
      <c r="M51" s="39">
        <f t="shared" si="2"/>
        <v>3675.7258999999999</v>
      </c>
      <c r="N51" s="40">
        <v>0</v>
      </c>
      <c r="O51" s="40">
        <f t="shared" si="3"/>
        <v>0</v>
      </c>
      <c r="P51" s="40">
        <v>8.9099999999999995E-3</v>
      </c>
      <c r="Q51" s="40">
        <f t="shared" si="4"/>
        <v>0.34</v>
      </c>
      <c r="R51" s="39">
        <v>0</v>
      </c>
      <c r="S51" s="39">
        <f t="shared" si="5"/>
        <v>0</v>
      </c>
      <c r="T51" s="41"/>
      <c r="U51" s="41"/>
      <c r="V51" s="41"/>
      <c r="W51" s="41"/>
      <c r="X51" s="41"/>
      <c r="Y51" s="41"/>
      <c r="Z51" s="41"/>
      <c r="AA51" s="41" t="s">
        <v>126</v>
      </c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</row>
    <row r="52" spans="1:54" ht="22.5" outlineLevel="1" x14ac:dyDescent="0.2">
      <c r="A52" s="33">
        <v>33</v>
      </c>
      <c r="B52" s="34" t="s">
        <v>195</v>
      </c>
      <c r="C52" s="35" t="s">
        <v>196</v>
      </c>
      <c r="D52" s="36" t="s">
        <v>155</v>
      </c>
      <c r="E52" s="37">
        <v>7.45</v>
      </c>
      <c r="F52" s="11">
        <v>118.86</v>
      </c>
      <c r="G52" s="38">
        <f t="shared" si="0"/>
        <v>885.51</v>
      </c>
      <c r="H52" s="39">
        <v>0</v>
      </c>
      <c r="I52" s="39">
        <f t="shared" si="1"/>
        <v>0</v>
      </c>
      <c r="J52" s="39">
        <f t="shared" si="6"/>
        <v>118.86</v>
      </c>
      <c r="K52" s="39">
        <f t="shared" si="7"/>
        <v>885.51</v>
      </c>
      <c r="L52" s="39">
        <v>21</v>
      </c>
      <c r="M52" s="39">
        <f t="shared" si="2"/>
        <v>1071.4670999999998</v>
      </c>
      <c r="N52" s="40">
        <v>0</v>
      </c>
      <c r="O52" s="40">
        <f t="shared" si="3"/>
        <v>0</v>
      </c>
      <c r="P52" s="40">
        <v>1E-3</v>
      </c>
      <c r="Q52" s="40">
        <f t="shared" si="4"/>
        <v>0.01</v>
      </c>
      <c r="R52" s="39">
        <v>0</v>
      </c>
      <c r="S52" s="39">
        <f t="shared" si="5"/>
        <v>0</v>
      </c>
      <c r="T52" s="41"/>
      <c r="U52" s="41"/>
      <c r="V52" s="41"/>
      <c r="W52" s="41"/>
      <c r="X52" s="41"/>
      <c r="Y52" s="41"/>
      <c r="Z52" s="41"/>
      <c r="AA52" s="41" t="s">
        <v>126</v>
      </c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</row>
    <row r="53" spans="1:54" ht="22.5" outlineLevel="1" x14ac:dyDescent="0.2">
      <c r="A53" s="33">
        <v>34</v>
      </c>
      <c r="B53" s="34" t="s">
        <v>197</v>
      </c>
      <c r="C53" s="35" t="s">
        <v>198</v>
      </c>
      <c r="D53" s="36" t="s">
        <v>199</v>
      </c>
      <c r="E53" s="37">
        <v>4.9275000000000002</v>
      </c>
      <c r="F53" s="11">
        <v>5251.48</v>
      </c>
      <c r="G53" s="38">
        <f t="shared" si="0"/>
        <v>25876.67</v>
      </c>
      <c r="H53" s="39">
        <v>0</v>
      </c>
      <c r="I53" s="39">
        <f t="shared" si="1"/>
        <v>0</v>
      </c>
      <c r="J53" s="39">
        <f t="shared" si="6"/>
        <v>5251.48</v>
      </c>
      <c r="K53" s="39">
        <f t="shared" si="7"/>
        <v>25876.67</v>
      </c>
      <c r="L53" s="39">
        <v>21</v>
      </c>
      <c r="M53" s="39">
        <f t="shared" si="2"/>
        <v>31310.770699999997</v>
      </c>
      <c r="N53" s="40">
        <v>0</v>
      </c>
      <c r="O53" s="40">
        <f t="shared" si="3"/>
        <v>0</v>
      </c>
      <c r="P53" s="40">
        <v>2.2000000000000002</v>
      </c>
      <c r="Q53" s="40">
        <f t="shared" si="4"/>
        <v>10.84</v>
      </c>
      <c r="R53" s="39">
        <v>0</v>
      </c>
      <c r="S53" s="39">
        <f t="shared" si="5"/>
        <v>0</v>
      </c>
      <c r="T53" s="41"/>
      <c r="U53" s="41"/>
      <c r="V53" s="41"/>
      <c r="W53" s="41"/>
      <c r="X53" s="41"/>
      <c r="Y53" s="41"/>
      <c r="Z53" s="41"/>
      <c r="AA53" s="41" t="s">
        <v>126</v>
      </c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1:54" ht="22.5" outlineLevel="1" x14ac:dyDescent="0.2">
      <c r="A54" s="33">
        <v>35</v>
      </c>
      <c r="B54" s="34" t="s">
        <v>200</v>
      </c>
      <c r="C54" s="35" t="s">
        <v>201</v>
      </c>
      <c r="D54" s="36" t="s">
        <v>155</v>
      </c>
      <c r="E54" s="37">
        <v>54.75</v>
      </c>
      <c r="F54" s="11">
        <v>29.91</v>
      </c>
      <c r="G54" s="38">
        <f t="shared" si="0"/>
        <v>1637.57</v>
      </c>
      <c r="H54" s="39">
        <v>0</v>
      </c>
      <c r="I54" s="39">
        <f t="shared" si="1"/>
        <v>0</v>
      </c>
      <c r="J54" s="39">
        <f t="shared" si="6"/>
        <v>29.91</v>
      </c>
      <c r="K54" s="39">
        <f t="shared" si="7"/>
        <v>1637.57</v>
      </c>
      <c r="L54" s="39">
        <v>21</v>
      </c>
      <c r="M54" s="39">
        <f t="shared" si="2"/>
        <v>1981.4596999999999</v>
      </c>
      <c r="N54" s="40">
        <v>0</v>
      </c>
      <c r="O54" s="40">
        <f t="shared" si="3"/>
        <v>0</v>
      </c>
      <c r="P54" s="40">
        <v>9.7400000000000004E-3</v>
      </c>
      <c r="Q54" s="40">
        <f t="shared" si="4"/>
        <v>0.53</v>
      </c>
      <c r="R54" s="39">
        <v>0</v>
      </c>
      <c r="S54" s="39">
        <f t="shared" si="5"/>
        <v>0</v>
      </c>
      <c r="T54" s="41"/>
      <c r="U54" s="41"/>
      <c r="V54" s="41"/>
      <c r="W54" s="41"/>
      <c r="X54" s="41"/>
      <c r="Y54" s="41"/>
      <c r="Z54" s="41"/>
      <c r="AA54" s="41" t="s">
        <v>126</v>
      </c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  <row r="55" spans="1:54" ht="33.75" outlineLevel="1" x14ac:dyDescent="0.2">
      <c r="A55" s="33">
        <v>36</v>
      </c>
      <c r="B55" s="34" t="s">
        <v>202</v>
      </c>
      <c r="C55" s="35" t="s">
        <v>203</v>
      </c>
      <c r="D55" s="36" t="s">
        <v>199</v>
      </c>
      <c r="E55" s="37">
        <v>4.9275000000000002</v>
      </c>
      <c r="F55" s="11">
        <v>5322.48</v>
      </c>
      <c r="G55" s="38">
        <f t="shared" si="0"/>
        <v>26226.52</v>
      </c>
      <c r="H55" s="39">
        <v>0</v>
      </c>
      <c r="I55" s="39">
        <f t="shared" si="1"/>
        <v>0</v>
      </c>
      <c r="J55" s="39">
        <f t="shared" si="6"/>
        <v>5322.48</v>
      </c>
      <c r="K55" s="39">
        <f t="shared" si="7"/>
        <v>26226.52</v>
      </c>
      <c r="L55" s="39">
        <v>21</v>
      </c>
      <c r="M55" s="39">
        <f t="shared" si="2"/>
        <v>31734.089199999999</v>
      </c>
      <c r="N55" s="40">
        <v>0</v>
      </c>
      <c r="O55" s="40">
        <f t="shared" si="3"/>
        <v>0</v>
      </c>
      <c r="P55" s="40">
        <v>2.2000000000000002</v>
      </c>
      <c r="Q55" s="40">
        <f t="shared" si="4"/>
        <v>10.84</v>
      </c>
      <c r="R55" s="39">
        <v>0</v>
      </c>
      <c r="S55" s="39">
        <f t="shared" si="5"/>
        <v>0</v>
      </c>
      <c r="T55" s="41"/>
      <c r="U55" s="41"/>
      <c r="V55" s="41"/>
      <c r="W55" s="41"/>
      <c r="X55" s="41"/>
      <c r="Y55" s="41"/>
      <c r="Z55" s="41"/>
      <c r="AA55" s="41" t="s">
        <v>126</v>
      </c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</row>
    <row r="56" spans="1:54" ht="22.5" outlineLevel="1" x14ac:dyDescent="0.2">
      <c r="A56" s="33">
        <v>37</v>
      </c>
      <c r="B56" s="34" t="s">
        <v>204</v>
      </c>
      <c r="C56" s="35" t="s">
        <v>205</v>
      </c>
      <c r="D56" s="36" t="s">
        <v>199</v>
      </c>
      <c r="E56" s="37">
        <v>6.6247499999999997</v>
      </c>
      <c r="F56" s="11">
        <v>2338.3200000000002</v>
      </c>
      <c r="G56" s="38">
        <f t="shared" si="0"/>
        <v>15490.79</v>
      </c>
      <c r="H56" s="39">
        <v>0</v>
      </c>
      <c r="I56" s="39">
        <f t="shared" si="1"/>
        <v>0</v>
      </c>
      <c r="J56" s="39">
        <f t="shared" si="6"/>
        <v>2338.3200000000002</v>
      </c>
      <c r="K56" s="39">
        <f t="shared" si="7"/>
        <v>15490.79</v>
      </c>
      <c r="L56" s="39">
        <v>21</v>
      </c>
      <c r="M56" s="39">
        <f t="shared" si="2"/>
        <v>18743.855900000002</v>
      </c>
      <c r="N56" s="40">
        <v>0</v>
      </c>
      <c r="O56" s="40">
        <f t="shared" si="3"/>
        <v>0</v>
      </c>
      <c r="P56" s="40">
        <v>0</v>
      </c>
      <c r="Q56" s="40">
        <f t="shared" si="4"/>
        <v>0</v>
      </c>
      <c r="R56" s="39">
        <v>0</v>
      </c>
      <c r="S56" s="39">
        <f t="shared" si="5"/>
        <v>0</v>
      </c>
      <c r="T56" s="41"/>
      <c r="U56" s="41"/>
      <c r="V56" s="41"/>
      <c r="W56" s="41"/>
      <c r="X56" s="41"/>
      <c r="Y56" s="41"/>
      <c r="Z56" s="41"/>
      <c r="AA56" s="41" t="s">
        <v>126</v>
      </c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</row>
    <row r="57" spans="1:54" ht="22.5" outlineLevel="1" x14ac:dyDescent="0.2">
      <c r="A57" s="33">
        <v>38</v>
      </c>
      <c r="B57" s="34" t="s">
        <v>206</v>
      </c>
      <c r="C57" s="35" t="s">
        <v>207</v>
      </c>
      <c r="D57" s="36" t="s">
        <v>199</v>
      </c>
      <c r="E57" s="37">
        <v>6.6247499999999997</v>
      </c>
      <c r="F57" s="11">
        <v>347.83</v>
      </c>
      <c r="G57" s="38">
        <f t="shared" si="0"/>
        <v>2304.29</v>
      </c>
      <c r="H57" s="39">
        <v>0</v>
      </c>
      <c r="I57" s="39">
        <f t="shared" si="1"/>
        <v>0</v>
      </c>
      <c r="J57" s="39">
        <f t="shared" si="6"/>
        <v>347.83</v>
      </c>
      <c r="K57" s="39">
        <f t="shared" si="7"/>
        <v>2304.29</v>
      </c>
      <c r="L57" s="39">
        <v>21</v>
      </c>
      <c r="M57" s="39">
        <f t="shared" si="2"/>
        <v>2788.1909000000001</v>
      </c>
      <c r="N57" s="40">
        <v>0</v>
      </c>
      <c r="O57" s="40">
        <f t="shared" si="3"/>
        <v>0</v>
      </c>
      <c r="P57" s="40">
        <v>0</v>
      </c>
      <c r="Q57" s="40">
        <f t="shared" si="4"/>
        <v>0</v>
      </c>
      <c r="R57" s="39">
        <v>0</v>
      </c>
      <c r="S57" s="39">
        <f t="shared" si="5"/>
        <v>0</v>
      </c>
      <c r="T57" s="41"/>
      <c r="U57" s="41"/>
      <c r="V57" s="41"/>
      <c r="W57" s="41"/>
      <c r="X57" s="41"/>
      <c r="Y57" s="41"/>
      <c r="Z57" s="41"/>
      <c r="AA57" s="41" t="s">
        <v>126</v>
      </c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</row>
    <row r="58" spans="1:54" outlineLevel="1" x14ac:dyDescent="0.2">
      <c r="A58" s="33">
        <v>39</v>
      </c>
      <c r="B58" s="34" t="s">
        <v>208</v>
      </c>
      <c r="C58" s="35" t="s">
        <v>209</v>
      </c>
      <c r="D58" s="36" t="s">
        <v>199</v>
      </c>
      <c r="E58" s="37">
        <v>6.6247499999999997</v>
      </c>
      <c r="F58" s="11">
        <v>306.89999999999998</v>
      </c>
      <c r="G58" s="38">
        <f t="shared" si="0"/>
        <v>2033.14</v>
      </c>
      <c r="H58" s="39">
        <v>0</v>
      </c>
      <c r="I58" s="39">
        <f t="shared" si="1"/>
        <v>0</v>
      </c>
      <c r="J58" s="39">
        <f t="shared" si="6"/>
        <v>306.89999999999998</v>
      </c>
      <c r="K58" s="39">
        <f t="shared" si="7"/>
        <v>2033.14</v>
      </c>
      <c r="L58" s="39">
        <v>21</v>
      </c>
      <c r="M58" s="39">
        <f t="shared" si="2"/>
        <v>2460.0994000000001</v>
      </c>
      <c r="N58" s="40">
        <v>0</v>
      </c>
      <c r="O58" s="40">
        <f t="shared" si="3"/>
        <v>0</v>
      </c>
      <c r="P58" s="40">
        <v>0</v>
      </c>
      <c r="Q58" s="40">
        <f t="shared" si="4"/>
        <v>0</v>
      </c>
      <c r="R58" s="39">
        <v>0</v>
      </c>
      <c r="S58" s="39">
        <f t="shared" si="5"/>
        <v>0</v>
      </c>
      <c r="T58" s="41"/>
      <c r="U58" s="41"/>
      <c r="V58" s="41"/>
      <c r="W58" s="41"/>
      <c r="X58" s="41"/>
      <c r="Y58" s="41"/>
      <c r="Z58" s="41"/>
      <c r="AA58" s="41" t="s">
        <v>126</v>
      </c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</row>
    <row r="59" spans="1:54" ht="22.5" outlineLevel="1" x14ac:dyDescent="0.2">
      <c r="A59" s="33">
        <v>40</v>
      </c>
      <c r="B59" s="34" t="s">
        <v>210</v>
      </c>
      <c r="C59" s="35" t="s">
        <v>211</v>
      </c>
      <c r="D59" s="36" t="s">
        <v>199</v>
      </c>
      <c r="E59" s="37">
        <v>6.6247499999999997</v>
      </c>
      <c r="F59" s="11">
        <v>410.79</v>
      </c>
      <c r="G59" s="38">
        <f t="shared" si="0"/>
        <v>2721.38</v>
      </c>
      <c r="H59" s="39">
        <v>0</v>
      </c>
      <c r="I59" s="39">
        <f t="shared" si="1"/>
        <v>0</v>
      </c>
      <c r="J59" s="39">
        <f t="shared" si="6"/>
        <v>410.79</v>
      </c>
      <c r="K59" s="39">
        <f t="shared" si="7"/>
        <v>2721.38</v>
      </c>
      <c r="L59" s="39">
        <v>21</v>
      </c>
      <c r="M59" s="39">
        <f t="shared" si="2"/>
        <v>3292.8697999999999</v>
      </c>
      <c r="N59" s="40">
        <v>0</v>
      </c>
      <c r="O59" s="40">
        <f t="shared" si="3"/>
        <v>0</v>
      </c>
      <c r="P59" s="40">
        <v>0</v>
      </c>
      <c r="Q59" s="40">
        <f t="shared" si="4"/>
        <v>0</v>
      </c>
      <c r="R59" s="39">
        <v>0</v>
      </c>
      <c r="S59" s="39">
        <f t="shared" si="5"/>
        <v>0</v>
      </c>
      <c r="T59" s="41"/>
      <c r="U59" s="41"/>
      <c r="V59" s="41"/>
      <c r="W59" s="41"/>
      <c r="X59" s="41"/>
      <c r="Y59" s="41"/>
      <c r="Z59" s="41"/>
      <c r="AA59" s="41" t="s">
        <v>126</v>
      </c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</row>
    <row r="60" spans="1:54" ht="33.75" outlineLevel="1" x14ac:dyDescent="0.2">
      <c r="A60" s="33">
        <v>41</v>
      </c>
      <c r="B60" s="34" t="s">
        <v>212</v>
      </c>
      <c r="C60" s="35" t="s">
        <v>213</v>
      </c>
      <c r="D60" s="36" t="s">
        <v>155</v>
      </c>
      <c r="E60" s="37">
        <v>35.96</v>
      </c>
      <c r="F60" s="11">
        <v>835.95</v>
      </c>
      <c r="G60" s="38">
        <f t="shared" si="0"/>
        <v>30060.76</v>
      </c>
      <c r="H60" s="39">
        <v>0</v>
      </c>
      <c r="I60" s="39">
        <f t="shared" si="1"/>
        <v>0</v>
      </c>
      <c r="J60" s="39">
        <f t="shared" si="6"/>
        <v>835.95</v>
      </c>
      <c r="K60" s="39">
        <f t="shared" si="7"/>
        <v>30060.76</v>
      </c>
      <c r="L60" s="39">
        <v>21</v>
      </c>
      <c r="M60" s="39">
        <f t="shared" si="2"/>
        <v>36373.5196</v>
      </c>
      <c r="N60" s="40">
        <v>0</v>
      </c>
      <c r="O60" s="40">
        <f t="shared" si="3"/>
        <v>0</v>
      </c>
      <c r="P60" s="40">
        <v>1.26E-2</v>
      </c>
      <c r="Q60" s="40">
        <f t="shared" si="4"/>
        <v>0.45</v>
      </c>
      <c r="R60" s="39">
        <v>0</v>
      </c>
      <c r="S60" s="39">
        <f t="shared" si="5"/>
        <v>0</v>
      </c>
      <c r="T60" s="41"/>
      <c r="U60" s="41"/>
      <c r="V60" s="41"/>
      <c r="W60" s="41"/>
      <c r="X60" s="41"/>
      <c r="Y60" s="41"/>
      <c r="Z60" s="41"/>
      <c r="AA60" s="41" t="s">
        <v>126</v>
      </c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</row>
    <row r="61" spans="1:54" ht="22.5" outlineLevel="1" x14ac:dyDescent="0.2">
      <c r="A61" s="33">
        <v>42</v>
      </c>
      <c r="B61" s="34" t="s">
        <v>214</v>
      </c>
      <c r="C61" s="35" t="s">
        <v>215</v>
      </c>
      <c r="D61" s="36" t="s">
        <v>125</v>
      </c>
      <c r="E61" s="37">
        <v>1</v>
      </c>
      <c r="F61" s="11">
        <v>1607.6</v>
      </c>
      <c r="G61" s="38">
        <f t="shared" si="0"/>
        <v>1607.6</v>
      </c>
      <c r="H61" s="39">
        <v>0</v>
      </c>
      <c r="I61" s="39">
        <f t="shared" si="1"/>
        <v>0</v>
      </c>
      <c r="J61" s="39">
        <f t="shared" si="6"/>
        <v>1607.6</v>
      </c>
      <c r="K61" s="39">
        <f t="shared" si="7"/>
        <v>1607.6</v>
      </c>
      <c r="L61" s="39">
        <v>21</v>
      </c>
      <c r="M61" s="39">
        <f t="shared" si="2"/>
        <v>1945.1959999999999</v>
      </c>
      <c r="N61" s="40">
        <v>0</v>
      </c>
      <c r="O61" s="40">
        <f t="shared" si="3"/>
        <v>0</v>
      </c>
      <c r="P61" s="40">
        <v>0</v>
      </c>
      <c r="Q61" s="40">
        <f t="shared" si="4"/>
        <v>0</v>
      </c>
      <c r="R61" s="39">
        <v>0</v>
      </c>
      <c r="S61" s="39">
        <f t="shared" si="5"/>
        <v>0</v>
      </c>
      <c r="T61" s="41"/>
      <c r="U61" s="41"/>
      <c r="V61" s="41"/>
      <c r="W61" s="41"/>
      <c r="X61" s="41"/>
      <c r="Y61" s="41"/>
      <c r="Z61" s="41"/>
      <c r="AA61" s="41" t="s">
        <v>126</v>
      </c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</row>
    <row r="62" spans="1:54" ht="22.5" outlineLevel="1" x14ac:dyDescent="0.2">
      <c r="A62" s="33">
        <v>43</v>
      </c>
      <c r="B62" s="34" t="s">
        <v>216</v>
      </c>
      <c r="C62" s="35" t="s">
        <v>217</v>
      </c>
      <c r="D62" s="36" t="s">
        <v>218</v>
      </c>
      <c r="E62" s="37">
        <v>45.413110000000003</v>
      </c>
      <c r="F62" s="11">
        <v>748.26</v>
      </c>
      <c r="G62" s="38">
        <f t="shared" si="0"/>
        <v>33980.81</v>
      </c>
      <c r="H62" s="39">
        <v>0</v>
      </c>
      <c r="I62" s="39">
        <f t="shared" si="1"/>
        <v>0</v>
      </c>
      <c r="J62" s="39">
        <f t="shared" si="6"/>
        <v>748.26</v>
      </c>
      <c r="K62" s="39">
        <f t="shared" si="7"/>
        <v>33980.81</v>
      </c>
      <c r="L62" s="39">
        <v>21</v>
      </c>
      <c r="M62" s="39">
        <f t="shared" si="2"/>
        <v>41116.780099999996</v>
      </c>
      <c r="N62" s="40">
        <v>0</v>
      </c>
      <c r="O62" s="40">
        <f t="shared" si="3"/>
        <v>0</v>
      </c>
      <c r="P62" s="40">
        <v>0</v>
      </c>
      <c r="Q62" s="40">
        <f t="shared" si="4"/>
        <v>0</v>
      </c>
      <c r="R62" s="39">
        <v>0</v>
      </c>
      <c r="S62" s="39">
        <f t="shared" si="5"/>
        <v>0</v>
      </c>
      <c r="T62" s="41"/>
      <c r="U62" s="41"/>
      <c r="V62" s="41"/>
      <c r="W62" s="41"/>
      <c r="X62" s="41"/>
      <c r="Y62" s="41"/>
      <c r="Z62" s="41"/>
      <c r="AA62" s="41" t="s">
        <v>126</v>
      </c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</row>
    <row r="63" spans="1:54" outlineLevel="1" x14ac:dyDescent="0.2">
      <c r="A63" s="33">
        <v>44</v>
      </c>
      <c r="B63" s="34" t="s">
        <v>219</v>
      </c>
      <c r="C63" s="35" t="s">
        <v>220</v>
      </c>
      <c r="D63" s="36" t="s">
        <v>218</v>
      </c>
      <c r="E63" s="37">
        <v>45.413110000000003</v>
      </c>
      <c r="F63" s="11">
        <v>386.8</v>
      </c>
      <c r="G63" s="38">
        <f t="shared" si="0"/>
        <v>17565.79</v>
      </c>
      <c r="H63" s="39">
        <v>0</v>
      </c>
      <c r="I63" s="39">
        <f t="shared" si="1"/>
        <v>0</v>
      </c>
      <c r="J63" s="39">
        <f t="shared" si="6"/>
        <v>386.8</v>
      </c>
      <c r="K63" s="39">
        <f t="shared" si="7"/>
        <v>17565.79</v>
      </c>
      <c r="L63" s="39">
        <v>21</v>
      </c>
      <c r="M63" s="39">
        <f t="shared" si="2"/>
        <v>21254.605899999999</v>
      </c>
      <c r="N63" s="40">
        <v>0</v>
      </c>
      <c r="O63" s="40">
        <f t="shared" si="3"/>
        <v>0</v>
      </c>
      <c r="P63" s="40">
        <v>0</v>
      </c>
      <c r="Q63" s="40">
        <f t="shared" si="4"/>
        <v>0</v>
      </c>
      <c r="R63" s="39">
        <v>0</v>
      </c>
      <c r="S63" s="39">
        <f t="shared" si="5"/>
        <v>0</v>
      </c>
      <c r="T63" s="41"/>
      <c r="U63" s="41"/>
      <c r="V63" s="41"/>
      <c r="W63" s="41"/>
      <c r="X63" s="41"/>
      <c r="Y63" s="41"/>
      <c r="Z63" s="41"/>
      <c r="AA63" s="41" t="s">
        <v>126</v>
      </c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</row>
    <row r="64" spans="1:54" ht="22.5" outlineLevel="1" x14ac:dyDescent="0.2">
      <c r="A64" s="33">
        <v>45</v>
      </c>
      <c r="B64" s="34" t="s">
        <v>221</v>
      </c>
      <c r="C64" s="35" t="s">
        <v>222</v>
      </c>
      <c r="D64" s="36" t="s">
        <v>218</v>
      </c>
      <c r="E64" s="37">
        <v>45.413110000000003</v>
      </c>
      <c r="F64" s="11">
        <v>375.11</v>
      </c>
      <c r="G64" s="38">
        <f t="shared" si="0"/>
        <v>17034.91</v>
      </c>
      <c r="H64" s="39">
        <v>0</v>
      </c>
      <c r="I64" s="39">
        <f t="shared" si="1"/>
        <v>0</v>
      </c>
      <c r="J64" s="39">
        <f t="shared" si="6"/>
        <v>375.11</v>
      </c>
      <c r="K64" s="39">
        <f t="shared" si="7"/>
        <v>17034.91</v>
      </c>
      <c r="L64" s="39">
        <v>21</v>
      </c>
      <c r="M64" s="39">
        <f t="shared" si="2"/>
        <v>20612.241099999999</v>
      </c>
      <c r="N64" s="40">
        <v>0</v>
      </c>
      <c r="O64" s="40">
        <f t="shared" si="3"/>
        <v>0</v>
      </c>
      <c r="P64" s="40">
        <v>0</v>
      </c>
      <c r="Q64" s="40">
        <f t="shared" si="4"/>
        <v>0</v>
      </c>
      <c r="R64" s="39">
        <v>0</v>
      </c>
      <c r="S64" s="39">
        <f t="shared" si="5"/>
        <v>0</v>
      </c>
      <c r="T64" s="41"/>
      <c r="U64" s="41"/>
      <c r="V64" s="41"/>
      <c r="W64" s="41"/>
      <c r="X64" s="41"/>
      <c r="Y64" s="41"/>
      <c r="Z64" s="41"/>
      <c r="AA64" s="41" t="s">
        <v>126</v>
      </c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</row>
    <row r="65" spans="1:54" ht="22.5" outlineLevel="1" x14ac:dyDescent="0.2">
      <c r="A65" s="33">
        <v>46</v>
      </c>
      <c r="B65" s="34" t="s">
        <v>223</v>
      </c>
      <c r="C65" s="35" t="s">
        <v>224</v>
      </c>
      <c r="D65" s="36" t="s">
        <v>218</v>
      </c>
      <c r="E65" s="37">
        <v>45.413110000000003</v>
      </c>
      <c r="F65" s="11">
        <v>219.22</v>
      </c>
      <c r="G65" s="38">
        <f t="shared" si="0"/>
        <v>9955.4599999999991</v>
      </c>
      <c r="H65" s="39">
        <v>0</v>
      </c>
      <c r="I65" s="39">
        <f t="shared" si="1"/>
        <v>0</v>
      </c>
      <c r="J65" s="39">
        <f t="shared" si="6"/>
        <v>219.22</v>
      </c>
      <c r="K65" s="39">
        <f t="shared" si="7"/>
        <v>9955.4599999999991</v>
      </c>
      <c r="L65" s="39">
        <v>21</v>
      </c>
      <c r="M65" s="39">
        <f t="shared" si="2"/>
        <v>12046.106599999999</v>
      </c>
      <c r="N65" s="40">
        <v>0</v>
      </c>
      <c r="O65" s="40">
        <f t="shared" si="3"/>
        <v>0</v>
      </c>
      <c r="P65" s="40">
        <v>0</v>
      </c>
      <c r="Q65" s="40">
        <f t="shared" si="4"/>
        <v>0</v>
      </c>
      <c r="R65" s="39">
        <v>0</v>
      </c>
      <c r="S65" s="39">
        <f t="shared" si="5"/>
        <v>0</v>
      </c>
      <c r="T65" s="41"/>
      <c r="U65" s="41"/>
      <c r="V65" s="41"/>
      <c r="W65" s="41"/>
      <c r="X65" s="41"/>
      <c r="Y65" s="41"/>
      <c r="Z65" s="41"/>
      <c r="AA65" s="41" t="s">
        <v>126</v>
      </c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</row>
    <row r="66" spans="1:54" ht="22.5" outlineLevel="1" x14ac:dyDescent="0.2">
      <c r="A66" s="33">
        <v>47</v>
      </c>
      <c r="B66" s="34" t="s">
        <v>225</v>
      </c>
      <c r="C66" s="35" t="s">
        <v>226</v>
      </c>
      <c r="D66" s="36" t="s">
        <v>218</v>
      </c>
      <c r="E66" s="37">
        <v>43.391159999999999</v>
      </c>
      <c r="F66" s="11">
        <v>2333.61</v>
      </c>
      <c r="G66" s="38">
        <f t="shared" si="0"/>
        <v>101258.04</v>
      </c>
      <c r="H66" s="39">
        <v>0</v>
      </c>
      <c r="I66" s="39">
        <f t="shared" si="1"/>
        <v>0</v>
      </c>
      <c r="J66" s="39">
        <f t="shared" si="6"/>
        <v>2333.61</v>
      </c>
      <c r="K66" s="39">
        <f t="shared" si="7"/>
        <v>101258.04</v>
      </c>
      <c r="L66" s="39">
        <v>21</v>
      </c>
      <c r="M66" s="39">
        <f t="shared" si="2"/>
        <v>122522.22839999999</v>
      </c>
      <c r="N66" s="40">
        <v>0</v>
      </c>
      <c r="O66" s="40">
        <f t="shared" si="3"/>
        <v>0</v>
      </c>
      <c r="P66" s="40">
        <v>0</v>
      </c>
      <c r="Q66" s="40">
        <f t="shared" si="4"/>
        <v>0</v>
      </c>
      <c r="R66" s="39">
        <v>0</v>
      </c>
      <c r="S66" s="39">
        <f t="shared" si="5"/>
        <v>0</v>
      </c>
      <c r="T66" s="41"/>
      <c r="U66" s="41"/>
      <c r="V66" s="41"/>
      <c r="W66" s="41"/>
      <c r="X66" s="41"/>
      <c r="Y66" s="41"/>
      <c r="Z66" s="41"/>
      <c r="AA66" s="41" t="s">
        <v>126</v>
      </c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</row>
    <row r="67" spans="1:54" ht="22.5" outlineLevel="1" x14ac:dyDescent="0.2">
      <c r="A67" s="33">
        <v>48</v>
      </c>
      <c r="B67" s="34" t="s">
        <v>227</v>
      </c>
      <c r="C67" s="35" t="s">
        <v>228</v>
      </c>
      <c r="D67" s="36" t="s">
        <v>218</v>
      </c>
      <c r="E67" s="37">
        <v>0.34616999999999998</v>
      </c>
      <c r="F67" s="11">
        <v>4140.78</v>
      </c>
      <c r="G67" s="38">
        <f t="shared" si="0"/>
        <v>1433.41</v>
      </c>
      <c r="H67" s="39">
        <v>0</v>
      </c>
      <c r="I67" s="39">
        <f t="shared" si="1"/>
        <v>0</v>
      </c>
      <c r="J67" s="39">
        <f t="shared" si="6"/>
        <v>4140.78</v>
      </c>
      <c r="K67" s="39">
        <f t="shared" si="7"/>
        <v>1433.41</v>
      </c>
      <c r="L67" s="39">
        <v>21</v>
      </c>
      <c r="M67" s="39">
        <f t="shared" si="2"/>
        <v>1734.4261000000001</v>
      </c>
      <c r="N67" s="40">
        <v>0</v>
      </c>
      <c r="O67" s="40">
        <f t="shared" si="3"/>
        <v>0</v>
      </c>
      <c r="P67" s="40">
        <v>0</v>
      </c>
      <c r="Q67" s="40">
        <f t="shared" si="4"/>
        <v>0</v>
      </c>
      <c r="R67" s="39">
        <v>0</v>
      </c>
      <c r="S67" s="39">
        <f t="shared" si="5"/>
        <v>0</v>
      </c>
      <c r="T67" s="41"/>
      <c r="U67" s="41"/>
      <c r="V67" s="41"/>
      <c r="W67" s="41"/>
      <c r="X67" s="41"/>
      <c r="Y67" s="41"/>
      <c r="Z67" s="41"/>
      <c r="AA67" s="41" t="s">
        <v>126</v>
      </c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</row>
    <row r="68" spans="1:54" ht="22.5" outlineLevel="1" x14ac:dyDescent="0.2">
      <c r="A68" s="33">
        <v>49</v>
      </c>
      <c r="B68" s="34" t="s">
        <v>229</v>
      </c>
      <c r="C68" s="35" t="s">
        <v>230</v>
      </c>
      <c r="D68" s="36" t="s">
        <v>218</v>
      </c>
      <c r="E68" s="37">
        <v>0.53327000000000002</v>
      </c>
      <c r="F68" s="11">
        <v>3990.92</v>
      </c>
      <c r="G68" s="38">
        <f t="shared" si="0"/>
        <v>2128.2399999999998</v>
      </c>
      <c r="H68" s="39">
        <v>0</v>
      </c>
      <c r="I68" s="39">
        <f t="shared" si="1"/>
        <v>0</v>
      </c>
      <c r="J68" s="39">
        <f t="shared" si="6"/>
        <v>3990.92</v>
      </c>
      <c r="K68" s="39">
        <f t="shared" si="7"/>
        <v>2128.2399999999998</v>
      </c>
      <c r="L68" s="39">
        <v>21</v>
      </c>
      <c r="M68" s="39">
        <f t="shared" si="2"/>
        <v>2575.1703999999995</v>
      </c>
      <c r="N68" s="40">
        <v>0</v>
      </c>
      <c r="O68" s="40">
        <f t="shared" si="3"/>
        <v>0</v>
      </c>
      <c r="P68" s="40">
        <v>0</v>
      </c>
      <c r="Q68" s="40">
        <f t="shared" si="4"/>
        <v>0</v>
      </c>
      <c r="R68" s="39">
        <v>0</v>
      </c>
      <c r="S68" s="39">
        <f t="shared" si="5"/>
        <v>0</v>
      </c>
      <c r="T68" s="41"/>
      <c r="U68" s="41"/>
      <c r="V68" s="41"/>
      <c r="W68" s="41"/>
      <c r="X68" s="41"/>
      <c r="Y68" s="41"/>
      <c r="Z68" s="41"/>
      <c r="AA68" s="41" t="s">
        <v>126</v>
      </c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</row>
    <row r="69" spans="1:54" ht="22.5" outlineLevel="1" x14ac:dyDescent="0.2">
      <c r="A69" s="33">
        <v>50</v>
      </c>
      <c r="B69" s="34" t="s">
        <v>231</v>
      </c>
      <c r="C69" s="35" t="s">
        <v>232</v>
      </c>
      <c r="D69" s="36" t="s">
        <v>218</v>
      </c>
      <c r="E69" s="37">
        <v>7.45E-3</v>
      </c>
      <c r="F69" s="11">
        <v>3945.92</v>
      </c>
      <c r="G69" s="38">
        <f t="shared" si="0"/>
        <v>29.4</v>
      </c>
      <c r="H69" s="39">
        <v>0</v>
      </c>
      <c r="I69" s="39">
        <f t="shared" si="1"/>
        <v>0</v>
      </c>
      <c r="J69" s="39">
        <f t="shared" si="6"/>
        <v>3945.92</v>
      </c>
      <c r="K69" s="39">
        <f t="shared" si="7"/>
        <v>29.4</v>
      </c>
      <c r="L69" s="39">
        <v>21</v>
      </c>
      <c r="M69" s="39">
        <f t="shared" si="2"/>
        <v>35.573999999999998</v>
      </c>
      <c r="N69" s="40">
        <v>0</v>
      </c>
      <c r="O69" s="40">
        <f t="shared" si="3"/>
        <v>0</v>
      </c>
      <c r="P69" s="40">
        <v>0</v>
      </c>
      <c r="Q69" s="40">
        <f t="shared" si="4"/>
        <v>0</v>
      </c>
      <c r="R69" s="39">
        <v>0</v>
      </c>
      <c r="S69" s="39">
        <f t="shared" si="5"/>
        <v>0</v>
      </c>
      <c r="T69" s="41"/>
      <c r="U69" s="41"/>
      <c r="V69" s="41"/>
      <c r="W69" s="41"/>
      <c r="X69" s="41"/>
      <c r="Y69" s="41"/>
      <c r="Z69" s="41"/>
      <c r="AA69" s="41" t="s">
        <v>126</v>
      </c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</row>
    <row r="70" spans="1:54" outlineLevel="1" x14ac:dyDescent="0.2">
      <c r="A70" s="33">
        <v>51</v>
      </c>
      <c r="B70" s="34" t="s">
        <v>233</v>
      </c>
      <c r="C70" s="35" t="s">
        <v>234</v>
      </c>
      <c r="D70" s="36" t="s">
        <v>218</v>
      </c>
      <c r="E70" s="37">
        <v>0.70387</v>
      </c>
      <c r="F70" s="11">
        <v>3740.34</v>
      </c>
      <c r="G70" s="38">
        <f t="shared" si="0"/>
        <v>2632.71</v>
      </c>
      <c r="H70" s="39">
        <v>0</v>
      </c>
      <c r="I70" s="39">
        <f t="shared" si="1"/>
        <v>0</v>
      </c>
      <c r="J70" s="39">
        <f t="shared" si="6"/>
        <v>3740.34</v>
      </c>
      <c r="K70" s="39">
        <f t="shared" si="7"/>
        <v>2632.71</v>
      </c>
      <c r="L70" s="39">
        <v>21</v>
      </c>
      <c r="M70" s="39">
        <f t="shared" si="2"/>
        <v>3185.5790999999999</v>
      </c>
      <c r="N70" s="40">
        <v>0</v>
      </c>
      <c r="O70" s="40">
        <f t="shared" si="3"/>
        <v>0</v>
      </c>
      <c r="P70" s="40">
        <v>0</v>
      </c>
      <c r="Q70" s="40">
        <f t="shared" si="4"/>
        <v>0</v>
      </c>
      <c r="R70" s="39">
        <v>0</v>
      </c>
      <c r="S70" s="39">
        <f t="shared" si="5"/>
        <v>0</v>
      </c>
      <c r="T70" s="41"/>
      <c r="U70" s="41"/>
      <c r="V70" s="41"/>
      <c r="W70" s="41"/>
      <c r="X70" s="41"/>
      <c r="Y70" s="41"/>
      <c r="Z70" s="41"/>
      <c r="AA70" s="41" t="s">
        <v>126</v>
      </c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</row>
    <row r="71" spans="1:54" outlineLevel="1" x14ac:dyDescent="0.2">
      <c r="A71" s="33">
        <v>52</v>
      </c>
      <c r="B71" s="34" t="s">
        <v>235</v>
      </c>
      <c r="C71" s="35" t="s">
        <v>236</v>
      </c>
      <c r="D71" s="36" t="s">
        <v>218</v>
      </c>
      <c r="E71" s="37">
        <v>0.43120000000000003</v>
      </c>
      <c r="F71" s="11">
        <v>-1000</v>
      </c>
      <c r="G71" s="38">
        <f t="shared" si="0"/>
        <v>-431.2</v>
      </c>
      <c r="H71" s="39">
        <v>0</v>
      </c>
      <c r="I71" s="39">
        <f t="shared" si="1"/>
        <v>0</v>
      </c>
      <c r="J71" s="39">
        <f t="shared" si="6"/>
        <v>-1000</v>
      </c>
      <c r="K71" s="39">
        <f t="shared" si="7"/>
        <v>-431.2</v>
      </c>
      <c r="L71" s="39">
        <v>21</v>
      </c>
      <c r="M71" s="39">
        <f t="shared" si="2"/>
        <v>-521.75199999999995</v>
      </c>
      <c r="N71" s="40">
        <v>0</v>
      </c>
      <c r="O71" s="40">
        <f t="shared" si="3"/>
        <v>0</v>
      </c>
      <c r="P71" s="40">
        <v>0</v>
      </c>
      <c r="Q71" s="40">
        <f t="shared" si="4"/>
        <v>0</v>
      </c>
      <c r="R71" s="39">
        <v>0</v>
      </c>
      <c r="S71" s="39">
        <f t="shared" si="5"/>
        <v>0</v>
      </c>
      <c r="T71" s="41"/>
      <c r="U71" s="41"/>
      <c r="V71" s="41"/>
      <c r="W71" s="41"/>
      <c r="X71" s="41"/>
      <c r="Y71" s="41"/>
      <c r="Z71" s="41"/>
      <c r="AA71" s="41" t="s">
        <v>126</v>
      </c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</row>
    <row r="72" spans="1:54" x14ac:dyDescent="0.2">
      <c r="A72" s="24" t="s">
        <v>121</v>
      </c>
      <c r="B72" s="25" t="s">
        <v>56</v>
      </c>
      <c r="C72" s="26" t="s">
        <v>57</v>
      </c>
      <c r="D72" s="27"/>
      <c r="E72" s="28"/>
      <c r="F72" s="29"/>
      <c r="G72" s="30">
        <f>SUMIF(AA73:AA86,"&lt;&gt;NOR",G73:G86)</f>
        <v>100479.87</v>
      </c>
      <c r="H72" s="31"/>
      <c r="I72" s="31">
        <f>SUM(I73:I86)</f>
        <v>98696.899081999989</v>
      </c>
      <c r="J72" s="31"/>
      <c r="K72" s="31">
        <f>SUM(K73:K86)</f>
        <v>1782.97</v>
      </c>
      <c r="L72" s="31"/>
      <c r="M72" s="31">
        <f>SUM(M73:M86)</f>
        <v>121580.6427</v>
      </c>
      <c r="N72" s="32"/>
      <c r="O72" s="32">
        <f>SUM(O73:O86)</f>
        <v>0</v>
      </c>
      <c r="P72" s="32"/>
      <c r="Q72" s="32">
        <f>SUM(Q73:Q86)</f>
        <v>0</v>
      </c>
      <c r="R72" s="31"/>
      <c r="S72" s="31">
        <f>SUM(S73:S86)</f>
        <v>0</v>
      </c>
      <c r="AA72" t="s">
        <v>122</v>
      </c>
    </row>
    <row r="73" spans="1:54" ht="33.75" outlineLevel="1" x14ac:dyDescent="0.2">
      <c r="A73" s="33">
        <v>53</v>
      </c>
      <c r="B73" s="34" t="s">
        <v>237</v>
      </c>
      <c r="C73" s="35" t="s">
        <v>238</v>
      </c>
      <c r="D73" s="36" t="s">
        <v>155</v>
      </c>
      <c r="E73" s="37">
        <v>46.302199999999999</v>
      </c>
      <c r="F73" s="11">
        <v>1315.31</v>
      </c>
      <c r="G73" s="38">
        <f>ROUND(E73*F73,2)</f>
        <v>60901.75</v>
      </c>
      <c r="H73" s="39">
        <f>F73</f>
        <v>1315.31</v>
      </c>
      <c r="I73" s="39">
        <f>H73*E73</f>
        <v>60901.746681999997</v>
      </c>
      <c r="J73" s="39">
        <v>0</v>
      </c>
      <c r="K73" s="39">
        <f>ROUND(E73*J73,2)</f>
        <v>0</v>
      </c>
      <c r="L73" s="39">
        <v>21</v>
      </c>
      <c r="M73" s="39">
        <f>G73*(1+L73/100)</f>
        <v>73691.117499999993</v>
      </c>
      <c r="N73" s="40">
        <v>0</v>
      </c>
      <c r="O73" s="40">
        <f>ROUND(E73*N73,2)</f>
        <v>0</v>
      </c>
      <c r="P73" s="40">
        <v>0</v>
      </c>
      <c r="Q73" s="40">
        <f>ROUND(E73*P73,2)</f>
        <v>0</v>
      </c>
      <c r="R73" s="39">
        <v>0</v>
      </c>
      <c r="S73" s="39">
        <f>ROUND(E73*R73,2)</f>
        <v>0</v>
      </c>
      <c r="T73" s="41"/>
      <c r="U73" s="41"/>
      <c r="V73" s="41"/>
      <c r="W73" s="41"/>
      <c r="X73" s="41"/>
      <c r="Y73" s="41"/>
      <c r="Z73" s="41"/>
      <c r="AA73" s="41" t="s">
        <v>126</v>
      </c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</row>
    <row r="74" spans="1:54" ht="22.5" outlineLevel="1" x14ac:dyDescent="0.2">
      <c r="A74" s="33">
        <v>54</v>
      </c>
      <c r="B74" s="34" t="s">
        <v>237</v>
      </c>
      <c r="C74" s="35" t="s">
        <v>239</v>
      </c>
      <c r="D74" s="36" t="s">
        <v>155</v>
      </c>
      <c r="E74" s="37">
        <v>11.74</v>
      </c>
      <c r="F74" s="11">
        <v>160.76</v>
      </c>
      <c r="G74" s="38">
        <f>ROUND(E74*F74,2)</f>
        <v>1887.32</v>
      </c>
      <c r="H74" s="39">
        <f>F74</f>
        <v>160.76</v>
      </c>
      <c r="I74" s="39">
        <f>E74*H74</f>
        <v>1887.3224</v>
      </c>
      <c r="J74" s="39">
        <v>0</v>
      </c>
      <c r="K74" s="39">
        <f>ROUND(E74*J74,2)</f>
        <v>0</v>
      </c>
      <c r="L74" s="39">
        <v>21</v>
      </c>
      <c r="M74" s="39">
        <f>G74*(1+L74/100)</f>
        <v>2283.6571999999996</v>
      </c>
      <c r="N74" s="40">
        <v>0</v>
      </c>
      <c r="O74" s="40">
        <f>ROUND(E74*N74,2)</f>
        <v>0</v>
      </c>
      <c r="P74" s="40">
        <v>0</v>
      </c>
      <c r="Q74" s="40">
        <f>ROUND(E74*P74,2)</f>
        <v>0</v>
      </c>
      <c r="R74" s="39">
        <v>0</v>
      </c>
      <c r="S74" s="39">
        <f>ROUND(E74*R74,2)</f>
        <v>0</v>
      </c>
      <c r="T74" s="41"/>
      <c r="U74" s="41"/>
      <c r="V74" s="41"/>
      <c r="W74" s="41"/>
      <c r="X74" s="41"/>
      <c r="Y74" s="41"/>
      <c r="Z74" s="41"/>
      <c r="AA74" s="41" t="s">
        <v>240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</row>
    <row r="75" spans="1:54" ht="45" outlineLevel="1" collapsed="1" x14ac:dyDescent="0.2">
      <c r="A75" s="42">
        <v>55</v>
      </c>
      <c r="B75" s="43" t="s">
        <v>241</v>
      </c>
      <c r="C75" s="44" t="s">
        <v>242</v>
      </c>
      <c r="D75" s="45" t="s">
        <v>155</v>
      </c>
      <c r="E75" s="46">
        <v>6.1776</v>
      </c>
      <c r="F75" s="10">
        <v>1418.99</v>
      </c>
      <c r="G75" s="47">
        <f>ROUND(E75*F75,2)</f>
        <v>8765.9500000000007</v>
      </c>
      <c r="H75" s="39">
        <f>F75</f>
        <v>1418.99</v>
      </c>
      <c r="I75" s="39">
        <f>ROUND(E75*H75,2)</f>
        <v>8765.9500000000007</v>
      </c>
      <c r="J75" s="39">
        <v>0</v>
      </c>
      <c r="K75" s="39">
        <f>ROUND(E75*J75,2)</f>
        <v>0</v>
      </c>
      <c r="L75" s="39">
        <v>21</v>
      </c>
      <c r="M75" s="39">
        <f>G75*(1+L75/100)</f>
        <v>10606.799500000001</v>
      </c>
      <c r="N75" s="40">
        <v>0</v>
      </c>
      <c r="O75" s="40">
        <f>ROUND(E75*N75,2)</f>
        <v>0</v>
      </c>
      <c r="P75" s="40">
        <v>0</v>
      </c>
      <c r="Q75" s="40">
        <f>ROUND(E75*P75,2)</f>
        <v>0</v>
      </c>
      <c r="R75" s="39">
        <v>0</v>
      </c>
      <c r="S75" s="39">
        <f>ROUND(E75*R75,2)</f>
        <v>0</v>
      </c>
      <c r="T75" s="41"/>
      <c r="U75" s="41"/>
      <c r="V75" s="41"/>
      <c r="W75" s="41"/>
      <c r="X75" s="41"/>
      <c r="Y75" s="41"/>
      <c r="Z75" s="41"/>
      <c r="AA75" s="41" t="s">
        <v>126</v>
      </c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</row>
    <row r="76" spans="1:54" hidden="1" outlineLevel="2" collapsed="1" x14ac:dyDescent="0.2">
      <c r="A76" s="48"/>
      <c r="B76" s="49"/>
      <c r="C76" s="51" t="s">
        <v>243</v>
      </c>
      <c r="D76" s="52"/>
      <c r="E76" s="53"/>
      <c r="F76" s="39"/>
      <c r="G76" s="39"/>
      <c r="H76" s="39"/>
      <c r="I76" s="39"/>
      <c r="J76" s="39"/>
      <c r="K76" s="39"/>
      <c r="L76" s="39"/>
      <c r="M76" s="39"/>
      <c r="N76" s="40"/>
      <c r="O76" s="40"/>
      <c r="P76" s="40"/>
      <c r="Q76" s="40"/>
      <c r="R76" s="39"/>
      <c r="S76" s="39"/>
      <c r="T76" s="41"/>
      <c r="U76" s="41"/>
      <c r="V76" s="41"/>
      <c r="W76" s="41"/>
      <c r="X76" s="41"/>
      <c r="Y76" s="41"/>
      <c r="Z76" s="41"/>
      <c r="AA76" s="41" t="s">
        <v>244</v>
      </c>
      <c r="AB76" s="41">
        <v>0</v>
      </c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</row>
    <row r="77" spans="1:54" hidden="1" outlineLevel="3" x14ac:dyDescent="0.2">
      <c r="A77" s="48"/>
      <c r="B77" s="49"/>
      <c r="C77" s="51" t="s">
        <v>245</v>
      </c>
      <c r="D77" s="52"/>
      <c r="E77" s="53"/>
      <c r="F77" s="39"/>
      <c r="G77" s="39"/>
      <c r="H77" s="39"/>
      <c r="I77" s="39"/>
      <c r="J77" s="39"/>
      <c r="K77" s="39"/>
      <c r="L77" s="39"/>
      <c r="M77" s="39"/>
      <c r="N77" s="40"/>
      <c r="O77" s="40"/>
      <c r="P77" s="40"/>
      <c r="Q77" s="40"/>
      <c r="R77" s="39"/>
      <c r="S77" s="39"/>
      <c r="T77" s="41"/>
      <c r="U77" s="41"/>
      <c r="V77" s="41"/>
      <c r="W77" s="41"/>
      <c r="X77" s="41"/>
      <c r="Y77" s="41"/>
      <c r="Z77" s="41"/>
      <c r="AA77" s="41" t="s">
        <v>244</v>
      </c>
      <c r="AB77" s="41">
        <v>0</v>
      </c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</row>
    <row r="78" spans="1:54" hidden="1" outlineLevel="3" x14ac:dyDescent="0.2">
      <c r="A78" s="48"/>
      <c r="B78" s="49"/>
      <c r="C78" s="51" t="s">
        <v>246</v>
      </c>
      <c r="D78" s="52"/>
      <c r="E78" s="53">
        <v>6.18</v>
      </c>
      <c r="F78" s="39"/>
      <c r="G78" s="39"/>
      <c r="H78" s="39"/>
      <c r="I78" s="39"/>
      <c r="J78" s="39"/>
      <c r="K78" s="39"/>
      <c r="L78" s="39"/>
      <c r="M78" s="39"/>
      <c r="N78" s="40"/>
      <c r="O78" s="40"/>
      <c r="P78" s="40"/>
      <c r="Q78" s="40"/>
      <c r="R78" s="39"/>
      <c r="S78" s="39"/>
      <c r="T78" s="41"/>
      <c r="U78" s="41"/>
      <c r="V78" s="41"/>
      <c r="W78" s="41"/>
      <c r="X78" s="41"/>
      <c r="Y78" s="41"/>
      <c r="Z78" s="41"/>
      <c r="AA78" s="41" t="s">
        <v>244</v>
      </c>
      <c r="AB78" s="41">
        <v>0</v>
      </c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</row>
    <row r="79" spans="1:54" ht="22.5" outlineLevel="1" x14ac:dyDescent="0.2">
      <c r="A79" s="33">
        <v>56</v>
      </c>
      <c r="B79" s="34" t="s">
        <v>237</v>
      </c>
      <c r="C79" s="35" t="s">
        <v>247</v>
      </c>
      <c r="D79" s="36" t="s">
        <v>150</v>
      </c>
      <c r="E79" s="37">
        <v>4</v>
      </c>
      <c r="F79" s="11">
        <v>1234.3</v>
      </c>
      <c r="G79" s="38">
        <f t="shared" ref="G79:G86" si="8">ROUND(E79*F79,2)</f>
        <v>4937.2</v>
      </c>
      <c r="H79" s="39">
        <f>F79</f>
        <v>1234.3</v>
      </c>
      <c r="I79" s="39">
        <f t="shared" ref="I79:I86" si="9">ROUND(E79*H79,2)</f>
        <v>4937.2</v>
      </c>
      <c r="J79" s="39">
        <v>0</v>
      </c>
      <c r="K79" s="39">
        <f t="shared" ref="K79:K86" si="10">ROUND(E79*J79,2)</f>
        <v>0</v>
      </c>
      <c r="L79" s="39">
        <v>21</v>
      </c>
      <c r="M79" s="39">
        <f t="shared" ref="M79:M86" si="11">G79*(1+L79/100)</f>
        <v>5974.0119999999997</v>
      </c>
      <c r="N79" s="40">
        <v>0</v>
      </c>
      <c r="O79" s="40">
        <f t="shared" ref="O79:O86" si="12">ROUND(E79*N79,2)</f>
        <v>0</v>
      </c>
      <c r="P79" s="40">
        <v>0</v>
      </c>
      <c r="Q79" s="40">
        <f t="shared" ref="Q79:Q86" si="13">ROUND(E79*P79,2)</f>
        <v>0</v>
      </c>
      <c r="R79" s="39">
        <v>0</v>
      </c>
      <c r="S79" s="39">
        <f t="shared" ref="S79:S86" si="14">ROUND(E79*R79,2)</f>
        <v>0</v>
      </c>
      <c r="T79" s="41"/>
      <c r="U79" s="41"/>
      <c r="V79" s="41"/>
      <c r="W79" s="41"/>
      <c r="X79" s="41"/>
      <c r="Y79" s="41"/>
      <c r="Z79" s="41"/>
      <c r="AA79" s="41" t="s">
        <v>240</v>
      </c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</row>
    <row r="80" spans="1:54" ht="45" outlineLevel="1" x14ac:dyDescent="0.2">
      <c r="A80" s="33">
        <v>57</v>
      </c>
      <c r="B80" s="34" t="s">
        <v>248</v>
      </c>
      <c r="C80" s="35" t="s">
        <v>249</v>
      </c>
      <c r="D80" s="36" t="s">
        <v>155</v>
      </c>
      <c r="E80" s="37">
        <v>4.24</v>
      </c>
      <c r="F80" s="11">
        <v>1456.58</v>
      </c>
      <c r="G80" s="38">
        <f t="shared" si="8"/>
        <v>6175.9</v>
      </c>
      <c r="H80" s="39">
        <f>F80</f>
        <v>1456.58</v>
      </c>
      <c r="I80" s="39">
        <f t="shared" si="9"/>
        <v>6175.9</v>
      </c>
      <c r="J80" s="39">
        <v>0</v>
      </c>
      <c r="K80" s="39">
        <f t="shared" si="10"/>
        <v>0</v>
      </c>
      <c r="L80" s="39">
        <v>21</v>
      </c>
      <c r="M80" s="39">
        <f t="shared" si="11"/>
        <v>7472.838999999999</v>
      </c>
      <c r="N80" s="40">
        <v>0</v>
      </c>
      <c r="O80" s="40">
        <f t="shared" si="12"/>
        <v>0</v>
      </c>
      <c r="P80" s="40">
        <v>0</v>
      </c>
      <c r="Q80" s="40">
        <f t="shared" si="13"/>
        <v>0</v>
      </c>
      <c r="R80" s="39">
        <v>0</v>
      </c>
      <c r="S80" s="39">
        <f t="shared" si="14"/>
        <v>0</v>
      </c>
      <c r="T80" s="41"/>
      <c r="U80" s="41"/>
      <c r="V80" s="41"/>
      <c r="W80" s="41"/>
      <c r="X80" s="41"/>
      <c r="Y80" s="41"/>
      <c r="Z80" s="41"/>
      <c r="AA80" s="41" t="s">
        <v>126</v>
      </c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</row>
    <row r="81" spans="1:54" ht="45" outlineLevel="1" x14ac:dyDescent="0.2">
      <c r="A81" s="33">
        <v>58</v>
      </c>
      <c r="B81" s="34" t="s">
        <v>250</v>
      </c>
      <c r="C81" s="35" t="s">
        <v>251</v>
      </c>
      <c r="D81" s="36" t="s">
        <v>155</v>
      </c>
      <c r="E81" s="37">
        <v>0.84</v>
      </c>
      <c r="F81" s="11">
        <v>1490.19</v>
      </c>
      <c r="G81" s="38">
        <f t="shared" si="8"/>
        <v>1251.76</v>
      </c>
      <c r="H81" s="39">
        <f>F81</f>
        <v>1490.19</v>
      </c>
      <c r="I81" s="39">
        <f t="shared" si="9"/>
        <v>1251.76</v>
      </c>
      <c r="J81" s="39">
        <v>0</v>
      </c>
      <c r="K81" s="39">
        <f t="shared" si="10"/>
        <v>0</v>
      </c>
      <c r="L81" s="39">
        <v>21</v>
      </c>
      <c r="M81" s="39">
        <f t="shared" si="11"/>
        <v>1514.6296</v>
      </c>
      <c r="N81" s="40">
        <v>0</v>
      </c>
      <c r="O81" s="40">
        <f t="shared" si="12"/>
        <v>0</v>
      </c>
      <c r="P81" s="40">
        <v>0</v>
      </c>
      <c r="Q81" s="40">
        <f t="shared" si="13"/>
        <v>0</v>
      </c>
      <c r="R81" s="39">
        <v>0</v>
      </c>
      <c r="S81" s="39">
        <f t="shared" si="14"/>
        <v>0</v>
      </c>
      <c r="T81" s="41"/>
      <c r="U81" s="41"/>
      <c r="V81" s="41"/>
      <c r="W81" s="41"/>
      <c r="X81" s="41"/>
      <c r="Y81" s="41"/>
      <c r="Z81" s="41"/>
      <c r="AA81" s="41" t="s">
        <v>126</v>
      </c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</row>
    <row r="82" spans="1:54" ht="22.5" outlineLevel="1" x14ac:dyDescent="0.2">
      <c r="A82" s="33">
        <v>59</v>
      </c>
      <c r="B82" s="34" t="s">
        <v>252</v>
      </c>
      <c r="C82" s="35" t="s">
        <v>253</v>
      </c>
      <c r="D82" s="36" t="s">
        <v>188</v>
      </c>
      <c r="E82" s="37">
        <v>1.7</v>
      </c>
      <c r="F82" s="11">
        <v>342.33</v>
      </c>
      <c r="G82" s="38">
        <f t="shared" si="8"/>
        <v>581.96</v>
      </c>
      <c r="H82" s="39">
        <f>F82</f>
        <v>342.33</v>
      </c>
      <c r="I82" s="39">
        <f t="shared" si="9"/>
        <v>581.96</v>
      </c>
      <c r="J82" s="39">
        <v>0</v>
      </c>
      <c r="K82" s="39">
        <f t="shared" si="10"/>
        <v>0</v>
      </c>
      <c r="L82" s="39">
        <v>21</v>
      </c>
      <c r="M82" s="39">
        <f t="shared" si="11"/>
        <v>704.17160000000001</v>
      </c>
      <c r="N82" s="40">
        <v>0</v>
      </c>
      <c r="O82" s="40">
        <f t="shared" si="12"/>
        <v>0</v>
      </c>
      <c r="P82" s="40">
        <v>0</v>
      </c>
      <c r="Q82" s="40">
        <f t="shared" si="13"/>
        <v>0</v>
      </c>
      <c r="R82" s="39">
        <v>0</v>
      </c>
      <c r="S82" s="39">
        <f t="shared" si="14"/>
        <v>0</v>
      </c>
      <c r="T82" s="41"/>
      <c r="U82" s="41"/>
      <c r="V82" s="41"/>
      <c r="W82" s="41"/>
      <c r="X82" s="41"/>
      <c r="Y82" s="41"/>
      <c r="Z82" s="41"/>
      <c r="AA82" s="41" t="s">
        <v>126</v>
      </c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</row>
    <row r="83" spans="1:54" ht="45" outlineLevel="1" x14ac:dyDescent="0.2">
      <c r="A83" s="33">
        <v>60</v>
      </c>
      <c r="B83" s="34" t="s">
        <v>254</v>
      </c>
      <c r="C83" s="35" t="s">
        <v>255</v>
      </c>
      <c r="D83" s="36" t="s">
        <v>125</v>
      </c>
      <c r="E83" s="37">
        <v>1</v>
      </c>
      <c r="F83" s="11">
        <v>1782.97</v>
      </c>
      <c r="G83" s="38">
        <f t="shared" si="8"/>
        <v>1782.97</v>
      </c>
      <c r="H83" s="39">
        <v>0</v>
      </c>
      <c r="I83" s="39">
        <f t="shared" si="9"/>
        <v>0</v>
      </c>
      <c r="J83" s="39">
        <f>F83</f>
        <v>1782.97</v>
      </c>
      <c r="K83" s="39">
        <f t="shared" si="10"/>
        <v>1782.97</v>
      </c>
      <c r="L83" s="39">
        <v>21</v>
      </c>
      <c r="M83" s="39">
        <f t="shared" si="11"/>
        <v>2157.3937000000001</v>
      </c>
      <c r="N83" s="40">
        <v>0</v>
      </c>
      <c r="O83" s="40">
        <f t="shared" si="12"/>
        <v>0</v>
      </c>
      <c r="P83" s="40">
        <v>0</v>
      </c>
      <c r="Q83" s="40">
        <f t="shared" si="13"/>
        <v>0</v>
      </c>
      <c r="R83" s="39">
        <v>0</v>
      </c>
      <c r="S83" s="39">
        <f t="shared" si="14"/>
        <v>0</v>
      </c>
      <c r="T83" s="41"/>
      <c r="U83" s="41"/>
      <c r="V83" s="41"/>
      <c r="W83" s="41"/>
      <c r="X83" s="41"/>
      <c r="Y83" s="41"/>
      <c r="Z83" s="41"/>
      <c r="AA83" s="41" t="s">
        <v>126</v>
      </c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</row>
    <row r="84" spans="1:54" outlineLevel="1" x14ac:dyDescent="0.2">
      <c r="A84" s="33">
        <v>61</v>
      </c>
      <c r="B84" s="34" t="s">
        <v>256</v>
      </c>
      <c r="C84" s="35" t="s">
        <v>257</v>
      </c>
      <c r="D84" s="36" t="s">
        <v>150</v>
      </c>
      <c r="E84" s="37">
        <v>1</v>
      </c>
      <c r="F84" s="11">
        <v>700</v>
      </c>
      <c r="G84" s="38">
        <f t="shared" si="8"/>
        <v>700</v>
      </c>
      <c r="H84" s="39">
        <f>F84</f>
        <v>700</v>
      </c>
      <c r="I84" s="39">
        <f t="shared" si="9"/>
        <v>700</v>
      </c>
      <c r="J84" s="39">
        <v>0</v>
      </c>
      <c r="K84" s="39">
        <f t="shared" si="10"/>
        <v>0</v>
      </c>
      <c r="L84" s="39">
        <v>21</v>
      </c>
      <c r="M84" s="39">
        <f t="shared" si="11"/>
        <v>847</v>
      </c>
      <c r="N84" s="40">
        <v>0</v>
      </c>
      <c r="O84" s="40">
        <f t="shared" si="12"/>
        <v>0</v>
      </c>
      <c r="P84" s="40">
        <v>0</v>
      </c>
      <c r="Q84" s="40">
        <f t="shared" si="13"/>
        <v>0</v>
      </c>
      <c r="R84" s="39">
        <v>0</v>
      </c>
      <c r="S84" s="39">
        <f t="shared" si="14"/>
        <v>0</v>
      </c>
      <c r="T84" s="41"/>
      <c r="U84" s="41"/>
      <c r="V84" s="41"/>
      <c r="W84" s="41"/>
      <c r="X84" s="41"/>
      <c r="Y84" s="41"/>
      <c r="Z84" s="41"/>
      <c r="AA84" s="41" t="s">
        <v>126</v>
      </c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</row>
    <row r="85" spans="1:54" ht="45" outlineLevel="1" x14ac:dyDescent="0.2">
      <c r="A85" s="33">
        <v>62</v>
      </c>
      <c r="B85" s="34" t="s">
        <v>258</v>
      </c>
      <c r="C85" s="35" t="s">
        <v>259</v>
      </c>
      <c r="D85" s="36" t="s">
        <v>150</v>
      </c>
      <c r="E85" s="37">
        <v>1</v>
      </c>
      <c r="F85" s="11">
        <v>1022.16</v>
      </c>
      <c r="G85" s="38">
        <f t="shared" si="8"/>
        <v>1022.16</v>
      </c>
      <c r="H85" s="39">
        <f>F85</f>
        <v>1022.16</v>
      </c>
      <c r="I85" s="39">
        <f t="shared" si="9"/>
        <v>1022.16</v>
      </c>
      <c r="J85" s="39">
        <v>0</v>
      </c>
      <c r="K85" s="39">
        <f t="shared" si="10"/>
        <v>0</v>
      </c>
      <c r="L85" s="39">
        <v>21</v>
      </c>
      <c r="M85" s="39">
        <f t="shared" si="11"/>
        <v>1236.8136</v>
      </c>
      <c r="N85" s="40">
        <v>0</v>
      </c>
      <c r="O85" s="40">
        <f t="shared" si="12"/>
        <v>0</v>
      </c>
      <c r="P85" s="40">
        <v>0</v>
      </c>
      <c r="Q85" s="40">
        <f t="shared" si="13"/>
        <v>0</v>
      </c>
      <c r="R85" s="39">
        <v>0</v>
      </c>
      <c r="S85" s="39">
        <f t="shared" si="14"/>
        <v>0</v>
      </c>
      <c r="T85" s="41"/>
      <c r="U85" s="41"/>
      <c r="V85" s="41"/>
      <c r="W85" s="41"/>
      <c r="X85" s="41"/>
      <c r="Y85" s="41"/>
      <c r="Z85" s="41"/>
      <c r="AA85" s="41" t="s">
        <v>260</v>
      </c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</row>
    <row r="86" spans="1:54" ht="22.5" outlineLevel="1" x14ac:dyDescent="0.2">
      <c r="A86" s="33">
        <v>63</v>
      </c>
      <c r="B86" s="34" t="s">
        <v>261</v>
      </c>
      <c r="C86" s="35" t="s">
        <v>262</v>
      </c>
      <c r="D86" s="36" t="s">
        <v>0</v>
      </c>
      <c r="E86" s="37">
        <v>83152.644799999995</v>
      </c>
      <c r="F86" s="11">
        <v>0.15</v>
      </c>
      <c r="G86" s="38">
        <f t="shared" si="8"/>
        <v>12472.9</v>
      </c>
      <c r="H86" s="39">
        <f>F86</f>
        <v>0.15</v>
      </c>
      <c r="I86" s="39">
        <f t="shared" si="9"/>
        <v>12472.9</v>
      </c>
      <c r="J86" s="39">
        <v>0</v>
      </c>
      <c r="K86" s="39">
        <f t="shared" si="10"/>
        <v>0</v>
      </c>
      <c r="L86" s="39">
        <v>21</v>
      </c>
      <c r="M86" s="39">
        <f t="shared" si="11"/>
        <v>15092.208999999999</v>
      </c>
      <c r="N86" s="40">
        <v>0</v>
      </c>
      <c r="O86" s="40">
        <f t="shared" si="12"/>
        <v>0</v>
      </c>
      <c r="P86" s="40">
        <v>0</v>
      </c>
      <c r="Q86" s="40">
        <f t="shared" si="13"/>
        <v>0</v>
      </c>
      <c r="R86" s="39">
        <v>0</v>
      </c>
      <c r="S86" s="39">
        <f t="shared" si="14"/>
        <v>0</v>
      </c>
      <c r="T86" s="41"/>
      <c r="U86" s="41"/>
      <c r="V86" s="41"/>
      <c r="W86" s="41"/>
      <c r="X86" s="41"/>
      <c r="Y86" s="41"/>
      <c r="Z86" s="41"/>
      <c r="AA86" s="41" t="s">
        <v>126</v>
      </c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</row>
    <row r="87" spans="1:54" x14ac:dyDescent="0.2">
      <c r="A87" s="24" t="s">
        <v>121</v>
      </c>
      <c r="B87" s="25" t="s">
        <v>58</v>
      </c>
      <c r="C87" s="26" t="s">
        <v>59</v>
      </c>
      <c r="D87" s="27"/>
      <c r="E87" s="28"/>
      <c r="F87" s="29"/>
      <c r="G87" s="30">
        <f>SUMIF(AA88:AA96,"&lt;&gt;NOR",G88:G96)</f>
        <v>38900.81</v>
      </c>
      <c r="H87" s="31"/>
      <c r="I87" s="31">
        <f>SUM(I88:I96)</f>
        <v>38900.81</v>
      </c>
      <c r="J87" s="31"/>
      <c r="K87" s="31">
        <f>SUM(K88:K96)</f>
        <v>0</v>
      </c>
      <c r="L87" s="31"/>
      <c r="M87" s="31">
        <f>SUM(M88:M96)</f>
        <v>47069.980099999993</v>
      </c>
      <c r="N87" s="32"/>
      <c r="O87" s="32">
        <f>SUM(O88:O96)</f>
        <v>0</v>
      </c>
      <c r="P87" s="32"/>
      <c r="Q87" s="32">
        <f>SUM(Q88:Q96)</f>
        <v>0</v>
      </c>
      <c r="R87" s="31"/>
      <c r="S87" s="31">
        <f>SUM(S88:S96)</f>
        <v>0</v>
      </c>
      <c r="AA87" t="s">
        <v>122</v>
      </c>
    </row>
    <row r="88" spans="1:54" ht="45" outlineLevel="1" x14ac:dyDescent="0.2">
      <c r="A88" s="33">
        <v>64</v>
      </c>
      <c r="B88" s="34" t="s">
        <v>263</v>
      </c>
      <c r="C88" s="35" t="s">
        <v>264</v>
      </c>
      <c r="D88" s="36" t="s">
        <v>155</v>
      </c>
      <c r="E88" s="37">
        <v>22.19</v>
      </c>
      <c r="F88" s="11">
        <v>1149.67</v>
      </c>
      <c r="G88" s="38">
        <f>ROUND(E88*F88,2)</f>
        <v>25511.18</v>
      </c>
      <c r="H88" s="39">
        <f>F88</f>
        <v>1149.67</v>
      </c>
      <c r="I88" s="39">
        <f>ROUND(E88*H88,2)</f>
        <v>25511.18</v>
      </c>
      <c r="J88" s="39">
        <v>0</v>
      </c>
      <c r="K88" s="39">
        <f>ROUND(E88*J88,2)</f>
        <v>0</v>
      </c>
      <c r="L88" s="39">
        <v>21</v>
      </c>
      <c r="M88" s="39">
        <f>G88*(1+L88/100)</f>
        <v>30868.5278</v>
      </c>
      <c r="N88" s="40">
        <v>0</v>
      </c>
      <c r="O88" s="40">
        <f>ROUND(E88*N88,2)</f>
        <v>0</v>
      </c>
      <c r="P88" s="40">
        <v>0</v>
      </c>
      <c r="Q88" s="40">
        <f>ROUND(E88*P88,2)</f>
        <v>0</v>
      </c>
      <c r="R88" s="39">
        <v>0</v>
      </c>
      <c r="S88" s="39">
        <f>ROUND(E88*R88,2)</f>
        <v>0</v>
      </c>
      <c r="T88" s="41"/>
      <c r="U88" s="41"/>
      <c r="V88" s="41"/>
      <c r="W88" s="41"/>
      <c r="X88" s="41"/>
      <c r="Y88" s="41"/>
      <c r="Z88" s="41"/>
      <c r="AA88" s="41" t="s">
        <v>126</v>
      </c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</row>
    <row r="89" spans="1:54" ht="45" outlineLevel="1" collapsed="1" x14ac:dyDescent="0.2">
      <c r="A89" s="42">
        <v>65</v>
      </c>
      <c r="B89" s="43" t="s">
        <v>265</v>
      </c>
      <c r="C89" s="44" t="s">
        <v>266</v>
      </c>
      <c r="D89" s="45" t="s">
        <v>155</v>
      </c>
      <c r="E89" s="46">
        <v>5.4</v>
      </c>
      <c r="F89" s="10">
        <v>1215.3900000000001</v>
      </c>
      <c r="G89" s="47">
        <f>ROUND(E89*F89,2)</f>
        <v>6563.11</v>
      </c>
      <c r="H89" s="39">
        <f>F89</f>
        <v>1215.3900000000001</v>
      </c>
      <c r="I89" s="39">
        <f>ROUND(E89*H89,2)</f>
        <v>6563.11</v>
      </c>
      <c r="J89" s="39">
        <v>0</v>
      </c>
      <c r="K89" s="39">
        <f>ROUND(E89*J89,2)</f>
        <v>0</v>
      </c>
      <c r="L89" s="39">
        <v>21</v>
      </c>
      <c r="M89" s="39">
        <f>G89*(1+L89/100)</f>
        <v>7941.3630999999996</v>
      </c>
      <c r="N89" s="40">
        <v>0</v>
      </c>
      <c r="O89" s="40">
        <f>ROUND(E89*N89,2)</f>
        <v>0</v>
      </c>
      <c r="P89" s="40">
        <v>0</v>
      </c>
      <c r="Q89" s="40">
        <f>ROUND(E89*P89,2)</f>
        <v>0</v>
      </c>
      <c r="R89" s="39">
        <v>0</v>
      </c>
      <c r="S89" s="39">
        <f>ROUND(E89*R89,2)</f>
        <v>0</v>
      </c>
      <c r="T89" s="41"/>
      <c r="U89" s="41"/>
      <c r="V89" s="41"/>
      <c r="W89" s="41"/>
      <c r="X89" s="41"/>
      <c r="Y89" s="41"/>
      <c r="Z89" s="41"/>
      <c r="AA89" s="41" t="s">
        <v>126</v>
      </c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</row>
    <row r="90" spans="1:54" hidden="1" outlineLevel="2" collapsed="1" x14ac:dyDescent="0.2">
      <c r="A90" s="48"/>
      <c r="B90" s="49"/>
      <c r="C90" s="51" t="s">
        <v>267</v>
      </c>
      <c r="D90" s="52"/>
      <c r="E90" s="53"/>
      <c r="F90" s="39"/>
      <c r="G90" s="39"/>
      <c r="H90" s="39"/>
      <c r="I90" s="39"/>
      <c r="J90" s="39"/>
      <c r="K90" s="39"/>
      <c r="L90" s="39"/>
      <c r="M90" s="39"/>
      <c r="N90" s="40"/>
      <c r="O90" s="40"/>
      <c r="P90" s="40"/>
      <c r="Q90" s="40"/>
      <c r="R90" s="39"/>
      <c r="S90" s="39"/>
      <c r="T90" s="41"/>
      <c r="U90" s="41"/>
      <c r="V90" s="41"/>
      <c r="W90" s="41"/>
      <c r="X90" s="41"/>
      <c r="Y90" s="41"/>
      <c r="Z90" s="41"/>
      <c r="AA90" s="41" t="s">
        <v>244</v>
      </c>
      <c r="AB90" s="41">
        <v>0</v>
      </c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</row>
    <row r="91" spans="1:54" hidden="1" outlineLevel="3" x14ac:dyDescent="0.2">
      <c r="A91" s="48"/>
      <c r="B91" s="49"/>
      <c r="C91" s="51" t="s">
        <v>268</v>
      </c>
      <c r="D91" s="52"/>
      <c r="E91" s="53">
        <v>5.4</v>
      </c>
      <c r="F91" s="39"/>
      <c r="G91" s="39"/>
      <c r="H91" s="39"/>
      <c r="I91" s="39"/>
      <c r="J91" s="39"/>
      <c r="K91" s="39"/>
      <c r="L91" s="39"/>
      <c r="M91" s="39"/>
      <c r="N91" s="40"/>
      <c r="O91" s="40"/>
      <c r="P91" s="40"/>
      <c r="Q91" s="40"/>
      <c r="R91" s="39"/>
      <c r="S91" s="39"/>
      <c r="T91" s="41"/>
      <c r="U91" s="41"/>
      <c r="V91" s="41"/>
      <c r="W91" s="41"/>
      <c r="X91" s="41"/>
      <c r="Y91" s="41"/>
      <c r="Z91" s="41"/>
      <c r="AA91" s="41" t="s">
        <v>244</v>
      </c>
      <c r="AB91" s="41">
        <v>0</v>
      </c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</row>
    <row r="92" spans="1:54" ht="22.5" outlineLevel="1" x14ac:dyDescent="0.2">
      <c r="A92" s="33">
        <v>66</v>
      </c>
      <c r="B92" s="34" t="s">
        <v>269</v>
      </c>
      <c r="C92" s="35" t="s">
        <v>270</v>
      </c>
      <c r="D92" s="36" t="s">
        <v>188</v>
      </c>
      <c r="E92" s="37">
        <v>8.85</v>
      </c>
      <c r="F92" s="11">
        <v>607.96</v>
      </c>
      <c r="G92" s="38">
        <f>ROUND(E92*F92,2)</f>
        <v>5380.45</v>
      </c>
      <c r="H92" s="39">
        <f>F92</f>
        <v>607.96</v>
      </c>
      <c r="I92" s="39">
        <f>ROUND(E92*H92,2)</f>
        <v>5380.45</v>
      </c>
      <c r="J92" s="39">
        <v>0</v>
      </c>
      <c r="K92" s="39">
        <f>ROUND(E92*J92,2)</f>
        <v>0</v>
      </c>
      <c r="L92" s="39">
        <v>21</v>
      </c>
      <c r="M92" s="39">
        <f>G92*(1+L92/100)</f>
        <v>6510.3444999999992</v>
      </c>
      <c r="N92" s="40">
        <v>0</v>
      </c>
      <c r="O92" s="40">
        <f>ROUND(E92*N92,2)</f>
        <v>0</v>
      </c>
      <c r="P92" s="40">
        <v>0</v>
      </c>
      <c r="Q92" s="40">
        <f>ROUND(E92*P92,2)</f>
        <v>0</v>
      </c>
      <c r="R92" s="39">
        <v>0</v>
      </c>
      <c r="S92" s="39">
        <f>ROUND(E92*R92,2)</f>
        <v>0</v>
      </c>
      <c r="T92" s="41"/>
      <c r="U92" s="41"/>
      <c r="V92" s="41"/>
      <c r="W92" s="41"/>
      <c r="X92" s="41"/>
      <c r="Y92" s="41"/>
      <c r="Z92" s="41"/>
      <c r="AA92" s="41" t="s">
        <v>126</v>
      </c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</row>
    <row r="93" spans="1:54" outlineLevel="1" x14ac:dyDescent="0.2">
      <c r="A93" s="33">
        <v>67</v>
      </c>
      <c r="B93" s="34" t="s">
        <v>271</v>
      </c>
      <c r="C93" s="35" t="s">
        <v>272</v>
      </c>
      <c r="D93" s="36" t="s">
        <v>150</v>
      </c>
      <c r="E93" s="37">
        <v>1</v>
      </c>
      <c r="F93" s="11">
        <v>780.7</v>
      </c>
      <c r="G93" s="38">
        <f>ROUND(E93*F93,2)</f>
        <v>780.7</v>
      </c>
      <c r="H93" s="39">
        <f>F93</f>
        <v>780.7</v>
      </c>
      <c r="I93" s="39">
        <f>ROUND(E93*H93,2)</f>
        <v>780.7</v>
      </c>
      <c r="J93" s="39">
        <v>0</v>
      </c>
      <c r="K93" s="39">
        <f>ROUND(E93*J93,2)</f>
        <v>0</v>
      </c>
      <c r="L93" s="39">
        <v>21</v>
      </c>
      <c r="M93" s="39">
        <f>G93*(1+L93/100)</f>
        <v>944.64700000000005</v>
      </c>
      <c r="N93" s="40">
        <v>0</v>
      </c>
      <c r="O93" s="40">
        <f>ROUND(E93*N93,2)</f>
        <v>0</v>
      </c>
      <c r="P93" s="40">
        <v>0</v>
      </c>
      <c r="Q93" s="40">
        <f>ROUND(E93*P93,2)</f>
        <v>0</v>
      </c>
      <c r="R93" s="39">
        <v>0</v>
      </c>
      <c r="S93" s="39">
        <f>ROUND(E93*R93,2)</f>
        <v>0</v>
      </c>
      <c r="T93" s="41"/>
      <c r="U93" s="41"/>
      <c r="V93" s="41"/>
      <c r="W93" s="41"/>
      <c r="X93" s="41"/>
      <c r="Y93" s="41"/>
      <c r="Z93" s="41"/>
      <c r="AA93" s="41" t="s">
        <v>126</v>
      </c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</row>
    <row r="94" spans="1:54" ht="22.5" outlineLevel="1" collapsed="1" x14ac:dyDescent="0.2">
      <c r="A94" s="42">
        <v>68</v>
      </c>
      <c r="B94" s="43" t="s">
        <v>271</v>
      </c>
      <c r="C94" s="44" t="s">
        <v>273</v>
      </c>
      <c r="D94" s="45" t="s">
        <v>150</v>
      </c>
      <c r="E94" s="46">
        <v>1</v>
      </c>
      <c r="F94" s="10">
        <v>665.37</v>
      </c>
      <c r="G94" s="47">
        <f>ROUND(E94*F94,2)</f>
        <v>665.37</v>
      </c>
      <c r="H94" s="39">
        <f>F94</f>
        <v>665.37</v>
      </c>
      <c r="I94" s="39">
        <f>ROUND(E94*H94,2)</f>
        <v>665.37</v>
      </c>
      <c r="J94" s="39">
        <v>0</v>
      </c>
      <c r="K94" s="39">
        <f>ROUND(E94*J94,2)</f>
        <v>0</v>
      </c>
      <c r="L94" s="39">
        <v>21</v>
      </c>
      <c r="M94" s="39">
        <f>G94*(1+L94/100)</f>
        <v>805.09770000000003</v>
      </c>
      <c r="N94" s="40">
        <v>0</v>
      </c>
      <c r="O94" s="40">
        <f>ROUND(E94*N94,2)</f>
        <v>0</v>
      </c>
      <c r="P94" s="40">
        <v>0</v>
      </c>
      <c r="Q94" s="40">
        <f>ROUND(E94*P94,2)</f>
        <v>0</v>
      </c>
      <c r="R94" s="39">
        <v>0</v>
      </c>
      <c r="S94" s="39">
        <f>ROUND(E94*R94,2)</f>
        <v>0</v>
      </c>
      <c r="T94" s="41"/>
      <c r="U94" s="41"/>
      <c r="V94" s="41"/>
      <c r="W94" s="41"/>
      <c r="X94" s="41"/>
      <c r="Y94" s="41"/>
      <c r="Z94" s="41"/>
      <c r="AA94" s="41" t="s">
        <v>260</v>
      </c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</row>
    <row r="95" spans="1:54" ht="22.5" hidden="1" outlineLevel="2" collapsed="1" x14ac:dyDescent="0.2">
      <c r="A95" s="48"/>
      <c r="B95" s="49"/>
      <c r="C95" s="51" t="s">
        <v>274</v>
      </c>
      <c r="D95" s="52"/>
      <c r="E95" s="53"/>
      <c r="F95" s="39"/>
      <c r="G95" s="39"/>
      <c r="H95" s="39"/>
      <c r="I95" s="39"/>
      <c r="J95" s="39"/>
      <c r="K95" s="39"/>
      <c r="L95" s="39"/>
      <c r="M95" s="39"/>
      <c r="N95" s="40"/>
      <c r="O95" s="40"/>
      <c r="P95" s="40"/>
      <c r="Q95" s="40"/>
      <c r="R95" s="39"/>
      <c r="S95" s="39"/>
      <c r="T95" s="41"/>
      <c r="U95" s="41"/>
      <c r="V95" s="41"/>
      <c r="W95" s="41"/>
      <c r="X95" s="41"/>
      <c r="Y95" s="41"/>
      <c r="Z95" s="41"/>
      <c r="AA95" s="41" t="s">
        <v>244</v>
      </c>
      <c r="AB95" s="41">
        <v>0</v>
      </c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</row>
    <row r="96" spans="1:54" hidden="1" outlineLevel="3" x14ac:dyDescent="0.2">
      <c r="A96" s="48"/>
      <c r="B96" s="49"/>
      <c r="C96" s="51" t="s">
        <v>41</v>
      </c>
      <c r="D96" s="52"/>
      <c r="E96" s="53">
        <v>1</v>
      </c>
      <c r="F96" s="39"/>
      <c r="G96" s="39"/>
      <c r="H96" s="39"/>
      <c r="I96" s="39"/>
      <c r="J96" s="39"/>
      <c r="K96" s="39"/>
      <c r="L96" s="39"/>
      <c r="M96" s="39"/>
      <c r="N96" s="40"/>
      <c r="O96" s="40"/>
      <c r="P96" s="40"/>
      <c r="Q96" s="40"/>
      <c r="R96" s="39"/>
      <c r="S96" s="39"/>
      <c r="T96" s="41"/>
      <c r="U96" s="41"/>
      <c r="V96" s="41"/>
      <c r="W96" s="41"/>
      <c r="X96" s="41"/>
      <c r="Y96" s="41"/>
      <c r="Z96" s="41"/>
      <c r="AA96" s="41" t="s">
        <v>244</v>
      </c>
      <c r="AB96" s="41">
        <v>0</v>
      </c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</row>
    <row r="97" spans="1:54" x14ac:dyDescent="0.2">
      <c r="A97" s="24" t="s">
        <v>121</v>
      </c>
      <c r="B97" s="25" t="s">
        <v>60</v>
      </c>
      <c r="C97" s="26" t="s">
        <v>61</v>
      </c>
      <c r="D97" s="27"/>
      <c r="E97" s="28"/>
      <c r="F97" s="29"/>
      <c r="G97" s="30">
        <f>SUMIF(AA98:AA133,"&lt;&gt;NOR",G98:G133)</f>
        <v>258015.15000000002</v>
      </c>
      <c r="H97" s="31"/>
      <c r="I97" s="31">
        <f>SUM(I98:I133)</f>
        <v>0</v>
      </c>
      <c r="J97" s="31"/>
      <c r="K97" s="31">
        <f>SUM(K98:K133)</f>
        <v>258015.15000000002</v>
      </c>
      <c r="L97" s="31"/>
      <c r="M97" s="31">
        <f>SUM(M98:M133)</f>
        <v>312198.33150000003</v>
      </c>
      <c r="N97" s="32"/>
      <c r="O97" s="32">
        <f>SUM(O98:O133)</f>
        <v>0</v>
      </c>
      <c r="P97" s="32"/>
      <c r="Q97" s="32">
        <f>SUM(Q98:Q133)</f>
        <v>0</v>
      </c>
      <c r="R97" s="31"/>
      <c r="S97" s="31">
        <f>SUM(S98:S133)</f>
        <v>0</v>
      </c>
      <c r="AA97" t="s">
        <v>122</v>
      </c>
    </row>
    <row r="98" spans="1:54" outlineLevel="1" x14ac:dyDescent="0.2">
      <c r="A98" s="33">
        <v>69</v>
      </c>
      <c r="B98" s="34" t="s">
        <v>275</v>
      </c>
      <c r="C98" s="35" t="s">
        <v>276</v>
      </c>
      <c r="D98" s="36" t="s">
        <v>155</v>
      </c>
      <c r="E98" s="37">
        <v>176.83</v>
      </c>
      <c r="F98" s="11">
        <v>39.17</v>
      </c>
      <c r="G98" s="38">
        <f t="shared" ref="G98:G124" si="15">ROUND(E98*F98,2)</f>
        <v>6926.43</v>
      </c>
      <c r="H98" s="39">
        <v>0</v>
      </c>
      <c r="I98" s="39">
        <f t="shared" ref="I98:I124" si="16">ROUND(E98*H98,2)</f>
        <v>0</v>
      </c>
      <c r="J98" s="39">
        <f t="shared" ref="J98:J124" si="17">F98</f>
        <v>39.17</v>
      </c>
      <c r="K98" s="39">
        <f t="shared" ref="K98:K124" si="18">ROUND(E98*J98,2)</f>
        <v>6926.43</v>
      </c>
      <c r="L98" s="39">
        <v>21</v>
      </c>
      <c r="M98" s="39">
        <f t="shared" ref="M98:M124" si="19">G98*(1+L98/100)</f>
        <v>8380.9802999999993</v>
      </c>
      <c r="N98" s="40">
        <v>0</v>
      </c>
      <c r="O98" s="40">
        <f t="shared" ref="O98:O124" si="20">ROUND(E98*N98,2)</f>
        <v>0</v>
      </c>
      <c r="P98" s="40">
        <v>0</v>
      </c>
      <c r="Q98" s="40">
        <f t="shared" ref="Q98:Q124" si="21">ROUND(E98*P98,2)</f>
        <v>0</v>
      </c>
      <c r="R98" s="39">
        <v>0</v>
      </c>
      <c r="S98" s="39">
        <f t="shared" ref="S98:S124" si="22">ROUND(E98*R98,2)</f>
        <v>0</v>
      </c>
      <c r="T98" s="41"/>
      <c r="U98" s="41"/>
      <c r="V98" s="41"/>
      <c r="W98" s="41"/>
      <c r="X98" s="41"/>
      <c r="Y98" s="41"/>
      <c r="Z98" s="41"/>
      <c r="AA98" s="41" t="s">
        <v>126</v>
      </c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</row>
    <row r="99" spans="1:54" outlineLevel="1" x14ac:dyDescent="0.2">
      <c r="A99" s="33">
        <v>70</v>
      </c>
      <c r="B99" s="34" t="s">
        <v>275</v>
      </c>
      <c r="C99" s="35" t="s">
        <v>277</v>
      </c>
      <c r="D99" s="36" t="s">
        <v>155</v>
      </c>
      <c r="E99" s="37">
        <v>50.24</v>
      </c>
      <c r="F99" s="11">
        <v>77.94</v>
      </c>
      <c r="G99" s="38">
        <f t="shared" si="15"/>
        <v>3915.71</v>
      </c>
      <c r="H99" s="39">
        <v>0</v>
      </c>
      <c r="I99" s="39">
        <f t="shared" si="16"/>
        <v>0</v>
      </c>
      <c r="J99" s="39">
        <f t="shared" si="17"/>
        <v>77.94</v>
      </c>
      <c r="K99" s="39">
        <f t="shared" si="18"/>
        <v>3915.71</v>
      </c>
      <c r="L99" s="39">
        <v>21</v>
      </c>
      <c r="M99" s="39">
        <f t="shared" si="19"/>
        <v>4738.0091000000002</v>
      </c>
      <c r="N99" s="40">
        <v>0</v>
      </c>
      <c r="O99" s="40">
        <f t="shared" si="20"/>
        <v>0</v>
      </c>
      <c r="P99" s="40">
        <v>0</v>
      </c>
      <c r="Q99" s="40">
        <f t="shared" si="21"/>
        <v>0</v>
      </c>
      <c r="R99" s="39">
        <v>0</v>
      </c>
      <c r="S99" s="39">
        <f t="shared" si="22"/>
        <v>0</v>
      </c>
      <c r="T99" s="41"/>
      <c r="U99" s="41"/>
      <c r="V99" s="41"/>
      <c r="W99" s="41"/>
      <c r="X99" s="41"/>
      <c r="Y99" s="41"/>
      <c r="Z99" s="41"/>
      <c r="AA99" s="41" t="s">
        <v>240</v>
      </c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</row>
    <row r="100" spans="1:54" ht="33.75" outlineLevel="1" x14ac:dyDescent="0.2">
      <c r="A100" s="33">
        <v>71</v>
      </c>
      <c r="B100" s="34" t="s">
        <v>275</v>
      </c>
      <c r="C100" s="35" t="s">
        <v>278</v>
      </c>
      <c r="D100" s="36" t="s">
        <v>155</v>
      </c>
      <c r="E100" s="37">
        <v>16.960049999999999</v>
      </c>
      <c r="F100" s="11">
        <v>57.95</v>
      </c>
      <c r="G100" s="38">
        <f t="shared" si="15"/>
        <v>982.83</v>
      </c>
      <c r="H100" s="39">
        <v>0</v>
      </c>
      <c r="I100" s="39">
        <f t="shared" si="16"/>
        <v>0</v>
      </c>
      <c r="J100" s="39">
        <f t="shared" si="17"/>
        <v>57.95</v>
      </c>
      <c r="K100" s="39">
        <f t="shared" si="18"/>
        <v>982.83</v>
      </c>
      <c r="L100" s="39">
        <v>21</v>
      </c>
      <c r="M100" s="39">
        <f t="shared" si="19"/>
        <v>1189.2243000000001</v>
      </c>
      <c r="N100" s="40">
        <v>0</v>
      </c>
      <c r="O100" s="40">
        <f t="shared" si="20"/>
        <v>0</v>
      </c>
      <c r="P100" s="40">
        <v>0</v>
      </c>
      <c r="Q100" s="40">
        <f t="shared" si="21"/>
        <v>0</v>
      </c>
      <c r="R100" s="39">
        <v>0</v>
      </c>
      <c r="S100" s="39">
        <f t="shared" si="22"/>
        <v>0</v>
      </c>
      <c r="T100" s="41"/>
      <c r="U100" s="41"/>
      <c r="V100" s="41"/>
      <c r="W100" s="41"/>
      <c r="X100" s="41"/>
      <c r="Y100" s="41"/>
      <c r="Z100" s="41"/>
      <c r="AA100" s="41" t="s">
        <v>260</v>
      </c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</row>
    <row r="101" spans="1:54" ht="33.75" outlineLevel="1" x14ac:dyDescent="0.2">
      <c r="A101" s="33">
        <v>72</v>
      </c>
      <c r="B101" s="34" t="s">
        <v>275</v>
      </c>
      <c r="C101" s="35" t="s">
        <v>279</v>
      </c>
      <c r="D101" s="36" t="s">
        <v>155</v>
      </c>
      <c r="E101" s="37">
        <v>16.960049999999999</v>
      </c>
      <c r="F101" s="11">
        <v>336.13</v>
      </c>
      <c r="G101" s="38">
        <f t="shared" si="15"/>
        <v>5700.78</v>
      </c>
      <c r="H101" s="39">
        <v>0</v>
      </c>
      <c r="I101" s="39">
        <f t="shared" si="16"/>
        <v>0</v>
      </c>
      <c r="J101" s="39">
        <f t="shared" si="17"/>
        <v>336.13</v>
      </c>
      <c r="K101" s="39">
        <f t="shared" si="18"/>
        <v>5700.78</v>
      </c>
      <c r="L101" s="39">
        <v>21</v>
      </c>
      <c r="M101" s="39">
        <f t="shared" si="19"/>
        <v>6897.9437999999991</v>
      </c>
      <c r="N101" s="40">
        <v>0</v>
      </c>
      <c r="O101" s="40">
        <f t="shared" si="20"/>
        <v>0</v>
      </c>
      <c r="P101" s="40">
        <v>0</v>
      </c>
      <c r="Q101" s="40">
        <f t="shared" si="21"/>
        <v>0</v>
      </c>
      <c r="R101" s="39">
        <v>0</v>
      </c>
      <c r="S101" s="39">
        <f t="shared" si="22"/>
        <v>0</v>
      </c>
      <c r="T101" s="41"/>
      <c r="U101" s="41"/>
      <c r="V101" s="41"/>
      <c r="W101" s="41"/>
      <c r="X101" s="41"/>
      <c r="Y101" s="41"/>
      <c r="Z101" s="41"/>
      <c r="AA101" s="41" t="s">
        <v>240</v>
      </c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</row>
    <row r="102" spans="1:54" outlineLevel="1" x14ac:dyDescent="0.2">
      <c r="A102" s="33">
        <v>73</v>
      </c>
      <c r="B102" s="34" t="s">
        <v>280</v>
      </c>
      <c r="C102" s="35" t="s">
        <v>281</v>
      </c>
      <c r="D102" s="36" t="s">
        <v>155</v>
      </c>
      <c r="E102" s="37">
        <v>130.88749999999999</v>
      </c>
      <c r="F102" s="11">
        <v>58.56</v>
      </c>
      <c r="G102" s="38">
        <f t="shared" si="15"/>
        <v>7664.77</v>
      </c>
      <c r="H102" s="39">
        <v>0</v>
      </c>
      <c r="I102" s="39">
        <f t="shared" si="16"/>
        <v>0</v>
      </c>
      <c r="J102" s="39">
        <f t="shared" si="17"/>
        <v>58.56</v>
      </c>
      <c r="K102" s="39">
        <f t="shared" si="18"/>
        <v>7664.77</v>
      </c>
      <c r="L102" s="39">
        <v>21</v>
      </c>
      <c r="M102" s="39">
        <f t="shared" si="19"/>
        <v>9274.3716999999997</v>
      </c>
      <c r="N102" s="40">
        <v>0</v>
      </c>
      <c r="O102" s="40">
        <f t="shared" si="20"/>
        <v>0</v>
      </c>
      <c r="P102" s="40">
        <v>0</v>
      </c>
      <c r="Q102" s="40">
        <f t="shared" si="21"/>
        <v>0</v>
      </c>
      <c r="R102" s="39">
        <v>0</v>
      </c>
      <c r="S102" s="39">
        <f t="shared" si="22"/>
        <v>0</v>
      </c>
      <c r="T102" s="41"/>
      <c r="U102" s="41"/>
      <c r="V102" s="41"/>
      <c r="W102" s="41"/>
      <c r="X102" s="41"/>
      <c r="Y102" s="41"/>
      <c r="Z102" s="41"/>
      <c r="AA102" s="41" t="s">
        <v>260</v>
      </c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</row>
    <row r="103" spans="1:54" ht="45" outlineLevel="1" x14ac:dyDescent="0.2">
      <c r="A103" s="33">
        <v>74</v>
      </c>
      <c r="B103" s="34" t="s">
        <v>280</v>
      </c>
      <c r="C103" s="35" t="s">
        <v>282</v>
      </c>
      <c r="D103" s="36" t="s">
        <v>155</v>
      </c>
      <c r="E103" s="37">
        <v>130.88749999999999</v>
      </c>
      <c r="F103" s="11">
        <v>27.4</v>
      </c>
      <c r="G103" s="38">
        <f t="shared" si="15"/>
        <v>3586.32</v>
      </c>
      <c r="H103" s="39">
        <v>0</v>
      </c>
      <c r="I103" s="39">
        <f t="shared" si="16"/>
        <v>0</v>
      </c>
      <c r="J103" s="39">
        <f t="shared" si="17"/>
        <v>27.4</v>
      </c>
      <c r="K103" s="39">
        <f t="shared" si="18"/>
        <v>3586.32</v>
      </c>
      <c r="L103" s="39">
        <v>21</v>
      </c>
      <c r="M103" s="39">
        <f t="shared" si="19"/>
        <v>4339.4472000000005</v>
      </c>
      <c r="N103" s="40">
        <v>0</v>
      </c>
      <c r="O103" s="40">
        <f t="shared" si="20"/>
        <v>0</v>
      </c>
      <c r="P103" s="40">
        <v>0</v>
      </c>
      <c r="Q103" s="40">
        <f t="shared" si="21"/>
        <v>0</v>
      </c>
      <c r="R103" s="39">
        <v>0</v>
      </c>
      <c r="S103" s="39">
        <f t="shared" si="22"/>
        <v>0</v>
      </c>
      <c r="T103" s="41"/>
      <c r="U103" s="41"/>
      <c r="V103" s="41"/>
      <c r="W103" s="41"/>
      <c r="X103" s="41"/>
      <c r="Y103" s="41"/>
      <c r="Z103" s="41"/>
      <c r="AA103" s="41" t="s">
        <v>126</v>
      </c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</row>
    <row r="104" spans="1:54" ht="22.5" outlineLevel="1" x14ac:dyDescent="0.2">
      <c r="A104" s="33">
        <v>75</v>
      </c>
      <c r="B104" s="34" t="s">
        <v>283</v>
      </c>
      <c r="C104" s="35" t="s">
        <v>284</v>
      </c>
      <c r="D104" s="36" t="s">
        <v>155</v>
      </c>
      <c r="E104" s="37">
        <v>5.8959999999999999</v>
      </c>
      <c r="F104" s="11">
        <v>346.85</v>
      </c>
      <c r="G104" s="38">
        <f t="shared" si="15"/>
        <v>2045.03</v>
      </c>
      <c r="H104" s="39">
        <v>0</v>
      </c>
      <c r="I104" s="39">
        <f t="shared" si="16"/>
        <v>0</v>
      </c>
      <c r="J104" s="39">
        <f t="shared" si="17"/>
        <v>346.85</v>
      </c>
      <c r="K104" s="39">
        <f t="shared" si="18"/>
        <v>2045.03</v>
      </c>
      <c r="L104" s="39">
        <v>21</v>
      </c>
      <c r="M104" s="39">
        <f t="shared" si="19"/>
        <v>2474.4863</v>
      </c>
      <c r="N104" s="40">
        <v>0</v>
      </c>
      <c r="O104" s="40">
        <f t="shared" si="20"/>
        <v>0</v>
      </c>
      <c r="P104" s="40">
        <v>0</v>
      </c>
      <c r="Q104" s="40">
        <f t="shared" si="21"/>
        <v>0</v>
      </c>
      <c r="R104" s="39">
        <v>0</v>
      </c>
      <c r="S104" s="39">
        <f t="shared" si="22"/>
        <v>0</v>
      </c>
      <c r="T104" s="41"/>
      <c r="U104" s="41"/>
      <c r="V104" s="41"/>
      <c r="W104" s="41"/>
      <c r="X104" s="41"/>
      <c r="Y104" s="41"/>
      <c r="Z104" s="41"/>
      <c r="AA104" s="41" t="s">
        <v>126</v>
      </c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</row>
    <row r="105" spans="1:54" outlineLevel="1" x14ac:dyDescent="0.2">
      <c r="A105" s="33">
        <v>76</v>
      </c>
      <c r="B105" s="34" t="s">
        <v>285</v>
      </c>
      <c r="C105" s="35" t="s">
        <v>286</v>
      </c>
      <c r="D105" s="36" t="s">
        <v>155</v>
      </c>
      <c r="E105" s="37">
        <v>65.3489</v>
      </c>
      <c r="F105" s="11">
        <v>58.56</v>
      </c>
      <c r="G105" s="38">
        <f t="shared" si="15"/>
        <v>3826.83</v>
      </c>
      <c r="H105" s="39">
        <v>0</v>
      </c>
      <c r="I105" s="39">
        <f t="shared" si="16"/>
        <v>0</v>
      </c>
      <c r="J105" s="39">
        <f t="shared" si="17"/>
        <v>58.56</v>
      </c>
      <c r="K105" s="39">
        <f t="shared" si="18"/>
        <v>3826.83</v>
      </c>
      <c r="L105" s="39">
        <v>21</v>
      </c>
      <c r="M105" s="39">
        <f t="shared" si="19"/>
        <v>4630.4642999999996</v>
      </c>
      <c r="N105" s="40">
        <v>0</v>
      </c>
      <c r="O105" s="40">
        <f t="shared" si="20"/>
        <v>0</v>
      </c>
      <c r="P105" s="40">
        <v>0</v>
      </c>
      <c r="Q105" s="40">
        <f t="shared" si="21"/>
        <v>0</v>
      </c>
      <c r="R105" s="39">
        <v>0</v>
      </c>
      <c r="S105" s="39">
        <f t="shared" si="22"/>
        <v>0</v>
      </c>
      <c r="T105" s="41"/>
      <c r="U105" s="41"/>
      <c r="V105" s="41"/>
      <c r="W105" s="41"/>
      <c r="X105" s="41"/>
      <c r="Y105" s="41"/>
      <c r="Z105" s="41"/>
      <c r="AA105" s="41" t="s">
        <v>260</v>
      </c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</row>
    <row r="106" spans="1:54" ht="22.5" outlineLevel="1" x14ac:dyDescent="0.2">
      <c r="A106" s="33">
        <v>77</v>
      </c>
      <c r="B106" s="34" t="s">
        <v>285</v>
      </c>
      <c r="C106" s="35" t="s">
        <v>287</v>
      </c>
      <c r="D106" s="36" t="s">
        <v>155</v>
      </c>
      <c r="E106" s="37">
        <v>65.3489</v>
      </c>
      <c r="F106" s="11">
        <v>219.22</v>
      </c>
      <c r="G106" s="38">
        <f t="shared" si="15"/>
        <v>14325.79</v>
      </c>
      <c r="H106" s="39">
        <v>0</v>
      </c>
      <c r="I106" s="39">
        <f t="shared" si="16"/>
        <v>0</v>
      </c>
      <c r="J106" s="39">
        <f t="shared" si="17"/>
        <v>219.22</v>
      </c>
      <c r="K106" s="39">
        <f t="shared" si="18"/>
        <v>14325.79</v>
      </c>
      <c r="L106" s="39">
        <v>21</v>
      </c>
      <c r="M106" s="39">
        <f t="shared" si="19"/>
        <v>17334.205900000001</v>
      </c>
      <c r="N106" s="40">
        <v>0</v>
      </c>
      <c r="O106" s="40">
        <f t="shared" si="20"/>
        <v>0</v>
      </c>
      <c r="P106" s="40">
        <v>0</v>
      </c>
      <c r="Q106" s="40">
        <f t="shared" si="21"/>
        <v>0</v>
      </c>
      <c r="R106" s="39">
        <v>0</v>
      </c>
      <c r="S106" s="39">
        <f t="shared" si="22"/>
        <v>0</v>
      </c>
      <c r="T106" s="41"/>
      <c r="U106" s="41"/>
      <c r="V106" s="41"/>
      <c r="W106" s="41"/>
      <c r="X106" s="41"/>
      <c r="Y106" s="41"/>
      <c r="Z106" s="41"/>
      <c r="AA106" s="41" t="s">
        <v>288</v>
      </c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</row>
    <row r="107" spans="1:54" outlineLevel="1" x14ac:dyDescent="0.2">
      <c r="A107" s="33">
        <v>78</v>
      </c>
      <c r="B107" s="34" t="s">
        <v>285</v>
      </c>
      <c r="C107" s="35" t="s">
        <v>289</v>
      </c>
      <c r="D107" s="36" t="s">
        <v>155</v>
      </c>
      <c r="E107" s="37">
        <v>3.5960000000000001</v>
      </c>
      <c r="F107" s="11">
        <v>934.35</v>
      </c>
      <c r="G107" s="38">
        <f t="shared" si="15"/>
        <v>3359.92</v>
      </c>
      <c r="H107" s="39">
        <v>0</v>
      </c>
      <c r="I107" s="39">
        <f t="shared" si="16"/>
        <v>0</v>
      </c>
      <c r="J107" s="39">
        <f t="shared" si="17"/>
        <v>934.35</v>
      </c>
      <c r="K107" s="39">
        <f t="shared" si="18"/>
        <v>3359.92</v>
      </c>
      <c r="L107" s="39">
        <v>21</v>
      </c>
      <c r="M107" s="39">
        <f t="shared" si="19"/>
        <v>4065.5032000000001</v>
      </c>
      <c r="N107" s="40">
        <v>0</v>
      </c>
      <c r="O107" s="40">
        <f t="shared" si="20"/>
        <v>0</v>
      </c>
      <c r="P107" s="40">
        <v>0</v>
      </c>
      <c r="Q107" s="40">
        <f t="shared" si="21"/>
        <v>0</v>
      </c>
      <c r="R107" s="39">
        <v>0</v>
      </c>
      <c r="S107" s="39">
        <f t="shared" si="22"/>
        <v>0</v>
      </c>
      <c r="T107" s="41"/>
      <c r="U107" s="41"/>
      <c r="V107" s="41"/>
      <c r="W107" s="41"/>
      <c r="X107" s="41"/>
      <c r="Y107" s="41"/>
      <c r="Z107" s="41"/>
      <c r="AA107" s="41" t="s">
        <v>126</v>
      </c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</row>
    <row r="108" spans="1:54" outlineLevel="1" x14ac:dyDescent="0.2">
      <c r="A108" s="33">
        <v>79</v>
      </c>
      <c r="B108" s="34" t="s">
        <v>285</v>
      </c>
      <c r="C108" s="35" t="s">
        <v>290</v>
      </c>
      <c r="D108" s="36" t="s">
        <v>155</v>
      </c>
      <c r="E108" s="37">
        <v>41.2</v>
      </c>
      <c r="F108" s="11">
        <v>73.38</v>
      </c>
      <c r="G108" s="38">
        <f t="shared" si="15"/>
        <v>3023.26</v>
      </c>
      <c r="H108" s="39">
        <v>0</v>
      </c>
      <c r="I108" s="39">
        <f t="shared" si="16"/>
        <v>0</v>
      </c>
      <c r="J108" s="39">
        <f t="shared" si="17"/>
        <v>73.38</v>
      </c>
      <c r="K108" s="39">
        <f t="shared" si="18"/>
        <v>3023.26</v>
      </c>
      <c r="L108" s="39">
        <v>21</v>
      </c>
      <c r="M108" s="39">
        <f t="shared" si="19"/>
        <v>3658.1446000000001</v>
      </c>
      <c r="N108" s="40">
        <v>0</v>
      </c>
      <c r="O108" s="40">
        <f t="shared" si="20"/>
        <v>0</v>
      </c>
      <c r="P108" s="40">
        <v>0</v>
      </c>
      <c r="Q108" s="40">
        <f t="shared" si="21"/>
        <v>0</v>
      </c>
      <c r="R108" s="39">
        <v>0</v>
      </c>
      <c r="S108" s="39">
        <f t="shared" si="22"/>
        <v>0</v>
      </c>
      <c r="T108" s="41"/>
      <c r="U108" s="41"/>
      <c r="V108" s="41"/>
      <c r="W108" s="41"/>
      <c r="X108" s="41"/>
      <c r="Y108" s="41"/>
      <c r="Z108" s="41"/>
      <c r="AA108" s="41" t="s">
        <v>288</v>
      </c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</row>
    <row r="109" spans="1:54" ht="22.5" outlineLevel="1" x14ac:dyDescent="0.2">
      <c r="A109" s="33">
        <v>80</v>
      </c>
      <c r="B109" s="34" t="s">
        <v>285</v>
      </c>
      <c r="C109" s="35" t="s">
        <v>291</v>
      </c>
      <c r="D109" s="36" t="s">
        <v>155</v>
      </c>
      <c r="E109" s="37">
        <v>41.2</v>
      </c>
      <c r="F109" s="11">
        <v>270.08</v>
      </c>
      <c r="G109" s="38">
        <f t="shared" si="15"/>
        <v>11127.3</v>
      </c>
      <c r="H109" s="39">
        <v>0</v>
      </c>
      <c r="I109" s="39">
        <f t="shared" si="16"/>
        <v>0</v>
      </c>
      <c r="J109" s="39">
        <f t="shared" si="17"/>
        <v>270.08</v>
      </c>
      <c r="K109" s="39">
        <f t="shared" si="18"/>
        <v>11127.3</v>
      </c>
      <c r="L109" s="39">
        <v>21</v>
      </c>
      <c r="M109" s="39">
        <f t="shared" si="19"/>
        <v>13464.032999999999</v>
      </c>
      <c r="N109" s="40">
        <v>0</v>
      </c>
      <c r="O109" s="40">
        <f t="shared" si="20"/>
        <v>0</v>
      </c>
      <c r="P109" s="40">
        <v>0</v>
      </c>
      <c r="Q109" s="40">
        <f t="shared" si="21"/>
        <v>0</v>
      </c>
      <c r="R109" s="39">
        <v>0</v>
      </c>
      <c r="S109" s="39">
        <f t="shared" si="22"/>
        <v>0</v>
      </c>
      <c r="T109" s="41"/>
      <c r="U109" s="41"/>
      <c r="V109" s="41"/>
      <c r="W109" s="41"/>
      <c r="X109" s="41"/>
      <c r="Y109" s="41"/>
      <c r="Z109" s="41"/>
      <c r="AA109" s="41" t="s">
        <v>288</v>
      </c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</row>
    <row r="110" spans="1:54" outlineLevel="1" x14ac:dyDescent="0.2">
      <c r="A110" s="33">
        <v>81</v>
      </c>
      <c r="B110" s="34" t="s">
        <v>280</v>
      </c>
      <c r="C110" s="35" t="s">
        <v>292</v>
      </c>
      <c r="D110" s="36" t="s">
        <v>155</v>
      </c>
      <c r="E110" s="37">
        <v>30.06</v>
      </c>
      <c r="F110" s="11">
        <v>74.14</v>
      </c>
      <c r="G110" s="38">
        <f t="shared" si="15"/>
        <v>2228.65</v>
      </c>
      <c r="H110" s="39">
        <v>0</v>
      </c>
      <c r="I110" s="39">
        <f t="shared" si="16"/>
        <v>0</v>
      </c>
      <c r="J110" s="39">
        <f t="shared" si="17"/>
        <v>74.14</v>
      </c>
      <c r="K110" s="39">
        <f t="shared" si="18"/>
        <v>2228.65</v>
      </c>
      <c r="L110" s="39">
        <v>21</v>
      </c>
      <c r="M110" s="39">
        <f t="shared" si="19"/>
        <v>2696.6664999999998</v>
      </c>
      <c r="N110" s="40">
        <v>0</v>
      </c>
      <c r="O110" s="40">
        <f t="shared" si="20"/>
        <v>0</v>
      </c>
      <c r="P110" s="40">
        <v>0</v>
      </c>
      <c r="Q110" s="40">
        <f t="shared" si="21"/>
        <v>0</v>
      </c>
      <c r="R110" s="39">
        <v>0</v>
      </c>
      <c r="S110" s="39">
        <f t="shared" si="22"/>
        <v>0</v>
      </c>
      <c r="T110" s="41"/>
      <c r="U110" s="41"/>
      <c r="V110" s="41"/>
      <c r="W110" s="41"/>
      <c r="X110" s="41"/>
      <c r="Y110" s="41"/>
      <c r="Z110" s="41"/>
      <c r="AA110" s="41" t="s">
        <v>288</v>
      </c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</row>
    <row r="111" spans="1:54" outlineLevel="1" x14ac:dyDescent="0.2">
      <c r="A111" s="33">
        <v>82</v>
      </c>
      <c r="B111" s="34" t="s">
        <v>280</v>
      </c>
      <c r="C111" s="35" t="s">
        <v>293</v>
      </c>
      <c r="D111" s="36" t="s">
        <v>155</v>
      </c>
      <c r="E111" s="37">
        <v>30.06</v>
      </c>
      <c r="F111" s="11">
        <v>701.5</v>
      </c>
      <c r="G111" s="38">
        <f t="shared" si="15"/>
        <v>21087.09</v>
      </c>
      <c r="H111" s="39">
        <v>0</v>
      </c>
      <c r="I111" s="39">
        <f t="shared" si="16"/>
        <v>0</v>
      </c>
      <c r="J111" s="39">
        <f t="shared" si="17"/>
        <v>701.5</v>
      </c>
      <c r="K111" s="39">
        <f t="shared" si="18"/>
        <v>21087.09</v>
      </c>
      <c r="L111" s="39">
        <v>21</v>
      </c>
      <c r="M111" s="39">
        <f t="shared" si="19"/>
        <v>25515.3789</v>
      </c>
      <c r="N111" s="40">
        <v>0</v>
      </c>
      <c r="O111" s="40">
        <f t="shared" si="20"/>
        <v>0</v>
      </c>
      <c r="P111" s="40">
        <v>0</v>
      </c>
      <c r="Q111" s="40">
        <f t="shared" si="21"/>
        <v>0</v>
      </c>
      <c r="R111" s="39">
        <v>0</v>
      </c>
      <c r="S111" s="39">
        <f t="shared" si="22"/>
        <v>0</v>
      </c>
      <c r="T111" s="41"/>
      <c r="U111" s="41"/>
      <c r="V111" s="41"/>
      <c r="W111" s="41"/>
      <c r="X111" s="41"/>
      <c r="Y111" s="41"/>
      <c r="Z111" s="41"/>
      <c r="AA111" s="41" t="s">
        <v>240</v>
      </c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</row>
    <row r="112" spans="1:54" ht="22.5" outlineLevel="1" x14ac:dyDescent="0.2">
      <c r="A112" s="33">
        <v>83</v>
      </c>
      <c r="B112" s="34" t="s">
        <v>294</v>
      </c>
      <c r="C112" s="35" t="s">
        <v>295</v>
      </c>
      <c r="D112" s="36" t="s">
        <v>125</v>
      </c>
      <c r="E112" s="37">
        <v>1</v>
      </c>
      <c r="F112" s="11">
        <v>1771.74</v>
      </c>
      <c r="G112" s="38">
        <f t="shared" si="15"/>
        <v>1771.74</v>
      </c>
      <c r="H112" s="39">
        <v>0</v>
      </c>
      <c r="I112" s="39">
        <f t="shared" si="16"/>
        <v>0</v>
      </c>
      <c r="J112" s="39">
        <f t="shared" si="17"/>
        <v>1771.74</v>
      </c>
      <c r="K112" s="39">
        <f t="shared" si="18"/>
        <v>1771.74</v>
      </c>
      <c r="L112" s="39">
        <v>21</v>
      </c>
      <c r="M112" s="39">
        <f t="shared" si="19"/>
        <v>2143.8053999999997</v>
      </c>
      <c r="N112" s="40">
        <v>0</v>
      </c>
      <c r="O112" s="40">
        <f t="shared" si="20"/>
        <v>0</v>
      </c>
      <c r="P112" s="40">
        <v>0</v>
      </c>
      <c r="Q112" s="40">
        <f t="shared" si="21"/>
        <v>0</v>
      </c>
      <c r="R112" s="39">
        <v>0</v>
      </c>
      <c r="S112" s="39">
        <f t="shared" si="22"/>
        <v>0</v>
      </c>
      <c r="T112" s="41"/>
      <c r="U112" s="41"/>
      <c r="V112" s="41"/>
      <c r="W112" s="41"/>
      <c r="X112" s="41"/>
      <c r="Y112" s="41"/>
      <c r="Z112" s="41"/>
      <c r="AA112" s="41" t="s">
        <v>126</v>
      </c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</row>
    <row r="113" spans="1:54" ht="33.75" outlineLevel="1" x14ac:dyDescent="0.2">
      <c r="A113" s="33">
        <v>84</v>
      </c>
      <c r="B113" s="34" t="s">
        <v>296</v>
      </c>
      <c r="C113" s="35" t="s">
        <v>297</v>
      </c>
      <c r="D113" s="36" t="s">
        <v>155</v>
      </c>
      <c r="E113" s="37">
        <v>22.85</v>
      </c>
      <c r="F113" s="11">
        <v>61.19</v>
      </c>
      <c r="G113" s="38">
        <f t="shared" si="15"/>
        <v>1398.19</v>
      </c>
      <c r="H113" s="39">
        <v>0</v>
      </c>
      <c r="I113" s="39">
        <f t="shared" si="16"/>
        <v>0</v>
      </c>
      <c r="J113" s="39">
        <f t="shared" si="17"/>
        <v>61.19</v>
      </c>
      <c r="K113" s="39">
        <f t="shared" si="18"/>
        <v>1398.19</v>
      </c>
      <c r="L113" s="39">
        <v>21</v>
      </c>
      <c r="M113" s="39">
        <f t="shared" si="19"/>
        <v>1691.8099</v>
      </c>
      <c r="N113" s="40">
        <v>0</v>
      </c>
      <c r="O113" s="40">
        <f t="shared" si="20"/>
        <v>0</v>
      </c>
      <c r="P113" s="40">
        <v>0</v>
      </c>
      <c r="Q113" s="40">
        <f t="shared" si="21"/>
        <v>0</v>
      </c>
      <c r="R113" s="39">
        <v>0</v>
      </c>
      <c r="S113" s="39">
        <f t="shared" si="22"/>
        <v>0</v>
      </c>
      <c r="T113" s="41"/>
      <c r="U113" s="41"/>
      <c r="V113" s="41"/>
      <c r="W113" s="41"/>
      <c r="X113" s="41"/>
      <c r="Y113" s="41"/>
      <c r="Z113" s="41"/>
      <c r="AA113" s="41" t="s">
        <v>260</v>
      </c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</row>
    <row r="114" spans="1:54" ht="22.5" outlineLevel="1" x14ac:dyDescent="0.2">
      <c r="A114" s="33">
        <v>85</v>
      </c>
      <c r="B114" s="34" t="s">
        <v>298</v>
      </c>
      <c r="C114" s="35" t="s">
        <v>299</v>
      </c>
      <c r="D114" s="36" t="s">
        <v>155</v>
      </c>
      <c r="E114" s="37">
        <v>20.815999999999999</v>
      </c>
      <c r="F114" s="11">
        <v>871.02</v>
      </c>
      <c r="G114" s="38">
        <f t="shared" si="15"/>
        <v>18131.150000000001</v>
      </c>
      <c r="H114" s="39">
        <v>0</v>
      </c>
      <c r="I114" s="39">
        <f t="shared" si="16"/>
        <v>0</v>
      </c>
      <c r="J114" s="39">
        <f t="shared" si="17"/>
        <v>871.02</v>
      </c>
      <c r="K114" s="39">
        <f t="shared" si="18"/>
        <v>18131.150000000001</v>
      </c>
      <c r="L114" s="39">
        <v>21</v>
      </c>
      <c r="M114" s="39">
        <f t="shared" si="19"/>
        <v>21938.691500000001</v>
      </c>
      <c r="N114" s="40">
        <v>0</v>
      </c>
      <c r="O114" s="40">
        <f t="shared" si="20"/>
        <v>0</v>
      </c>
      <c r="P114" s="40">
        <v>0</v>
      </c>
      <c r="Q114" s="40">
        <f t="shared" si="21"/>
        <v>0</v>
      </c>
      <c r="R114" s="39">
        <v>0</v>
      </c>
      <c r="S114" s="39">
        <f t="shared" si="22"/>
        <v>0</v>
      </c>
      <c r="T114" s="41"/>
      <c r="U114" s="41"/>
      <c r="V114" s="41"/>
      <c r="W114" s="41"/>
      <c r="X114" s="41"/>
      <c r="Y114" s="41"/>
      <c r="Z114" s="41"/>
      <c r="AA114" s="41" t="s">
        <v>260</v>
      </c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</row>
    <row r="115" spans="1:54" ht="22.5" outlineLevel="1" x14ac:dyDescent="0.2">
      <c r="A115" s="33">
        <v>86</v>
      </c>
      <c r="B115" s="34" t="s">
        <v>298</v>
      </c>
      <c r="C115" s="35" t="s">
        <v>300</v>
      </c>
      <c r="D115" s="36" t="s">
        <v>155</v>
      </c>
      <c r="E115" s="37">
        <v>2.0339999999999998</v>
      </c>
      <c r="F115" s="11">
        <v>1169.1600000000001</v>
      </c>
      <c r="G115" s="38">
        <f t="shared" si="15"/>
        <v>2378.0700000000002</v>
      </c>
      <c r="H115" s="39">
        <v>0</v>
      </c>
      <c r="I115" s="39">
        <f t="shared" si="16"/>
        <v>0</v>
      </c>
      <c r="J115" s="39">
        <f t="shared" si="17"/>
        <v>1169.1600000000001</v>
      </c>
      <c r="K115" s="39">
        <f t="shared" si="18"/>
        <v>2378.0700000000002</v>
      </c>
      <c r="L115" s="39">
        <v>21</v>
      </c>
      <c r="M115" s="39">
        <f t="shared" si="19"/>
        <v>2877.4647</v>
      </c>
      <c r="N115" s="40">
        <v>0</v>
      </c>
      <c r="O115" s="40">
        <f t="shared" si="20"/>
        <v>0</v>
      </c>
      <c r="P115" s="40">
        <v>0</v>
      </c>
      <c r="Q115" s="40">
        <f t="shared" si="21"/>
        <v>0</v>
      </c>
      <c r="R115" s="39">
        <v>0</v>
      </c>
      <c r="S115" s="39">
        <f t="shared" si="22"/>
        <v>0</v>
      </c>
      <c r="T115" s="41"/>
      <c r="U115" s="41"/>
      <c r="V115" s="41"/>
      <c r="W115" s="41"/>
      <c r="X115" s="41"/>
      <c r="Y115" s="41"/>
      <c r="Z115" s="41"/>
      <c r="AA115" s="41" t="s">
        <v>288</v>
      </c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</row>
    <row r="116" spans="1:54" outlineLevel="1" x14ac:dyDescent="0.2">
      <c r="A116" s="33">
        <v>87</v>
      </c>
      <c r="B116" s="34" t="s">
        <v>298</v>
      </c>
      <c r="C116" s="35" t="s">
        <v>301</v>
      </c>
      <c r="D116" s="36" t="s">
        <v>155</v>
      </c>
      <c r="E116" s="37">
        <v>2.0339999999999998</v>
      </c>
      <c r="F116" s="11">
        <v>93.53</v>
      </c>
      <c r="G116" s="38">
        <f t="shared" si="15"/>
        <v>190.24</v>
      </c>
      <c r="H116" s="39">
        <v>0</v>
      </c>
      <c r="I116" s="39">
        <f t="shared" si="16"/>
        <v>0</v>
      </c>
      <c r="J116" s="39">
        <f t="shared" si="17"/>
        <v>93.53</v>
      </c>
      <c r="K116" s="39">
        <f t="shared" si="18"/>
        <v>190.24</v>
      </c>
      <c r="L116" s="39">
        <v>21</v>
      </c>
      <c r="M116" s="39">
        <f t="shared" si="19"/>
        <v>230.19040000000001</v>
      </c>
      <c r="N116" s="40">
        <v>0</v>
      </c>
      <c r="O116" s="40">
        <f t="shared" si="20"/>
        <v>0</v>
      </c>
      <c r="P116" s="40">
        <v>0</v>
      </c>
      <c r="Q116" s="40">
        <f t="shared" si="21"/>
        <v>0</v>
      </c>
      <c r="R116" s="39">
        <v>0</v>
      </c>
      <c r="S116" s="39">
        <f t="shared" si="22"/>
        <v>0</v>
      </c>
      <c r="T116" s="41"/>
      <c r="U116" s="41"/>
      <c r="V116" s="41"/>
      <c r="W116" s="41"/>
      <c r="X116" s="41"/>
      <c r="Y116" s="41"/>
      <c r="Z116" s="41"/>
      <c r="AA116" s="41" t="s">
        <v>126</v>
      </c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</row>
    <row r="117" spans="1:54" ht="22.5" outlineLevel="1" x14ac:dyDescent="0.2">
      <c r="A117" s="33">
        <v>88</v>
      </c>
      <c r="B117" s="34" t="s">
        <v>298</v>
      </c>
      <c r="C117" s="35" t="s">
        <v>302</v>
      </c>
      <c r="D117" s="36" t="s">
        <v>150</v>
      </c>
      <c r="E117" s="37">
        <v>1</v>
      </c>
      <c r="F117" s="11">
        <v>385.72</v>
      </c>
      <c r="G117" s="38">
        <f t="shared" si="15"/>
        <v>385.72</v>
      </c>
      <c r="H117" s="39">
        <v>0</v>
      </c>
      <c r="I117" s="39">
        <f t="shared" si="16"/>
        <v>0</v>
      </c>
      <c r="J117" s="39">
        <f t="shared" si="17"/>
        <v>385.72</v>
      </c>
      <c r="K117" s="39">
        <f t="shared" si="18"/>
        <v>385.72</v>
      </c>
      <c r="L117" s="39">
        <v>21</v>
      </c>
      <c r="M117" s="39">
        <f t="shared" si="19"/>
        <v>466.72120000000001</v>
      </c>
      <c r="N117" s="40">
        <v>0</v>
      </c>
      <c r="O117" s="40">
        <f t="shared" si="20"/>
        <v>0</v>
      </c>
      <c r="P117" s="40">
        <v>0</v>
      </c>
      <c r="Q117" s="40">
        <f t="shared" si="21"/>
        <v>0</v>
      </c>
      <c r="R117" s="39">
        <v>0</v>
      </c>
      <c r="S117" s="39">
        <f t="shared" si="22"/>
        <v>0</v>
      </c>
      <c r="T117" s="41"/>
      <c r="U117" s="41"/>
      <c r="V117" s="41"/>
      <c r="W117" s="41"/>
      <c r="X117" s="41"/>
      <c r="Y117" s="41"/>
      <c r="Z117" s="41"/>
      <c r="AA117" s="41" t="s">
        <v>288</v>
      </c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</row>
    <row r="118" spans="1:54" ht="22.5" outlineLevel="1" x14ac:dyDescent="0.2">
      <c r="A118" s="33">
        <v>89</v>
      </c>
      <c r="B118" s="34" t="s">
        <v>298</v>
      </c>
      <c r="C118" s="35" t="s">
        <v>303</v>
      </c>
      <c r="D118" s="36" t="s">
        <v>150</v>
      </c>
      <c r="E118" s="37">
        <v>2</v>
      </c>
      <c r="F118" s="11">
        <v>530.99</v>
      </c>
      <c r="G118" s="38">
        <f t="shared" si="15"/>
        <v>1061.98</v>
      </c>
      <c r="H118" s="39">
        <v>0</v>
      </c>
      <c r="I118" s="39">
        <f t="shared" si="16"/>
        <v>0</v>
      </c>
      <c r="J118" s="39">
        <f t="shared" si="17"/>
        <v>530.99</v>
      </c>
      <c r="K118" s="39">
        <f t="shared" si="18"/>
        <v>1061.98</v>
      </c>
      <c r="L118" s="39">
        <v>21</v>
      </c>
      <c r="M118" s="39">
        <f t="shared" si="19"/>
        <v>1284.9957999999999</v>
      </c>
      <c r="N118" s="40">
        <v>0</v>
      </c>
      <c r="O118" s="40">
        <f t="shared" si="20"/>
        <v>0</v>
      </c>
      <c r="P118" s="40">
        <v>0</v>
      </c>
      <c r="Q118" s="40">
        <f t="shared" si="21"/>
        <v>0</v>
      </c>
      <c r="R118" s="39">
        <v>0</v>
      </c>
      <c r="S118" s="39">
        <f t="shared" si="22"/>
        <v>0</v>
      </c>
      <c r="T118" s="41"/>
      <c r="U118" s="41"/>
      <c r="V118" s="41"/>
      <c r="W118" s="41"/>
      <c r="X118" s="41"/>
      <c r="Y118" s="41"/>
      <c r="Z118" s="41"/>
      <c r="AA118" s="41" t="s">
        <v>288</v>
      </c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</row>
    <row r="119" spans="1:54" ht="22.5" outlineLevel="1" x14ac:dyDescent="0.2">
      <c r="A119" s="33">
        <v>90</v>
      </c>
      <c r="B119" s="34" t="s">
        <v>304</v>
      </c>
      <c r="C119" s="35" t="s">
        <v>305</v>
      </c>
      <c r="D119" s="36" t="s">
        <v>155</v>
      </c>
      <c r="E119" s="37">
        <v>2.1339999999999999</v>
      </c>
      <c r="F119" s="11">
        <v>693.93</v>
      </c>
      <c r="G119" s="38">
        <f t="shared" si="15"/>
        <v>1480.85</v>
      </c>
      <c r="H119" s="39">
        <v>0</v>
      </c>
      <c r="I119" s="39">
        <f t="shared" si="16"/>
        <v>0</v>
      </c>
      <c r="J119" s="39">
        <f t="shared" si="17"/>
        <v>693.93</v>
      </c>
      <c r="K119" s="39">
        <f t="shared" si="18"/>
        <v>1480.85</v>
      </c>
      <c r="L119" s="39">
        <v>21</v>
      </c>
      <c r="M119" s="39">
        <f t="shared" si="19"/>
        <v>1791.8284999999998</v>
      </c>
      <c r="N119" s="40">
        <v>0</v>
      </c>
      <c r="O119" s="40">
        <f t="shared" si="20"/>
        <v>0</v>
      </c>
      <c r="P119" s="40">
        <v>0</v>
      </c>
      <c r="Q119" s="40">
        <f t="shared" si="21"/>
        <v>0</v>
      </c>
      <c r="R119" s="39">
        <v>0</v>
      </c>
      <c r="S119" s="39">
        <f t="shared" si="22"/>
        <v>0</v>
      </c>
      <c r="T119" s="41"/>
      <c r="U119" s="41"/>
      <c r="V119" s="41"/>
      <c r="W119" s="41"/>
      <c r="X119" s="41"/>
      <c r="Y119" s="41"/>
      <c r="Z119" s="41"/>
      <c r="AA119" s="41" t="s">
        <v>260</v>
      </c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</row>
    <row r="120" spans="1:54" ht="22.5" outlineLevel="1" x14ac:dyDescent="0.2">
      <c r="A120" s="33">
        <v>91</v>
      </c>
      <c r="B120" s="34" t="s">
        <v>304</v>
      </c>
      <c r="C120" s="35" t="s">
        <v>306</v>
      </c>
      <c r="D120" s="36" t="s">
        <v>155</v>
      </c>
      <c r="E120" s="37">
        <v>10.186</v>
      </c>
      <c r="F120" s="11">
        <v>644.99</v>
      </c>
      <c r="G120" s="38">
        <f t="shared" si="15"/>
        <v>6569.87</v>
      </c>
      <c r="H120" s="39">
        <v>0</v>
      </c>
      <c r="I120" s="39">
        <f t="shared" si="16"/>
        <v>0</v>
      </c>
      <c r="J120" s="39">
        <f t="shared" si="17"/>
        <v>644.99</v>
      </c>
      <c r="K120" s="39">
        <f t="shared" si="18"/>
        <v>6569.87</v>
      </c>
      <c r="L120" s="39">
        <v>21</v>
      </c>
      <c r="M120" s="39">
        <f t="shared" si="19"/>
        <v>7949.5427</v>
      </c>
      <c r="N120" s="40">
        <v>0</v>
      </c>
      <c r="O120" s="40">
        <f t="shared" si="20"/>
        <v>0</v>
      </c>
      <c r="P120" s="40">
        <v>0</v>
      </c>
      <c r="Q120" s="40">
        <f t="shared" si="21"/>
        <v>0</v>
      </c>
      <c r="R120" s="39">
        <v>0</v>
      </c>
      <c r="S120" s="39">
        <f t="shared" si="22"/>
        <v>0</v>
      </c>
      <c r="T120" s="41"/>
      <c r="U120" s="41"/>
      <c r="V120" s="41"/>
      <c r="W120" s="41"/>
      <c r="X120" s="41"/>
      <c r="Y120" s="41"/>
      <c r="Z120" s="41"/>
      <c r="AA120" s="41" t="s">
        <v>288</v>
      </c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</row>
    <row r="121" spans="1:54" ht="22.5" outlineLevel="1" x14ac:dyDescent="0.2">
      <c r="A121" s="33">
        <v>92</v>
      </c>
      <c r="B121" s="34" t="s">
        <v>304</v>
      </c>
      <c r="C121" s="35" t="s">
        <v>307</v>
      </c>
      <c r="D121" s="36" t="s">
        <v>155</v>
      </c>
      <c r="E121" s="37">
        <v>10.582000000000001</v>
      </c>
      <c r="F121" s="11">
        <v>560.22</v>
      </c>
      <c r="G121" s="38">
        <f t="shared" si="15"/>
        <v>5928.25</v>
      </c>
      <c r="H121" s="39">
        <v>0</v>
      </c>
      <c r="I121" s="39">
        <f t="shared" si="16"/>
        <v>0</v>
      </c>
      <c r="J121" s="39">
        <f t="shared" si="17"/>
        <v>560.22</v>
      </c>
      <c r="K121" s="39">
        <f t="shared" si="18"/>
        <v>5928.25</v>
      </c>
      <c r="L121" s="39">
        <v>21</v>
      </c>
      <c r="M121" s="39">
        <f t="shared" si="19"/>
        <v>7173.1824999999999</v>
      </c>
      <c r="N121" s="40">
        <v>0</v>
      </c>
      <c r="O121" s="40">
        <f t="shared" si="20"/>
        <v>0</v>
      </c>
      <c r="P121" s="40">
        <v>0</v>
      </c>
      <c r="Q121" s="40">
        <f t="shared" si="21"/>
        <v>0</v>
      </c>
      <c r="R121" s="39">
        <v>0</v>
      </c>
      <c r="S121" s="39">
        <f t="shared" si="22"/>
        <v>0</v>
      </c>
      <c r="T121" s="41"/>
      <c r="U121" s="41"/>
      <c r="V121" s="41"/>
      <c r="W121" s="41"/>
      <c r="X121" s="41"/>
      <c r="Y121" s="41"/>
      <c r="Z121" s="41"/>
      <c r="AA121" s="41" t="s">
        <v>288</v>
      </c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</row>
    <row r="122" spans="1:54" ht="22.5" outlineLevel="1" x14ac:dyDescent="0.2">
      <c r="A122" s="33">
        <v>93</v>
      </c>
      <c r="B122" s="34" t="s">
        <v>304</v>
      </c>
      <c r="C122" s="35" t="s">
        <v>308</v>
      </c>
      <c r="D122" s="36" t="s">
        <v>155</v>
      </c>
      <c r="E122" s="37">
        <v>2.2374000000000001</v>
      </c>
      <c r="F122" s="11">
        <v>881.74</v>
      </c>
      <c r="G122" s="38">
        <f t="shared" si="15"/>
        <v>1972.81</v>
      </c>
      <c r="H122" s="39">
        <v>0</v>
      </c>
      <c r="I122" s="39">
        <f t="shared" si="16"/>
        <v>0</v>
      </c>
      <c r="J122" s="39">
        <f t="shared" si="17"/>
        <v>881.74</v>
      </c>
      <c r="K122" s="39">
        <f t="shared" si="18"/>
        <v>1972.81</v>
      </c>
      <c r="L122" s="39">
        <v>21</v>
      </c>
      <c r="M122" s="39">
        <f t="shared" si="19"/>
        <v>2387.1000999999997</v>
      </c>
      <c r="N122" s="40">
        <v>0</v>
      </c>
      <c r="O122" s="40">
        <f t="shared" si="20"/>
        <v>0</v>
      </c>
      <c r="P122" s="40">
        <v>0</v>
      </c>
      <c r="Q122" s="40">
        <f t="shared" si="21"/>
        <v>0</v>
      </c>
      <c r="R122" s="39">
        <v>0</v>
      </c>
      <c r="S122" s="39">
        <f t="shared" si="22"/>
        <v>0</v>
      </c>
      <c r="T122" s="41"/>
      <c r="U122" s="41"/>
      <c r="V122" s="41"/>
      <c r="W122" s="41"/>
      <c r="X122" s="41"/>
      <c r="Y122" s="41"/>
      <c r="Z122" s="41"/>
      <c r="AA122" s="41" t="s">
        <v>288</v>
      </c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</row>
    <row r="123" spans="1:54" ht="22.5" outlineLevel="1" x14ac:dyDescent="0.2">
      <c r="A123" s="33">
        <v>94</v>
      </c>
      <c r="B123" s="34" t="s">
        <v>298</v>
      </c>
      <c r="C123" s="35" t="s">
        <v>309</v>
      </c>
      <c r="D123" s="36" t="s">
        <v>155</v>
      </c>
      <c r="E123" s="37">
        <v>11.984999999999999</v>
      </c>
      <c r="F123" s="11">
        <v>2942.54</v>
      </c>
      <c r="G123" s="38">
        <f t="shared" si="15"/>
        <v>35266.339999999997</v>
      </c>
      <c r="H123" s="39">
        <v>0</v>
      </c>
      <c r="I123" s="39">
        <f t="shared" si="16"/>
        <v>0</v>
      </c>
      <c r="J123" s="39">
        <f t="shared" si="17"/>
        <v>2942.54</v>
      </c>
      <c r="K123" s="39">
        <f t="shared" si="18"/>
        <v>35266.339999999997</v>
      </c>
      <c r="L123" s="39">
        <v>21</v>
      </c>
      <c r="M123" s="39">
        <f t="shared" si="19"/>
        <v>42672.271399999998</v>
      </c>
      <c r="N123" s="40">
        <v>0</v>
      </c>
      <c r="O123" s="40">
        <f t="shared" si="20"/>
        <v>0</v>
      </c>
      <c r="P123" s="40">
        <v>0</v>
      </c>
      <c r="Q123" s="40">
        <f t="shared" si="21"/>
        <v>0</v>
      </c>
      <c r="R123" s="39">
        <v>0</v>
      </c>
      <c r="S123" s="39">
        <f t="shared" si="22"/>
        <v>0</v>
      </c>
      <c r="T123" s="41"/>
      <c r="U123" s="41"/>
      <c r="V123" s="41"/>
      <c r="W123" s="41"/>
      <c r="X123" s="41"/>
      <c r="Y123" s="41"/>
      <c r="Z123" s="41"/>
      <c r="AA123" s="41" t="s">
        <v>288</v>
      </c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</row>
    <row r="124" spans="1:54" ht="33.75" outlineLevel="1" collapsed="1" x14ac:dyDescent="0.2">
      <c r="A124" s="42">
        <v>95</v>
      </c>
      <c r="B124" s="43" t="s">
        <v>304</v>
      </c>
      <c r="C124" s="44" t="s">
        <v>310</v>
      </c>
      <c r="D124" s="45" t="s">
        <v>311</v>
      </c>
      <c r="E124" s="46">
        <v>39.5505</v>
      </c>
      <c r="F124" s="10">
        <v>245.52</v>
      </c>
      <c r="G124" s="47">
        <f t="shared" si="15"/>
        <v>9710.44</v>
      </c>
      <c r="H124" s="39">
        <v>0</v>
      </c>
      <c r="I124" s="39">
        <f t="shared" si="16"/>
        <v>0</v>
      </c>
      <c r="J124" s="39">
        <f t="shared" si="17"/>
        <v>245.52</v>
      </c>
      <c r="K124" s="39">
        <f t="shared" si="18"/>
        <v>9710.44</v>
      </c>
      <c r="L124" s="39">
        <v>21</v>
      </c>
      <c r="M124" s="39">
        <f t="shared" si="19"/>
        <v>11749.6324</v>
      </c>
      <c r="N124" s="40">
        <v>0</v>
      </c>
      <c r="O124" s="40">
        <f t="shared" si="20"/>
        <v>0</v>
      </c>
      <c r="P124" s="40">
        <v>0</v>
      </c>
      <c r="Q124" s="40">
        <f t="shared" si="21"/>
        <v>0</v>
      </c>
      <c r="R124" s="39">
        <v>0</v>
      </c>
      <c r="S124" s="39">
        <f t="shared" si="22"/>
        <v>0</v>
      </c>
      <c r="T124" s="41"/>
      <c r="U124" s="41"/>
      <c r="V124" s="41"/>
      <c r="W124" s="41"/>
      <c r="X124" s="41"/>
      <c r="Y124" s="41"/>
      <c r="Z124" s="41"/>
      <c r="AA124" s="41" t="s">
        <v>288</v>
      </c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</row>
    <row r="125" spans="1:54" ht="22.5" hidden="1" outlineLevel="2" x14ac:dyDescent="0.2">
      <c r="A125" s="48"/>
      <c r="B125" s="49"/>
      <c r="C125" s="51" t="s">
        <v>312</v>
      </c>
      <c r="D125" s="52"/>
      <c r="E125" s="53"/>
      <c r="F125" s="39"/>
      <c r="G125" s="39"/>
      <c r="H125" s="39"/>
      <c r="I125" s="39"/>
      <c r="J125" s="39"/>
      <c r="K125" s="39"/>
      <c r="L125" s="39"/>
      <c r="M125" s="39"/>
      <c r="N125" s="40"/>
      <c r="O125" s="40"/>
      <c r="P125" s="40"/>
      <c r="Q125" s="40"/>
      <c r="R125" s="39"/>
      <c r="S125" s="39"/>
      <c r="T125" s="41"/>
      <c r="U125" s="41"/>
      <c r="V125" s="41"/>
      <c r="W125" s="41"/>
      <c r="X125" s="41"/>
      <c r="Y125" s="41"/>
      <c r="Z125" s="41"/>
      <c r="AA125" s="41" t="s">
        <v>244</v>
      </c>
      <c r="AB125" s="41">
        <v>0</v>
      </c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</row>
    <row r="126" spans="1:54" hidden="1" outlineLevel="3" x14ac:dyDescent="0.2">
      <c r="A126" s="48"/>
      <c r="B126" s="49"/>
      <c r="C126" s="51" t="s">
        <v>313</v>
      </c>
      <c r="D126" s="52"/>
      <c r="E126" s="53">
        <v>39.549999999999997</v>
      </c>
      <c r="F126" s="39"/>
      <c r="G126" s="39"/>
      <c r="H126" s="39"/>
      <c r="I126" s="39"/>
      <c r="J126" s="39"/>
      <c r="K126" s="39"/>
      <c r="L126" s="39"/>
      <c r="M126" s="39"/>
      <c r="N126" s="40"/>
      <c r="O126" s="40"/>
      <c r="P126" s="40"/>
      <c r="Q126" s="40"/>
      <c r="R126" s="39"/>
      <c r="S126" s="39"/>
      <c r="T126" s="41"/>
      <c r="U126" s="41"/>
      <c r="V126" s="41"/>
      <c r="W126" s="41"/>
      <c r="X126" s="41"/>
      <c r="Y126" s="41"/>
      <c r="Z126" s="41"/>
      <c r="AA126" s="41" t="s">
        <v>244</v>
      </c>
      <c r="AB126" s="41">
        <v>0</v>
      </c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</row>
    <row r="127" spans="1:54" ht="22.5" outlineLevel="1" x14ac:dyDescent="0.2">
      <c r="A127" s="33">
        <v>96</v>
      </c>
      <c r="B127" s="34" t="s">
        <v>304</v>
      </c>
      <c r="C127" s="35" t="s">
        <v>314</v>
      </c>
      <c r="D127" s="36" t="s">
        <v>188</v>
      </c>
      <c r="E127" s="37">
        <v>18.920000000000002</v>
      </c>
      <c r="F127" s="11">
        <v>202.02</v>
      </c>
      <c r="G127" s="38">
        <f>ROUND(E127*F127,2)</f>
        <v>3822.22</v>
      </c>
      <c r="H127" s="39">
        <v>0</v>
      </c>
      <c r="I127" s="39">
        <f>ROUND(E127*H127,2)</f>
        <v>0</v>
      </c>
      <c r="J127" s="39">
        <f>F127</f>
        <v>202.02</v>
      </c>
      <c r="K127" s="39">
        <f>ROUND(E127*J127,2)</f>
        <v>3822.22</v>
      </c>
      <c r="L127" s="39">
        <v>21</v>
      </c>
      <c r="M127" s="39">
        <f>G127*(1+L127/100)</f>
        <v>4624.8861999999999</v>
      </c>
      <c r="N127" s="40">
        <v>0</v>
      </c>
      <c r="O127" s="40">
        <f>ROUND(E127*N127,2)</f>
        <v>0</v>
      </c>
      <c r="P127" s="40">
        <v>0</v>
      </c>
      <c r="Q127" s="40">
        <f>ROUND(E127*P127,2)</f>
        <v>0</v>
      </c>
      <c r="R127" s="39">
        <v>0</v>
      </c>
      <c r="S127" s="39">
        <f>ROUND(E127*R127,2)</f>
        <v>0</v>
      </c>
      <c r="T127" s="41"/>
      <c r="U127" s="41"/>
      <c r="V127" s="41"/>
      <c r="W127" s="41"/>
      <c r="X127" s="41"/>
      <c r="Y127" s="41"/>
      <c r="Z127" s="41"/>
      <c r="AA127" s="41" t="s">
        <v>288</v>
      </c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</row>
    <row r="128" spans="1:54" ht="33.75" outlineLevel="1" collapsed="1" x14ac:dyDescent="0.2">
      <c r="A128" s="42">
        <v>97</v>
      </c>
      <c r="B128" s="43" t="s">
        <v>315</v>
      </c>
      <c r="C128" s="44" t="s">
        <v>316</v>
      </c>
      <c r="D128" s="45" t="s">
        <v>125</v>
      </c>
      <c r="E128" s="46">
        <v>1</v>
      </c>
      <c r="F128" s="10">
        <v>2900</v>
      </c>
      <c r="G128" s="47">
        <f>ROUND(E128*F128,2)</f>
        <v>2900</v>
      </c>
      <c r="H128" s="39">
        <v>0</v>
      </c>
      <c r="I128" s="39">
        <f>ROUND(E128*H128,2)</f>
        <v>0</v>
      </c>
      <c r="J128" s="39">
        <f>F128</f>
        <v>2900</v>
      </c>
      <c r="K128" s="39">
        <f>ROUND(E128*J128,2)</f>
        <v>2900</v>
      </c>
      <c r="L128" s="39">
        <v>21</v>
      </c>
      <c r="M128" s="39">
        <f>G128*(1+L128/100)</f>
        <v>3509</v>
      </c>
      <c r="N128" s="40">
        <v>0</v>
      </c>
      <c r="O128" s="40">
        <f>ROUND(E128*N128,2)</f>
        <v>0</v>
      </c>
      <c r="P128" s="40">
        <v>0</v>
      </c>
      <c r="Q128" s="40">
        <f>ROUND(E128*P128,2)</f>
        <v>0</v>
      </c>
      <c r="R128" s="39">
        <v>0</v>
      </c>
      <c r="S128" s="39">
        <f>ROUND(E128*R128,2)</f>
        <v>0</v>
      </c>
      <c r="T128" s="41"/>
      <c r="U128" s="41"/>
      <c r="V128" s="41"/>
      <c r="W128" s="41"/>
      <c r="X128" s="41"/>
      <c r="Y128" s="41"/>
      <c r="Z128" s="41"/>
      <c r="AA128" s="41" t="s">
        <v>126</v>
      </c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</row>
    <row r="129" spans="1:54" hidden="1" outlineLevel="2" collapsed="1" x14ac:dyDescent="0.2">
      <c r="A129" s="48"/>
      <c r="B129" s="49"/>
      <c r="C129" s="51" t="s">
        <v>317</v>
      </c>
      <c r="D129" s="52"/>
      <c r="E129" s="53"/>
      <c r="F129" s="39"/>
      <c r="G129" s="39"/>
      <c r="H129" s="39"/>
      <c r="I129" s="39"/>
      <c r="J129" s="39"/>
      <c r="K129" s="39"/>
      <c r="L129" s="39"/>
      <c r="M129" s="39"/>
      <c r="N129" s="40"/>
      <c r="O129" s="40"/>
      <c r="P129" s="40"/>
      <c r="Q129" s="40"/>
      <c r="R129" s="39"/>
      <c r="S129" s="39"/>
      <c r="T129" s="41"/>
      <c r="U129" s="41"/>
      <c r="V129" s="41"/>
      <c r="W129" s="41"/>
      <c r="X129" s="41"/>
      <c r="Y129" s="41"/>
      <c r="Z129" s="41"/>
      <c r="AA129" s="41" t="s">
        <v>244</v>
      </c>
      <c r="AB129" s="41">
        <v>0</v>
      </c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</row>
    <row r="130" spans="1:54" hidden="1" outlineLevel="3" x14ac:dyDescent="0.2">
      <c r="A130" s="48"/>
      <c r="B130" s="49"/>
      <c r="C130" s="51" t="s">
        <v>41</v>
      </c>
      <c r="D130" s="52"/>
      <c r="E130" s="53">
        <v>1</v>
      </c>
      <c r="F130" s="39"/>
      <c r="G130" s="39"/>
      <c r="H130" s="39"/>
      <c r="I130" s="39"/>
      <c r="J130" s="39"/>
      <c r="K130" s="39"/>
      <c r="L130" s="39"/>
      <c r="M130" s="39"/>
      <c r="N130" s="40"/>
      <c r="O130" s="40"/>
      <c r="P130" s="40"/>
      <c r="Q130" s="40"/>
      <c r="R130" s="39"/>
      <c r="S130" s="39"/>
      <c r="T130" s="41"/>
      <c r="U130" s="41"/>
      <c r="V130" s="41"/>
      <c r="W130" s="41"/>
      <c r="X130" s="41"/>
      <c r="Y130" s="41"/>
      <c r="Z130" s="41"/>
      <c r="AA130" s="41" t="s">
        <v>244</v>
      </c>
      <c r="AB130" s="41">
        <v>0</v>
      </c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</row>
    <row r="131" spans="1:54" outlineLevel="1" x14ac:dyDescent="0.2">
      <c r="A131" s="33">
        <v>98</v>
      </c>
      <c r="B131" s="34" t="s">
        <v>318</v>
      </c>
      <c r="C131" s="35" t="s">
        <v>319</v>
      </c>
      <c r="D131" s="36" t="s">
        <v>155</v>
      </c>
      <c r="E131" s="37">
        <v>341.9751</v>
      </c>
      <c r="F131" s="11">
        <v>44.73</v>
      </c>
      <c r="G131" s="38">
        <f>ROUND(E131*F131,2)</f>
        <v>15296.55</v>
      </c>
      <c r="H131" s="39">
        <v>0</v>
      </c>
      <c r="I131" s="39">
        <f>ROUND(E131*H131,2)</f>
        <v>0</v>
      </c>
      <c r="J131" s="39">
        <f>F131</f>
        <v>44.73</v>
      </c>
      <c r="K131" s="39">
        <f>ROUND(E131*J131,2)</f>
        <v>15296.55</v>
      </c>
      <c r="L131" s="39">
        <v>21</v>
      </c>
      <c r="M131" s="39">
        <f>G131*(1+L131/100)</f>
        <v>18508.825499999999</v>
      </c>
      <c r="N131" s="40">
        <v>0</v>
      </c>
      <c r="O131" s="40">
        <f>ROUND(E131*N131,2)</f>
        <v>0</v>
      </c>
      <c r="P131" s="40">
        <v>0</v>
      </c>
      <c r="Q131" s="40">
        <f>ROUND(E131*P131,2)</f>
        <v>0</v>
      </c>
      <c r="R131" s="39">
        <v>0</v>
      </c>
      <c r="S131" s="39">
        <f>ROUND(E131*R131,2)</f>
        <v>0</v>
      </c>
      <c r="T131" s="41"/>
      <c r="U131" s="41"/>
      <c r="V131" s="41"/>
      <c r="W131" s="41"/>
      <c r="X131" s="41"/>
      <c r="Y131" s="41"/>
      <c r="Z131" s="41"/>
      <c r="AA131" s="41" t="s">
        <v>126</v>
      </c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</row>
    <row r="132" spans="1:54" ht="22.5" outlineLevel="1" x14ac:dyDescent="0.2">
      <c r="A132" s="33">
        <v>99</v>
      </c>
      <c r="B132" s="34" t="s">
        <v>320</v>
      </c>
      <c r="C132" s="35" t="s">
        <v>321</v>
      </c>
      <c r="D132" s="36" t="s">
        <v>155</v>
      </c>
      <c r="E132" s="37">
        <v>341.9751</v>
      </c>
      <c r="F132" s="11">
        <v>81.290000000000006</v>
      </c>
      <c r="G132" s="38">
        <f>ROUND(E132*F132,2)</f>
        <v>27799.16</v>
      </c>
      <c r="H132" s="39">
        <v>0</v>
      </c>
      <c r="I132" s="39">
        <f>ROUND(E132*H132,2)</f>
        <v>0</v>
      </c>
      <c r="J132" s="39">
        <f>F132</f>
        <v>81.290000000000006</v>
      </c>
      <c r="K132" s="39">
        <f>ROUND(E132*J132,2)</f>
        <v>27799.16</v>
      </c>
      <c r="L132" s="39">
        <v>21</v>
      </c>
      <c r="M132" s="39">
        <f>G132*(1+L132/100)</f>
        <v>33636.9836</v>
      </c>
      <c r="N132" s="40">
        <v>0</v>
      </c>
      <c r="O132" s="40">
        <f>ROUND(E132*N132,2)</f>
        <v>0</v>
      </c>
      <c r="P132" s="40">
        <v>0</v>
      </c>
      <c r="Q132" s="40">
        <f>ROUND(E132*P132,2)</f>
        <v>0</v>
      </c>
      <c r="R132" s="39">
        <v>0</v>
      </c>
      <c r="S132" s="39">
        <f>ROUND(E132*R132,2)</f>
        <v>0</v>
      </c>
      <c r="T132" s="41"/>
      <c r="U132" s="41"/>
      <c r="V132" s="41"/>
      <c r="W132" s="41"/>
      <c r="X132" s="41"/>
      <c r="Y132" s="41"/>
      <c r="Z132" s="41"/>
      <c r="AA132" s="41" t="s">
        <v>126</v>
      </c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</row>
    <row r="133" spans="1:54" ht="22.5" outlineLevel="1" x14ac:dyDescent="0.2">
      <c r="A133" s="33">
        <v>100</v>
      </c>
      <c r="B133" s="34" t="s">
        <v>322</v>
      </c>
      <c r="C133" s="35" t="s">
        <v>262</v>
      </c>
      <c r="D133" s="36" t="s">
        <v>0</v>
      </c>
      <c r="E133" s="37">
        <v>214339.03899999999</v>
      </c>
      <c r="F133" s="11">
        <v>0.15</v>
      </c>
      <c r="G133" s="38">
        <f>ROUND(E133*F133,2)</f>
        <v>32150.86</v>
      </c>
      <c r="H133" s="39">
        <v>0</v>
      </c>
      <c r="I133" s="39">
        <f>ROUND(E133*H133,2)</f>
        <v>0</v>
      </c>
      <c r="J133" s="39">
        <f>F133</f>
        <v>0.15</v>
      </c>
      <c r="K133" s="39">
        <f>ROUND(E133*J133,2)</f>
        <v>32150.86</v>
      </c>
      <c r="L133" s="39">
        <v>21</v>
      </c>
      <c r="M133" s="39">
        <f>G133*(1+L133/100)</f>
        <v>38902.5406</v>
      </c>
      <c r="N133" s="40">
        <v>0</v>
      </c>
      <c r="O133" s="40">
        <f>ROUND(E133*N133,2)</f>
        <v>0</v>
      </c>
      <c r="P133" s="40">
        <v>0</v>
      </c>
      <c r="Q133" s="40">
        <f>ROUND(E133*P133,2)</f>
        <v>0</v>
      </c>
      <c r="R133" s="39">
        <v>0</v>
      </c>
      <c r="S133" s="39">
        <f>ROUND(E133*R133,2)</f>
        <v>0</v>
      </c>
      <c r="T133" s="41"/>
      <c r="U133" s="41"/>
      <c r="V133" s="41"/>
      <c r="W133" s="41"/>
      <c r="X133" s="41"/>
      <c r="Y133" s="41"/>
      <c r="Z133" s="41"/>
      <c r="AA133" s="41" t="s">
        <v>126</v>
      </c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</row>
    <row r="134" spans="1:54" x14ac:dyDescent="0.2">
      <c r="A134" s="24" t="s">
        <v>121</v>
      </c>
      <c r="B134" s="25" t="s">
        <v>62</v>
      </c>
      <c r="C134" s="26" t="s">
        <v>63</v>
      </c>
      <c r="D134" s="27"/>
      <c r="E134" s="28"/>
      <c r="F134" s="29"/>
      <c r="G134" s="30">
        <f>SUMIF(AA135:AA155,"&lt;&gt;NOR",G135:G155)</f>
        <v>329888.35999999993</v>
      </c>
      <c r="H134" s="31"/>
      <c r="I134" s="31">
        <f>SUM(I135:I155)</f>
        <v>276731.11999999994</v>
      </c>
      <c r="J134" s="31"/>
      <c r="K134" s="31">
        <f>SUM(K135:K155)</f>
        <v>53157.24</v>
      </c>
      <c r="L134" s="31"/>
      <c r="M134" s="31">
        <f>SUM(M135:M155)</f>
        <v>399164.91560000001</v>
      </c>
      <c r="N134" s="32"/>
      <c r="O134" s="32">
        <f>SUM(O135:O155)</f>
        <v>0</v>
      </c>
      <c r="P134" s="32"/>
      <c r="Q134" s="32">
        <f>SUM(Q135:Q155)</f>
        <v>0</v>
      </c>
      <c r="R134" s="31"/>
      <c r="S134" s="31">
        <f>SUM(S135:S155)</f>
        <v>0</v>
      </c>
      <c r="AA134" t="s">
        <v>122</v>
      </c>
    </row>
    <row r="135" spans="1:54" ht="22.5" outlineLevel="1" x14ac:dyDescent="0.2">
      <c r="A135" s="33">
        <v>101</v>
      </c>
      <c r="B135" s="34" t="s">
        <v>323</v>
      </c>
      <c r="C135" s="35" t="s">
        <v>324</v>
      </c>
      <c r="D135" s="36" t="s">
        <v>150</v>
      </c>
      <c r="E135" s="37">
        <v>6</v>
      </c>
      <c r="F135" s="11">
        <v>3129.84</v>
      </c>
      <c r="G135" s="38">
        <f t="shared" ref="G135:G155" si="23">ROUND(E135*F135,2)</f>
        <v>18779.04</v>
      </c>
      <c r="H135" s="39">
        <f t="shared" ref="H135:H144" si="24">F135</f>
        <v>3129.84</v>
      </c>
      <c r="I135" s="39">
        <f t="shared" ref="I135:I155" si="25">ROUND(E135*H135,2)</f>
        <v>18779.04</v>
      </c>
      <c r="J135" s="39">
        <v>0</v>
      </c>
      <c r="K135" s="39">
        <f t="shared" ref="K135:K155" si="26">ROUND(E135*J135,2)</f>
        <v>0</v>
      </c>
      <c r="L135" s="39">
        <v>21</v>
      </c>
      <c r="M135" s="39">
        <f t="shared" ref="M135:M155" si="27">G135*(1+L135/100)</f>
        <v>22722.6384</v>
      </c>
      <c r="N135" s="40">
        <v>0</v>
      </c>
      <c r="O135" s="40">
        <f t="shared" ref="O135:O155" si="28">ROUND(E135*N135,2)</f>
        <v>0</v>
      </c>
      <c r="P135" s="40">
        <v>0</v>
      </c>
      <c r="Q135" s="40">
        <f t="shared" ref="Q135:Q155" si="29">ROUND(E135*P135,2)</f>
        <v>0</v>
      </c>
      <c r="R135" s="39">
        <v>0</v>
      </c>
      <c r="S135" s="39">
        <f t="shared" ref="S135:S155" si="30">ROUND(E135*R135,2)</f>
        <v>0</v>
      </c>
      <c r="T135" s="41"/>
      <c r="U135" s="41"/>
      <c r="V135" s="41"/>
      <c r="W135" s="41"/>
      <c r="X135" s="41"/>
      <c r="Y135" s="41"/>
      <c r="Z135" s="41"/>
      <c r="AA135" s="41" t="s">
        <v>126</v>
      </c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</row>
    <row r="136" spans="1:54" outlineLevel="1" x14ac:dyDescent="0.2">
      <c r="A136" s="33">
        <v>102</v>
      </c>
      <c r="B136" s="34" t="s">
        <v>325</v>
      </c>
      <c r="C136" s="35" t="s">
        <v>326</v>
      </c>
      <c r="D136" s="36" t="s">
        <v>150</v>
      </c>
      <c r="E136" s="37">
        <v>11</v>
      </c>
      <c r="F136" s="11">
        <v>481</v>
      </c>
      <c r="G136" s="38">
        <f t="shared" si="23"/>
        <v>5291</v>
      </c>
      <c r="H136" s="39">
        <f t="shared" si="24"/>
        <v>481</v>
      </c>
      <c r="I136" s="39">
        <f t="shared" si="25"/>
        <v>5291</v>
      </c>
      <c r="J136" s="39">
        <v>0</v>
      </c>
      <c r="K136" s="39">
        <f t="shared" si="26"/>
        <v>0</v>
      </c>
      <c r="L136" s="39">
        <v>21</v>
      </c>
      <c r="M136" s="39">
        <f t="shared" si="27"/>
        <v>6402.11</v>
      </c>
      <c r="N136" s="40">
        <v>0</v>
      </c>
      <c r="O136" s="40">
        <f t="shared" si="28"/>
        <v>0</v>
      </c>
      <c r="P136" s="40">
        <v>0</v>
      </c>
      <c r="Q136" s="40">
        <f t="shared" si="29"/>
        <v>0</v>
      </c>
      <c r="R136" s="39">
        <v>0</v>
      </c>
      <c r="S136" s="39">
        <f t="shared" si="30"/>
        <v>0</v>
      </c>
      <c r="T136" s="41"/>
      <c r="U136" s="41"/>
      <c r="V136" s="41"/>
      <c r="W136" s="41"/>
      <c r="X136" s="41"/>
      <c r="Y136" s="41"/>
      <c r="Z136" s="41"/>
      <c r="AA136" s="41" t="s">
        <v>126</v>
      </c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</row>
    <row r="137" spans="1:54" ht="22.5" outlineLevel="1" x14ac:dyDescent="0.2">
      <c r="A137" s="33">
        <v>103</v>
      </c>
      <c r="B137" s="34" t="s">
        <v>327</v>
      </c>
      <c r="C137" s="35" t="s">
        <v>328</v>
      </c>
      <c r="D137" s="36" t="s">
        <v>150</v>
      </c>
      <c r="E137" s="37">
        <v>4</v>
      </c>
      <c r="F137" s="11">
        <v>423.28</v>
      </c>
      <c r="G137" s="38">
        <f t="shared" si="23"/>
        <v>1693.12</v>
      </c>
      <c r="H137" s="39">
        <f t="shared" si="24"/>
        <v>423.28</v>
      </c>
      <c r="I137" s="39">
        <f t="shared" si="25"/>
        <v>1693.12</v>
      </c>
      <c r="J137" s="39">
        <v>0</v>
      </c>
      <c r="K137" s="39">
        <f t="shared" si="26"/>
        <v>0</v>
      </c>
      <c r="L137" s="39">
        <v>21</v>
      </c>
      <c r="M137" s="39">
        <f t="shared" si="27"/>
        <v>2048.6751999999997</v>
      </c>
      <c r="N137" s="40">
        <v>0</v>
      </c>
      <c r="O137" s="40">
        <f t="shared" si="28"/>
        <v>0</v>
      </c>
      <c r="P137" s="40">
        <v>0</v>
      </c>
      <c r="Q137" s="40">
        <f t="shared" si="29"/>
        <v>0</v>
      </c>
      <c r="R137" s="39">
        <v>0</v>
      </c>
      <c r="S137" s="39">
        <f t="shared" si="30"/>
        <v>0</v>
      </c>
      <c r="T137" s="41"/>
      <c r="U137" s="35"/>
      <c r="V137" s="41"/>
      <c r="W137" s="41"/>
      <c r="X137" s="41"/>
      <c r="Y137" s="41"/>
      <c r="Z137" s="41"/>
      <c r="AA137" s="41" t="s">
        <v>126</v>
      </c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</row>
    <row r="138" spans="1:54" ht="33.75" outlineLevel="1" x14ac:dyDescent="0.2">
      <c r="A138" s="33">
        <v>104</v>
      </c>
      <c r="B138" s="34" t="s">
        <v>329</v>
      </c>
      <c r="C138" s="35" t="s">
        <v>330</v>
      </c>
      <c r="D138" s="36" t="s">
        <v>150</v>
      </c>
      <c r="E138" s="37">
        <v>1</v>
      </c>
      <c r="F138" s="11">
        <v>18905.400000000001</v>
      </c>
      <c r="G138" s="38">
        <f t="shared" si="23"/>
        <v>18905.400000000001</v>
      </c>
      <c r="H138" s="39">
        <f t="shared" si="24"/>
        <v>18905.400000000001</v>
      </c>
      <c r="I138" s="39">
        <f t="shared" si="25"/>
        <v>18905.400000000001</v>
      </c>
      <c r="J138" s="39">
        <v>0</v>
      </c>
      <c r="K138" s="39">
        <f t="shared" si="26"/>
        <v>0</v>
      </c>
      <c r="L138" s="39">
        <v>21</v>
      </c>
      <c r="M138" s="39">
        <f t="shared" si="27"/>
        <v>22875.534</v>
      </c>
      <c r="N138" s="40">
        <v>0</v>
      </c>
      <c r="O138" s="40">
        <f t="shared" si="28"/>
        <v>0</v>
      </c>
      <c r="P138" s="40">
        <v>0</v>
      </c>
      <c r="Q138" s="40">
        <f t="shared" si="29"/>
        <v>0</v>
      </c>
      <c r="R138" s="39">
        <v>0</v>
      </c>
      <c r="S138" s="39">
        <f t="shared" si="30"/>
        <v>0</v>
      </c>
      <c r="T138" s="41"/>
      <c r="U138" s="41"/>
      <c r="V138" s="41"/>
      <c r="W138" s="41"/>
      <c r="X138" s="41"/>
      <c r="Y138" s="41"/>
      <c r="Z138" s="41"/>
      <c r="AA138" s="41" t="s">
        <v>260</v>
      </c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</row>
    <row r="139" spans="1:54" ht="33.75" outlineLevel="1" x14ac:dyDescent="0.2">
      <c r="A139" s="33">
        <v>105</v>
      </c>
      <c r="B139" s="34" t="s">
        <v>331</v>
      </c>
      <c r="C139" s="35" t="s">
        <v>332</v>
      </c>
      <c r="D139" s="36" t="s">
        <v>150</v>
      </c>
      <c r="E139" s="37">
        <v>1</v>
      </c>
      <c r="F139" s="11">
        <v>19080.36</v>
      </c>
      <c r="G139" s="38">
        <f t="shared" si="23"/>
        <v>19080.36</v>
      </c>
      <c r="H139" s="39">
        <f t="shared" si="24"/>
        <v>19080.36</v>
      </c>
      <c r="I139" s="39">
        <f t="shared" si="25"/>
        <v>19080.36</v>
      </c>
      <c r="J139" s="39">
        <v>0</v>
      </c>
      <c r="K139" s="39">
        <f t="shared" si="26"/>
        <v>0</v>
      </c>
      <c r="L139" s="39">
        <v>21</v>
      </c>
      <c r="M139" s="39">
        <f t="shared" si="27"/>
        <v>23087.2356</v>
      </c>
      <c r="N139" s="40">
        <v>0</v>
      </c>
      <c r="O139" s="40">
        <f t="shared" si="28"/>
        <v>0</v>
      </c>
      <c r="P139" s="40">
        <v>0</v>
      </c>
      <c r="Q139" s="40">
        <f t="shared" si="29"/>
        <v>0</v>
      </c>
      <c r="R139" s="39">
        <v>0</v>
      </c>
      <c r="S139" s="39">
        <f t="shared" si="30"/>
        <v>0</v>
      </c>
      <c r="T139" s="41"/>
      <c r="U139" s="41"/>
      <c r="V139" s="41"/>
      <c r="W139" s="41"/>
      <c r="X139" s="41"/>
      <c r="Y139" s="41"/>
      <c r="Z139" s="41"/>
      <c r="AA139" s="41" t="s">
        <v>260</v>
      </c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</row>
    <row r="140" spans="1:54" ht="33.75" outlineLevel="1" x14ac:dyDescent="0.2">
      <c r="A140" s="33">
        <v>106</v>
      </c>
      <c r="B140" s="34" t="s">
        <v>333</v>
      </c>
      <c r="C140" s="35" t="s">
        <v>334</v>
      </c>
      <c r="D140" s="36" t="s">
        <v>150</v>
      </c>
      <c r="E140" s="37">
        <v>2</v>
      </c>
      <c r="F140" s="11">
        <v>24027.84</v>
      </c>
      <c r="G140" s="38">
        <f t="shared" si="23"/>
        <v>48055.68</v>
      </c>
      <c r="H140" s="39">
        <f t="shared" si="24"/>
        <v>24027.84</v>
      </c>
      <c r="I140" s="39">
        <f t="shared" si="25"/>
        <v>48055.68</v>
      </c>
      <c r="J140" s="39">
        <v>0</v>
      </c>
      <c r="K140" s="39">
        <f t="shared" si="26"/>
        <v>0</v>
      </c>
      <c r="L140" s="39">
        <v>21</v>
      </c>
      <c r="M140" s="39">
        <f t="shared" si="27"/>
        <v>58147.372799999997</v>
      </c>
      <c r="N140" s="40">
        <v>0</v>
      </c>
      <c r="O140" s="40">
        <f t="shared" si="28"/>
        <v>0</v>
      </c>
      <c r="P140" s="40">
        <v>0</v>
      </c>
      <c r="Q140" s="40">
        <f t="shared" si="29"/>
        <v>0</v>
      </c>
      <c r="R140" s="39">
        <v>0</v>
      </c>
      <c r="S140" s="39">
        <f t="shared" si="30"/>
        <v>0</v>
      </c>
      <c r="T140" s="41"/>
      <c r="U140" s="41"/>
      <c r="V140" s="41"/>
      <c r="W140" s="41"/>
      <c r="X140" s="41"/>
      <c r="Y140" s="41"/>
      <c r="Z140" s="41"/>
      <c r="AA140" s="41" t="s">
        <v>260</v>
      </c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</row>
    <row r="141" spans="1:54" ht="33.75" outlineLevel="1" x14ac:dyDescent="0.2">
      <c r="A141" s="33">
        <v>107</v>
      </c>
      <c r="B141" s="34" t="s">
        <v>335</v>
      </c>
      <c r="C141" s="35" t="s">
        <v>336</v>
      </c>
      <c r="D141" s="36" t="s">
        <v>150</v>
      </c>
      <c r="E141" s="37">
        <v>1</v>
      </c>
      <c r="F141" s="11">
        <v>21972.06</v>
      </c>
      <c r="G141" s="38">
        <f t="shared" si="23"/>
        <v>21972.06</v>
      </c>
      <c r="H141" s="39">
        <f t="shared" si="24"/>
        <v>21972.06</v>
      </c>
      <c r="I141" s="39">
        <f t="shared" si="25"/>
        <v>21972.06</v>
      </c>
      <c r="J141" s="39">
        <v>0</v>
      </c>
      <c r="K141" s="39">
        <f t="shared" si="26"/>
        <v>0</v>
      </c>
      <c r="L141" s="39">
        <v>21</v>
      </c>
      <c r="M141" s="39">
        <f t="shared" si="27"/>
        <v>26586.192600000002</v>
      </c>
      <c r="N141" s="40">
        <v>0</v>
      </c>
      <c r="O141" s="40">
        <f t="shared" si="28"/>
        <v>0</v>
      </c>
      <c r="P141" s="40">
        <v>0</v>
      </c>
      <c r="Q141" s="40">
        <f t="shared" si="29"/>
        <v>0</v>
      </c>
      <c r="R141" s="39">
        <v>0</v>
      </c>
      <c r="S141" s="39">
        <f t="shared" si="30"/>
        <v>0</v>
      </c>
      <c r="T141" s="41"/>
      <c r="U141" s="41"/>
      <c r="V141" s="41"/>
      <c r="W141" s="41"/>
      <c r="X141" s="41"/>
      <c r="Y141" s="41"/>
      <c r="Z141" s="41"/>
      <c r="AA141" s="41" t="s">
        <v>260</v>
      </c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</row>
    <row r="142" spans="1:54" ht="33.75" outlineLevel="1" x14ac:dyDescent="0.2">
      <c r="A142" s="33">
        <v>108</v>
      </c>
      <c r="B142" s="34" t="s">
        <v>337</v>
      </c>
      <c r="C142" s="35" t="s">
        <v>338</v>
      </c>
      <c r="D142" s="36" t="s">
        <v>150</v>
      </c>
      <c r="E142" s="37">
        <v>2</v>
      </c>
      <c r="F142" s="11">
        <v>18827.64</v>
      </c>
      <c r="G142" s="38">
        <f t="shared" si="23"/>
        <v>37655.279999999999</v>
      </c>
      <c r="H142" s="39">
        <f t="shared" si="24"/>
        <v>18827.64</v>
      </c>
      <c r="I142" s="39">
        <f t="shared" si="25"/>
        <v>37655.279999999999</v>
      </c>
      <c r="J142" s="39">
        <v>0</v>
      </c>
      <c r="K142" s="39">
        <f t="shared" si="26"/>
        <v>0</v>
      </c>
      <c r="L142" s="39">
        <v>21</v>
      </c>
      <c r="M142" s="39">
        <f t="shared" si="27"/>
        <v>45562.888800000001</v>
      </c>
      <c r="N142" s="40">
        <v>0</v>
      </c>
      <c r="O142" s="40">
        <f t="shared" si="28"/>
        <v>0</v>
      </c>
      <c r="P142" s="40">
        <v>0</v>
      </c>
      <c r="Q142" s="40">
        <f t="shared" si="29"/>
        <v>0</v>
      </c>
      <c r="R142" s="39">
        <v>0</v>
      </c>
      <c r="S142" s="39">
        <f t="shared" si="30"/>
        <v>0</v>
      </c>
      <c r="T142" s="41"/>
      <c r="U142" s="41"/>
      <c r="V142" s="41"/>
      <c r="W142" s="41"/>
      <c r="X142" s="41"/>
      <c r="Y142" s="41"/>
      <c r="Z142" s="41"/>
      <c r="AA142" s="41" t="s">
        <v>260</v>
      </c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</row>
    <row r="143" spans="1:54" ht="22.5" outlineLevel="1" x14ac:dyDescent="0.2">
      <c r="A143" s="33">
        <v>109</v>
      </c>
      <c r="B143" s="34" t="s">
        <v>339</v>
      </c>
      <c r="C143" s="35" t="s">
        <v>340</v>
      </c>
      <c r="D143" s="36" t="s">
        <v>150</v>
      </c>
      <c r="E143" s="37">
        <v>1</v>
      </c>
      <c r="F143" s="11">
        <v>14618.88</v>
      </c>
      <c r="G143" s="38">
        <f t="shared" si="23"/>
        <v>14618.88</v>
      </c>
      <c r="H143" s="39">
        <f t="shared" si="24"/>
        <v>14618.88</v>
      </c>
      <c r="I143" s="39">
        <f t="shared" si="25"/>
        <v>14618.88</v>
      </c>
      <c r="J143" s="39">
        <v>0</v>
      </c>
      <c r="K143" s="39">
        <f t="shared" si="26"/>
        <v>0</v>
      </c>
      <c r="L143" s="39">
        <v>21</v>
      </c>
      <c r="M143" s="39">
        <f t="shared" si="27"/>
        <v>17688.844799999999</v>
      </c>
      <c r="N143" s="40">
        <v>0</v>
      </c>
      <c r="O143" s="40">
        <f t="shared" si="28"/>
        <v>0</v>
      </c>
      <c r="P143" s="40">
        <v>0</v>
      </c>
      <c r="Q143" s="40">
        <f t="shared" si="29"/>
        <v>0</v>
      </c>
      <c r="R143" s="39">
        <v>0</v>
      </c>
      <c r="S143" s="39">
        <f t="shared" si="30"/>
        <v>0</v>
      </c>
      <c r="T143" s="41"/>
      <c r="U143" s="41"/>
      <c r="V143" s="41"/>
      <c r="W143" s="41"/>
      <c r="X143" s="41"/>
      <c r="Y143" s="41"/>
      <c r="Z143" s="41"/>
      <c r="AA143" s="41" t="s">
        <v>260</v>
      </c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</row>
    <row r="144" spans="1:54" ht="22.5" outlineLevel="1" x14ac:dyDescent="0.2">
      <c r="A144" s="33">
        <v>110</v>
      </c>
      <c r="B144" s="34" t="s">
        <v>341</v>
      </c>
      <c r="C144" s="35" t="s">
        <v>342</v>
      </c>
      <c r="D144" s="36" t="s">
        <v>150</v>
      </c>
      <c r="E144" s="37">
        <v>3</v>
      </c>
      <c r="F144" s="11">
        <v>8961.84</v>
      </c>
      <c r="G144" s="38">
        <f t="shared" si="23"/>
        <v>26885.52</v>
      </c>
      <c r="H144" s="39">
        <f t="shared" si="24"/>
        <v>8961.84</v>
      </c>
      <c r="I144" s="39">
        <f t="shared" si="25"/>
        <v>26885.52</v>
      </c>
      <c r="J144" s="39">
        <v>0</v>
      </c>
      <c r="K144" s="39">
        <f t="shared" si="26"/>
        <v>0</v>
      </c>
      <c r="L144" s="39">
        <v>21</v>
      </c>
      <c r="M144" s="39">
        <f t="shared" si="27"/>
        <v>32531.479199999998</v>
      </c>
      <c r="N144" s="40">
        <v>0</v>
      </c>
      <c r="O144" s="40">
        <f t="shared" si="28"/>
        <v>0</v>
      </c>
      <c r="P144" s="40">
        <v>0</v>
      </c>
      <c r="Q144" s="40">
        <f t="shared" si="29"/>
        <v>0</v>
      </c>
      <c r="R144" s="39">
        <v>0</v>
      </c>
      <c r="S144" s="39">
        <f t="shared" si="30"/>
        <v>0</v>
      </c>
      <c r="T144" s="41"/>
      <c r="U144" s="41"/>
      <c r="V144" s="41"/>
      <c r="W144" s="41"/>
      <c r="X144" s="41"/>
      <c r="Y144" s="41"/>
      <c r="Z144" s="41"/>
      <c r="AA144" s="41" t="s">
        <v>260</v>
      </c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</row>
    <row r="145" spans="1:54" ht="22.5" outlineLevel="1" x14ac:dyDescent="0.2">
      <c r="A145" s="33">
        <v>111</v>
      </c>
      <c r="B145" s="34" t="s">
        <v>343</v>
      </c>
      <c r="C145" s="35" t="s">
        <v>344</v>
      </c>
      <c r="D145" s="36" t="s">
        <v>150</v>
      </c>
      <c r="E145" s="37">
        <v>3</v>
      </c>
      <c r="F145" s="11">
        <v>3694.08</v>
      </c>
      <c r="G145" s="38">
        <f t="shared" si="23"/>
        <v>11082.24</v>
      </c>
      <c r="H145" s="39">
        <v>0</v>
      </c>
      <c r="I145" s="39">
        <f t="shared" si="25"/>
        <v>0</v>
      </c>
      <c r="J145" s="39">
        <f>F145</f>
        <v>3694.08</v>
      </c>
      <c r="K145" s="39">
        <f t="shared" si="26"/>
        <v>11082.24</v>
      </c>
      <c r="L145" s="39">
        <v>21</v>
      </c>
      <c r="M145" s="39">
        <f t="shared" si="27"/>
        <v>13409.510399999999</v>
      </c>
      <c r="N145" s="40">
        <v>0</v>
      </c>
      <c r="O145" s="40">
        <f t="shared" si="28"/>
        <v>0</v>
      </c>
      <c r="P145" s="40">
        <v>0</v>
      </c>
      <c r="Q145" s="40">
        <f t="shared" si="29"/>
        <v>0</v>
      </c>
      <c r="R145" s="39">
        <v>0</v>
      </c>
      <c r="S145" s="39">
        <f t="shared" si="30"/>
        <v>0</v>
      </c>
      <c r="T145" s="41"/>
      <c r="U145" s="41"/>
      <c r="V145" s="41"/>
      <c r="W145" s="41"/>
      <c r="X145" s="41"/>
      <c r="Y145" s="41"/>
      <c r="Z145" s="41"/>
      <c r="AA145" s="41" t="s">
        <v>126</v>
      </c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</row>
    <row r="146" spans="1:54" outlineLevel="1" x14ac:dyDescent="0.2">
      <c r="A146" s="33">
        <v>112</v>
      </c>
      <c r="B146" s="34" t="s">
        <v>345</v>
      </c>
      <c r="C146" s="35" t="s">
        <v>346</v>
      </c>
      <c r="D146" s="36" t="s">
        <v>150</v>
      </c>
      <c r="E146" s="37">
        <v>3</v>
      </c>
      <c r="F146" s="11">
        <v>187.59</v>
      </c>
      <c r="G146" s="38">
        <f t="shared" si="23"/>
        <v>562.77</v>
      </c>
      <c r="H146" s="39">
        <v>0</v>
      </c>
      <c r="I146" s="39">
        <f t="shared" si="25"/>
        <v>0</v>
      </c>
      <c r="J146" s="39">
        <f>F146</f>
        <v>187.59</v>
      </c>
      <c r="K146" s="39">
        <f t="shared" si="26"/>
        <v>562.77</v>
      </c>
      <c r="L146" s="39">
        <v>21</v>
      </c>
      <c r="M146" s="39">
        <f t="shared" si="27"/>
        <v>680.95169999999996</v>
      </c>
      <c r="N146" s="40">
        <v>0</v>
      </c>
      <c r="O146" s="40">
        <f t="shared" si="28"/>
        <v>0</v>
      </c>
      <c r="P146" s="40">
        <v>0</v>
      </c>
      <c r="Q146" s="40">
        <f t="shared" si="29"/>
        <v>0</v>
      </c>
      <c r="R146" s="39">
        <v>0</v>
      </c>
      <c r="S146" s="39">
        <f t="shared" si="30"/>
        <v>0</v>
      </c>
      <c r="T146" s="41"/>
      <c r="U146" s="41"/>
      <c r="V146" s="41"/>
      <c r="W146" s="41"/>
      <c r="X146" s="41"/>
      <c r="Y146" s="41"/>
      <c r="Z146" s="41"/>
      <c r="AA146" s="41" t="s">
        <v>126</v>
      </c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</row>
    <row r="147" spans="1:54" ht="33.75" outlineLevel="1" x14ac:dyDescent="0.2">
      <c r="A147" s="33">
        <v>113</v>
      </c>
      <c r="B147" s="34" t="s">
        <v>347</v>
      </c>
      <c r="C147" s="35" t="s">
        <v>348</v>
      </c>
      <c r="D147" s="36" t="s">
        <v>150</v>
      </c>
      <c r="E147" s="37">
        <v>1</v>
      </c>
      <c r="F147" s="11">
        <v>1380.47</v>
      </c>
      <c r="G147" s="38">
        <f t="shared" si="23"/>
        <v>1380.47</v>
      </c>
      <c r="H147" s="39">
        <v>0</v>
      </c>
      <c r="I147" s="39">
        <f t="shared" si="25"/>
        <v>0</v>
      </c>
      <c r="J147" s="39">
        <f>F147</f>
        <v>1380.47</v>
      </c>
      <c r="K147" s="39">
        <f t="shared" si="26"/>
        <v>1380.47</v>
      </c>
      <c r="L147" s="39">
        <v>21</v>
      </c>
      <c r="M147" s="39">
        <f t="shared" si="27"/>
        <v>1670.3687</v>
      </c>
      <c r="N147" s="40">
        <v>0</v>
      </c>
      <c r="O147" s="40">
        <f t="shared" si="28"/>
        <v>0</v>
      </c>
      <c r="P147" s="40">
        <v>0</v>
      </c>
      <c r="Q147" s="40">
        <f t="shared" si="29"/>
        <v>0</v>
      </c>
      <c r="R147" s="39">
        <v>0</v>
      </c>
      <c r="S147" s="39">
        <f t="shared" si="30"/>
        <v>0</v>
      </c>
      <c r="T147" s="41"/>
      <c r="U147" s="41"/>
      <c r="V147" s="41"/>
      <c r="W147" s="41"/>
      <c r="X147" s="41"/>
      <c r="Y147" s="41"/>
      <c r="Z147" s="41"/>
      <c r="AA147" s="41" t="s">
        <v>260</v>
      </c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</row>
    <row r="148" spans="1:54" ht="33.75" outlineLevel="1" x14ac:dyDescent="0.2">
      <c r="A148" s="33">
        <v>114</v>
      </c>
      <c r="B148" s="34" t="s">
        <v>347</v>
      </c>
      <c r="C148" s="35" t="s">
        <v>349</v>
      </c>
      <c r="D148" s="36" t="s">
        <v>150</v>
      </c>
      <c r="E148" s="37">
        <v>2</v>
      </c>
      <c r="F148" s="11">
        <v>443.83</v>
      </c>
      <c r="G148" s="38">
        <f t="shared" si="23"/>
        <v>887.66</v>
      </c>
      <c r="H148" s="39">
        <v>0</v>
      </c>
      <c r="I148" s="39">
        <f t="shared" si="25"/>
        <v>0</v>
      </c>
      <c r="J148" s="39">
        <f>F148</f>
        <v>443.83</v>
      </c>
      <c r="K148" s="39">
        <f t="shared" si="26"/>
        <v>887.66</v>
      </c>
      <c r="L148" s="39">
        <v>21</v>
      </c>
      <c r="M148" s="39">
        <f t="shared" si="27"/>
        <v>1074.0685999999998</v>
      </c>
      <c r="N148" s="40">
        <v>0</v>
      </c>
      <c r="O148" s="40">
        <f t="shared" si="28"/>
        <v>0</v>
      </c>
      <c r="P148" s="40">
        <v>0</v>
      </c>
      <c r="Q148" s="40">
        <f t="shared" si="29"/>
        <v>0</v>
      </c>
      <c r="R148" s="39">
        <v>0</v>
      </c>
      <c r="S148" s="39">
        <f t="shared" si="30"/>
        <v>0</v>
      </c>
      <c r="T148" s="41"/>
      <c r="U148" s="41"/>
      <c r="V148" s="41"/>
      <c r="W148" s="41"/>
      <c r="X148" s="41"/>
      <c r="Y148" s="41"/>
      <c r="Z148" s="41"/>
      <c r="AA148" s="41" t="s">
        <v>288</v>
      </c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</row>
    <row r="149" spans="1:54" ht="33.75" outlineLevel="1" x14ac:dyDescent="0.2">
      <c r="A149" s="33">
        <v>115</v>
      </c>
      <c r="B149" s="34" t="s">
        <v>347</v>
      </c>
      <c r="C149" s="35" t="s">
        <v>350</v>
      </c>
      <c r="D149" s="36" t="s">
        <v>150</v>
      </c>
      <c r="E149" s="37">
        <v>1</v>
      </c>
      <c r="F149" s="11">
        <v>874.1</v>
      </c>
      <c r="G149" s="38">
        <f t="shared" si="23"/>
        <v>874.1</v>
      </c>
      <c r="H149" s="39">
        <v>0</v>
      </c>
      <c r="I149" s="39">
        <f t="shared" si="25"/>
        <v>0</v>
      </c>
      <c r="J149" s="39">
        <f>F149</f>
        <v>874.1</v>
      </c>
      <c r="K149" s="39">
        <f t="shared" si="26"/>
        <v>874.1</v>
      </c>
      <c r="L149" s="39">
        <v>21</v>
      </c>
      <c r="M149" s="39">
        <f t="shared" si="27"/>
        <v>1057.6610000000001</v>
      </c>
      <c r="N149" s="40">
        <v>0</v>
      </c>
      <c r="O149" s="40">
        <f t="shared" si="28"/>
        <v>0</v>
      </c>
      <c r="P149" s="40">
        <v>0</v>
      </c>
      <c r="Q149" s="40">
        <f t="shared" si="29"/>
        <v>0</v>
      </c>
      <c r="R149" s="39">
        <v>0</v>
      </c>
      <c r="S149" s="39">
        <f t="shared" si="30"/>
        <v>0</v>
      </c>
      <c r="T149" s="41"/>
      <c r="U149" s="41"/>
      <c r="V149" s="41"/>
      <c r="W149" s="41"/>
      <c r="X149" s="41"/>
      <c r="Y149" s="41"/>
      <c r="Z149" s="41"/>
      <c r="AA149" s="41" t="s">
        <v>288</v>
      </c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</row>
    <row r="150" spans="1:54" ht="22.5" outlineLevel="1" x14ac:dyDescent="0.2">
      <c r="A150" s="33">
        <v>116</v>
      </c>
      <c r="B150" s="34" t="s">
        <v>351</v>
      </c>
      <c r="C150" s="35" t="s">
        <v>352</v>
      </c>
      <c r="D150" s="36" t="s">
        <v>0</v>
      </c>
      <c r="E150" s="37">
        <v>38750</v>
      </c>
      <c r="F150" s="11">
        <v>0.41</v>
      </c>
      <c r="G150" s="38">
        <f t="shared" si="23"/>
        <v>15887.5</v>
      </c>
      <c r="H150" s="39">
        <f>F150</f>
        <v>0.41</v>
      </c>
      <c r="I150" s="39">
        <f t="shared" si="25"/>
        <v>15887.5</v>
      </c>
      <c r="J150" s="39">
        <v>0</v>
      </c>
      <c r="K150" s="39">
        <f t="shared" si="26"/>
        <v>0</v>
      </c>
      <c r="L150" s="39">
        <v>21</v>
      </c>
      <c r="M150" s="39">
        <f t="shared" si="27"/>
        <v>19223.875</v>
      </c>
      <c r="N150" s="40">
        <v>0</v>
      </c>
      <c r="O150" s="40">
        <f t="shared" si="28"/>
        <v>0</v>
      </c>
      <c r="P150" s="40">
        <v>0</v>
      </c>
      <c r="Q150" s="40">
        <f t="shared" si="29"/>
        <v>0</v>
      </c>
      <c r="R150" s="39">
        <v>0</v>
      </c>
      <c r="S150" s="39">
        <f t="shared" si="30"/>
        <v>0</v>
      </c>
      <c r="T150" s="41"/>
      <c r="U150" s="41"/>
      <c r="V150" s="41"/>
      <c r="W150" s="41"/>
      <c r="X150" s="41"/>
      <c r="Y150" s="41"/>
      <c r="Z150" s="41"/>
      <c r="AA150" s="41" t="s">
        <v>126</v>
      </c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</row>
    <row r="151" spans="1:54" ht="22.5" outlineLevel="1" x14ac:dyDescent="0.2">
      <c r="A151" s="33">
        <v>117</v>
      </c>
      <c r="B151" s="34" t="s">
        <v>353</v>
      </c>
      <c r="C151" s="35" t="s">
        <v>354</v>
      </c>
      <c r="D151" s="36" t="s">
        <v>125</v>
      </c>
      <c r="E151" s="37">
        <v>1</v>
      </c>
      <c r="F151" s="11">
        <v>38750</v>
      </c>
      <c r="G151" s="38">
        <f t="shared" si="23"/>
        <v>38750</v>
      </c>
      <c r="H151" s="39">
        <f>F151</f>
        <v>38750</v>
      </c>
      <c r="I151" s="39">
        <f t="shared" si="25"/>
        <v>38750</v>
      </c>
      <c r="J151" s="39">
        <v>0</v>
      </c>
      <c r="K151" s="39">
        <f t="shared" si="26"/>
        <v>0</v>
      </c>
      <c r="L151" s="39">
        <v>21</v>
      </c>
      <c r="M151" s="39">
        <f t="shared" si="27"/>
        <v>46887.5</v>
      </c>
      <c r="N151" s="40">
        <v>0</v>
      </c>
      <c r="O151" s="40">
        <f t="shared" si="28"/>
        <v>0</v>
      </c>
      <c r="P151" s="40">
        <v>0</v>
      </c>
      <c r="Q151" s="40">
        <f t="shared" si="29"/>
        <v>0</v>
      </c>
      <c r="R151" s="39">
        <v>0</v>
      </c>
      <c r="S151" s="39">
        <f t="shared" si="30"/>
        <v>0</v>
      </c>
      <c r="T151" s="41"/>
      <c r="U151" s="41"/>
      <c r="V151" s="41"/>
      <c r="W151" s="41"/>
      <c r="X151" s="41"/>
      <c r="Y151" s="41"/>
      <c r="Z151" s="41"/>
      <c r="AA151" s="41" t="s">
        <v>260</v>
      </c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</row>
    <row r="152" spans="1:54" outlineLevel="1" x14ac:dyDescent="0.2">
      <c r="A152" s="33">
        <v>118</v>
      </c>
      <c r="B152" s="34" t="s">
        <v>355</v>
      </c>
      <c r="C152" s="35" t="s">
        <v>356</v>
      </c>
      <c r="D152" s="36" t="s">
        <v>150</v>
      </c>
      <c r="E152" s="37">
        <v>2</v>
      </c>
      <c r="F152" s="11">
        <v>900.24</v>
      </c>
      <c r="G152" s="38">
        <f t="shared" si="23"/>
        <v>1800.48</v>
      </c>
      <c r="H152" s="39">
        <f>F152</f>
        <v>900.24</v>
      </c>
      <c r="I152" s="39">
        <f t="shared" si="25"/>
        <v>1800.48</v>
      </c>
      <c r="J152" s="39">
        <v>0</v>
      </c>
      <c r="K152" s="39">
        <f t="shared" si="26"/>
        <v>0</v>
      </c>
      <c r="L152" s="39">
        <v>21</v>
      </c>
      <c r="M152" s="39">
        <f t="shared" si="27"/>
        <v>2178.5808000000002</v>
      </c>
      <c r="N152" s="40">
        <v>0</v>
      </c>
      <c r="O152" s="40">
        <f t="shared" si="28"/>
        <v>0</v>
      </c>
      <c r="P152" s="40">
        <v>0</v>
      </c>
      <c r="Q152" s="40">
        <f t="shared" si="29"/>
        <v>0</v>
      </c>
      <c r="R152" s="39">
        <v>0</v>
      </c>
      <c r="S152" s="39">
        <f t="shared" si="30"/>
        <v>0</v>
      </c>
      <c r="T152" s="41"/>
      <c r="U152" s="41"/>
      <c r="V152" s="41"/>
      <c r="W152" s="41"/>
      <c r="X152" s="41"/>
      <c r="Y152" s="41"/>
      <c r="Z152" s="41"/>
      <c r="AA152" s="41" t="s">
        <v>260</v>
      </c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</row>
    <row r="153" spans="1:54" outlineLevel="1" x14ac:dyDescent="0.2">
      <c r="A153" s="33">
        <v>119</v>
      </c>
      <c r="B153" s="34" t="s">
        <v>357</v>
      </c>
      <c r="C153" s="35" t="s">
        <v>358</v>
      </c>
      <c r="D153" s="36" t="s">
        <v>150</v>
      </c>
      <c r="E153" s="37">
        <v>2</v>
      </c>
      <c r="F153" s="11">
        <v>968</v>
      </c>
      <c r="G153" s="38">
        <f t="shared" si="23"/>
        <v>1936</v>
      </c>
      <c r="H153" s="39">
        <f>F153</f>
        <v>968</v>
      </c>
      <c r="I153" s="39">
        <f t="shared" si="25"/>
        <v>1936</v>
      </c>
      <c r="J153" s="39">
        <v>0</v>
      </c>
      <c r="K153" s="39">
        <f t="shared" si="26"/>
        <v>0</v>
      </c>
      <c r="L153" s="39">
        <v>21</v>
      </c>
      <c r="M153" s="39">
        <f t="shared" si="27"/>
        <v>2342.56</v>
      </c>
      <c r="N153" s="40">
        <v>0</v>
      </c>
      <c r="O153" s="40">
        <f t="shared" si="28"/>
        <v>0</v>
      </c>
      <c r="P153" s="40">
        <v>0</v>
      </c>
      <c r="Q153" s="40">
        <f t="shared" si="29"/>
        <v>0</v>
      </c>
      <c r="R153" s="39">
        <v>0</v>
      </c>
      <c r="S153" s="39">
        <f t="shared" si="30"/>
        <v>0</v>
      </c>
      <c r="T153" s="41"/>
      <c r="U153" s="41"/>
      <c r="V153" s="41"/>
      <c r="W153" s="41"/>
      <c r="X153" s="41"/>
      <c r="Y153" s="41"/>
      <c r="Z153" s="41"/>
      <c r="AA153" s="41" t="s">
        <v>260</v>
      </c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</row>
    <row r="154" spans="1:54" ht="22.5" outlineLevel="1" x14ac:dyDescent="0.2">
      <c r="A154" s="33">
        <v>120</v>
      </c>
      <c r="B154" s="34" t="s">
        <v>359</v>
      </c>
      <c r="C154" s="35" t="s">
        <v>360</v>
      </c>
      <c r="D154" s="36" t="s">
        <v>150</v>
      </c>
      <c r="E154" s="37">
        <v>2</v>
      </c>
      <c r="F154" s="11">
        <v>2710.4</v>
      </c>
      <c r="G154" s="38">
        <f t="shared" si="23"/>
        <v>5420.8</v>
      </c>
      <c r="H154" s="39">
        <f>F154</f>
        <v>2710.4</v>
      </c>
      <c r="I154" s="39">
        <f t="shared" si="25"/>
        <v>5420.8</v>
      </c>
      <c r="J154" s="39">
        <v>0</v>
      </c>
      <c r="K154" s="39">
        <f t="shared" si="26"/>
        <v>0</v>
      </c>
      <c r="L154" s="39">
        <v>21</v>
      </c>
      <c r="M154" s="39">
        <f t="shared" si="27"/>
        <v>6559.1679999999997</v>
      </c>
      <c r="N154" s="40">
        <v>0</v>
      </c>
      <c r="O154" s="40">
        <f t="shared" si="28"/>
        <v>0</v>
      </c>
      <c r="P154" s="40">
        <v>0</v>
      </c>
      <c r="Q154" s="40">
        <f t="shared" si="29"/>
        <v>0</v>
      </c>
      <c r="R154" s="39">
        <v>0</v>
      </c>
      <c r="S154" s="39">
        <f t="shared" si="30"/>
        <v>0</v>
      </c>
      <c r="T154" s="41"/>
      <c r="U154" s="41"/>
      <c r="V154" s="41"/>
      <c r="W154" s="41"/>
      <c r="X154" s="41"/>
      <c r="Y154" s="41"/>
      <c r="Z154" s="41"/>
      <c r="AA154" s="41" t="s">
        <v>260</v>
      </c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</row>
    <row r="155" spans="1:54" ht="22.5" outlineLevel="1" x14ac:dyDescent="0.2">
      <c r="A155" s="33">
        <v>121</v>
      </c>
      <c r="B155" s="34" t="s">
        <v>361</v>
      </c>
      <c r="C155" s="35" t="s">
        <v>262</v>
      </c>
      <c r="D155" s="36" t="s">
        <v>0</v>
      </c>
      <c r="E155" s="37">
        <v>255800</v>
      </c>
      <c r="F155" s="11">
        <v>0.15</v>
      </c>
      <c r="G155" s="38">
        <f t="shared" si="23"/>
        <v>38370</v>
      </c>
      <c r="H155" s="39">
        <v>0</v>
      </c>
      <c r="I155" s="39">
        <f t="shared" si="25"/>
        <v>0</v>
      </c>
      <c r="J155" s="39">
        <f>F155</f>
        <v>0.15</v>
      </c>
      <c r="K155" s="39">
        <f t="shared" si="26"/>
        <v>38370</v>
      </c>
      <c r="L155" s="39">
        <v>21</v>
      </c>
      <c r="M155" s="39">
        <f t="shared" si="27"/>
        <v>46427.7</v>
      </c>
      <c r="N155" s="40">
        <v>0</v>
      </c>
      <c r="O155" s="40">
        <f t="shared" si="28"/>
        <v>0</v>
      </c>
      <c r="P155" s="40">
        <v>0</v>
      </c>
      <c r="Q155" s="40">
        <f t="shared" si="29"/>
        <v>0</v>
      </c>
      <c r="R155" s="39">
        <v>0</v>
      </c>
      <c r="S155" s="39">
        <f t="shared" si="30"/>
        <v>0</v>
      </c>
      <c r="T155" s="41"/>
      <c r="U155" s="41"/>
      <c r="V155" s="41"/>
      <c r="W155" s="41"/>
      <c r="X155" s="41"/>
      <c r="Y155" s="41"/>
      <c r="Z155" s="41"/>
      <c r="AA155" s="41" t="s">
        <v>126</v>
      </c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</row>
    <row r="156" spans="1:54" x14ac:dyDescent="0.2">
      <c r="A156" s="24" t="s">
        <v>121</v>
      </c>
      <c r="B156" s="25" t="s">
        <v>64</v>
      </c>
      <c r="C156" s="26" t="s">
        <v>65</v>
      </c>
      <c r="D156" s="27"/>
      <c r="E156" s="28"/>
      <c r="F156" s="29"/>
      <c r="G156" s="30">
        <f>SUMIF(AA157:AA170,"&lt;&gt;NOR",G157:G170)</f>
        <v>101383.61000000002</v>
      </c>
      <c r="H156" s="31"/>
      <c r="I156" s="31">
        <f>SUM(I157:I170)</f>
        <v>88522.510000000009</v>
      </c>
      <c r="J156" s="31"/>
      <c r="K156" s="31">
        <f>SUM(K157:K170)</f>
        <v>12861.1</v>
      </c>
      <c r="L156" s="31"/>
      <c r="M156" s="31">
        <f>SUM(M157:M170)</f>
        <v>122674.16809999998</v>
      </c>
      <c r="N156" s="32"/>
      <c r="O156" s="32">
        <f>SUM(O157:O170)</f>
        <v>0</v>
      </c>
      <c r="P156" s="32"/>
      <c r="Q156" s="32">
        <f>SUM(Q157:Q170)</f>
        <v>0</v>
      </c>
      <c r="R156" s="31"/>
      <c r="S156" s="31">
        <f>SUM(S157:S170)</f>
        <v>0</v>
      </c>
      <c r="AA156" t="s">
        <v>122</v>
      </c>
    </row>
    <row r="157" spans="1:54" outlineLevel="1" x14ac:dyDescent="0.2">
      <c r="A157" s="33">
        <v>122</v>
      </c>
      <c r="B157" s="34" t="s">
        <v>351</v>
      </c>
      <c r="C157" s="35" t="s">
        <v>362</v>
      </c>
      <c r="D157" s="36" t="s">
        <v>218</v>
      </c>
      <c r="E157" s="37">
        <v>1.9439999999999999E-2</v>
      </c>
      <c r="F157" s="11">
        <v>17748.900000000001</v>
      </c>
      <c r="G157" s="38">
        <f t="shared" ref="G157:G170" si="31">ROUND(E157*F157,2)</f>
        <v>345.04</v>
      </c>
      <c r="H157" s="39">
        <v>0</v>
      </c>
      <c r="I157" s="39">
        <f t="shared" ref="I157:I170" si="32">ROUND(E157*H157,2)</f>
        <v>0</v>
      </c>
      <c r="J157" s="39">
        <f>F157</f>
        <v>17748.900000000001</v>
      </c>
      <c r="K157" s="39">
        <f t="shared" ref="K157:K170" si="33">ROUND(E157*J157,2)</f>
        <v>345.04</v>
      </c>
      <c r="L157" s="39">
        <v>21</v>
      </c>
      <c r="M157" s="39">
        <f t="shared" ref="M157:M170" si="34">G157*(1+L157/100)</f>
        <v>417.4984</v>
      </c>
      <c r="N157" s="40">
        <v>0</v>
      </c>
      <c r="O157" s="40">
        <f t="shared" ref="O157:O170" si="35">ROUND(E157*N157,2)</f>
        <v>0</v>
      </c>
      <c r="P157" s="40">
        <v>0</v>
      </c>
      <c r="Q157" s="40">
        <f t="shared" ref="Q157:Q170" si="36">ROUND(E157*P157,2)</f>
        <v>0</v>
      </c>
      <c r="R157" s="39">
        <v>0</v>
      </c>
      <c r="S157" s="39">
        <f t="shared" ref="S157:S170" si="37">ROUND(E157*R157,2)</f>
        <v>0</v>
      </c>
      <c r="T157" s="41"/>
      <c r="U157" s="41"/>
      <c r="V157" s="41"/>
      <c r="W157" s="41"/>
      <c r="X157" s="41"/>
      <c r="Y157" s="41"/>
      <c r="Z157" s="41"/>
      <c r="AA157" s="41" t="s">
        <v>240</v>
      </c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</row>
    <row r="158" spans="1:54" outlineLevel="1" x14ac:dyDescent="0.2">
      <c r="A158" s="33">
        <v>123</v>
      </c>
      <c r="B158" s="34" t="s">
        <v>363</v>
      </c>
      <c r="C158" s="35" t="s">
        <v>364</v>
      </c>
      <c r="D158" s="36" t="s">
        <v>218</v>
      </c>
      <c r="E158" s="37">
        <v>1.9439999999999999E-2</v>
      </c>
      <c r="F158" s="11">
        <v>44348.2</v>
      </c>
      <c r="G158" s="38">
        <f t="shared" si="31"/>
        <v>862.13</v>
      </c>
      <c r="H158" s="39">
        <v>0</v>
      </c>
      <c r="I158" s="39">
        <f t="shared" si="32"/>
        <v>0</v>
      </c>
      <c r="J158" s="39">
        <f>F158</f>
        <v>44348.2</v>
      </c>
      <c r="K158" s="39">
        <f t="shared" si="33"/>
        <v>862.13</v>
      </c>
      <c r="L158" s="39">
        <v>21</v>
      </c>
      <c r="M158" s="39">
        <f t="shared" si="34"/>
        <v>1043.1773000000001</v>
      </c>
      <c r="N158" s="40">
        <v>0</v>
      </c>
      <c r="O158" s="40">
        <f t="shared" si="35"/>
        <v>0</v>
      </c>
      <c r="P158" s="40">
        <v>0</v>
      </c>
      <c r="Q158" s="40">
        <f t="shared" si="36"/>
        <v>0</v>
      </c>
      <c r="R158" s="39">
        <v>0</v>
      </c>
      <c r="S158" s="39">
        <f t="shared" si="37"/>
        <v>0</v>
      </c>
      <c r="T158" s="41"/>
      <c r="U158" s="41"/>
      <c r="V158" s="41"/>
      <c r="W158" s="41"/>
      <c r="X158" s="41"/>
      <c r="Y158" s="41"/>
      <c r="Z158" s="41"/>
      <c r="AA158" s="41" t="s">
        <v>260</v>
      </c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</row>
    <row r="159" spans="1:54" outlineLevel="1" x14ac:dyDescent="0.2">
      <c r="A159" s="33">
        <v>124</v>
      </c>
      <c r="B159" s="34" t="s">
        <v>365</v>
      </c>
      <c r="C159" s="35" t="s">
        <v>366</v>
      </c>
      <c r="D159" s="36" t="s">
        <v>155</v>
      </c>
      <c r="E159" s="37">
        <v>0.96</v>
      </c>
      <c r="F159" s="11">
        <v>43.29</v>
      </c>
      <c r="G159" s="38">
        <f t="shared" si="31"/>
        <v>41.56</v>
      </c>
      <c r="H159" s="39">
        <v>0</v>
      </c>
      <c r="I159" s="39">
        <f t="shared" si="32"/>
        <v>0</v>
      </c>
      <c r="J159" s="39">
        <f>F159</f>
        <v>43.29</v>
      </c>
      <c r="K159" s="39">
        <f t="shared" si="33"/>
        <v>41.56</v>
      </c>
      <c r="L159" s="39">
        <v>21</v>
      </c>
      <c r="M159" s="39">
        <f t="shared" si="34"/>
        <v>50.287600000000005</v>
      </c>
      <c r="N159" s="40">
        <v>0</v>
      </c>
      <c r="O159" s="40">
        <f t="shared" si="35"/>
        <v>0</v>
      </c>
      <c r="P159" s="40">
        <v>0</v>
      </c>
      <c r="Q159" s="40">
        <f t="shared" si="36"/>
        <v>0</v>
      </c>
      <c r="R159" s="39">
        <v>0</v>
      </c>
      <c r="S159" s="39">
        <f t="shared" si="37"/>
        <v>0</v>
      </c>
      <c r="T159" s="41"/>
      <c r="U159" s="41"/>
      <c r="V159" s="41"/>
      <c r="W159" s="41"/>
      <c r="X159" s="41"/>
      <c r="Y159" s="41"/>
      <c r="Z159" s="41"/>
      <c r="AA159" s="41" t="s">
        <v>126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</row>
    <row r="160" spans="1:54" ht="22.5" outlineLevel="1" x14ac:dyDescent="0.2">
      <c r="A160" s="33">
        <v>125</v>
      </c>
      <c r="B160" s="34" t="s">
        <v>367</v>
      </c>
      <c r="C160" s="35" t="s">
        <v>368</v>
      </c>
      <c r="D160" s="36" t="s">
        <v>150</v>
      </c>
      <c r="E160" s="37">
        <v>2</v>
      </c>
      <c r="F160" s="11">
        <v>178.26</v>
      </c>
      <c r="G160" s="38">
        <f t="shared" si="31"/>
        <v>356.52</v>
      </c>
      <c r="H160" s="39">
        <v>0</v>
      </c>
      <c r="I160" s="39">
        <f t="shared" si="32"/>
        <v>0</v>
      </c>
      <c r="J160" s="39">
        <f>F160</f>
        <v>178.26</v>
      </c>
      <c r="K160" s="39">
        <f t="shared" si="33"/>
        <v>356.52</v>
      </c>
      <c r="L160" s="39">
        <v>21</v>
      </c>
      <c r="M160" s="39">
        <f t="shared" si="34"/>
        <v>431.38919999999996</v>
      </c>
      <c r="N160" s="40">
        <v>0</v>
      </c>
      <c r="O160" s="40">
        <f t="shared" si="35"/>
        <v>0</v>
      </c>
      <c r="P160" s="40">
        <v>0</v>
      </c>
      <c r="Q160" s="40">
        <f t="shared" si="36"/>
        <v>0</v>
      </c>
      <c r="R160" s="39">
        <v>0</v>
      </c>
      <c r="S160" s="39">
        <f t="shared" si="37"/>
        <v>0</v>
      </c>
      <c r="T160" s="41"/>
      <c r="U160" s="41"/>
      <c r="V160" s="41"/>
      <c r="W160" s="41"/>
      <c r="X160" s="41"/>
      <c r="Y160" s="41"/>
      <c r="Z160" s="41"/>
      <c r="AA160" s="41" t="s">
        <v>126</v>
      </c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</row>
    <row r="161" spans="1:54" outlineLevel="1" x14ac:dyDescent="0.2">
      <c r="A161" s="33">
        <v>126</v>
      </c>
      <c r="B161" s="34" t="s">
        <v>369</v>
      </c>
      <c r="C161" s="35" t="s">
        <v>370</v>
      </c>
      <c r="D161" s="36" t="s">
        <v>150</v>
      </c>
      <c r="E161" s="37">
        <v>7</v>
      </c>
      <c r="F161" s="11">
        <v>1725.3</v>
      </c>
      <c r="G161" s="38">
        <f t="shared" si="31"/>
        <v>12077.1</v>
      </c>
      <c r="H161" s="39">
        <f t="shared" ref="H161:H169" si="38">F161</f>
        <v>1725.3</v>
      </c>
      <c r="I161" s="39">
        <f t="shared" si="32"/>
        <v>12077.1</v>
      </c>
      <c r="J161" s="39">
        <v>0</v>
      </c>
      <c r="K161" s="39">
        <f t="shared" si="33"/>
        <v>0</v>
      </c>
      <c r="L161" s="39">
        <v>21</v>
      </c>
      <c r="M161" s="39">
        <f t="shared" si="34"/>
        <v>14613.290999999999</v>
      </c>
      <c r="N161" s="40">
        <v>0</v>
      </c>
      <c r="O161" s="40">
        <f t="shared" si="35"/>
        <v>0</v>
      </c>
      <c r="P161" s="40">
        <v>0</v>
      </c>
      <c r="Q161" s="40">
        <f t="shared" si="36"/>
        <v>0</v>
      </c>
      <c r="R161" s="39">
        <v>0</v>
      </c>
      <c r="S161" s="39">
        <f t="shared" si="37"/>
        <v>0</v>
      </c>
      <c r="T161" s="41"/>
      <c r="U161" s="41"/>
      <c r="V161" s="41"/>
      <c r="W161" s="41"/>
      <c r="X161" s="41"/>
      <c r="Y161" s="41"/>
      <c r="Z161" s="41"/>
      <c r="AA161" s="41" t="s">
        <v>126</v>
      </c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</row>
    <row r="162" spans="1:54" ht="22.5" outlineLevel="1" x14ac:dyDescent="0.2">
      <c r="A162" s="33">
        <v>127</v>
      </c>
      <c r="B162" s="34" t="s">
        <v>371</v>
      </c>
      <c r="C162" s="35" t="s">
        <v>372</v>
      </c>
      <c r="D162" s="36" t="s">
        <v>150</v>
      </c>
      <c r="E162" s="37">
        <v>1</v>
      </c>
      <c r="F162" s="11">
        <v>13833.56</v>
      </c>
      <c r="G162" s="38">
        <f t="shared" si="31"/>
        <v>13833.56</v>
      </c>
      <c r="H162" s="39">
        <f t="shared" si="38"/>
        <v>13833.56</v>
      </c>
      <c r="I162" s="39">
        <f t="shared" si="32"/>
        <v>13833.56</v>
      </c>
      <c r="J162" s="39">
        <v>0</v>
      </c>
      <c r="K162" s="39">
        <f t="shared" si="33"/>
        <v>0</v>
      </c>
      <c r="L162" s="39">
        <v>21</v>
      </c>
      <c r="M162" s="39">
        <f t="shared" si="34"/>
        <v>16738.607599999999</v>
      </c>
      <c r="N162" s="40">
        <v>0</v>
      </c>
      <c r="O162" s="40">
        <f t="shared" si="35"/>
        <v>0</v>
      </c>
      <c r="P162" s="40">
        <v>0</v>
      </c>
      <c r="Q162" s="40">
        <f t="shared" si="36"/>
        <v>0</v>
      </c>
      <c r="R162" s="39">
        <v>0</v>
      </c>
      <c r="S162" s="39">
        <f t="shared" si="37"/>
        <v>0</v>
      </c>
      <c r="T162" s="41"/>
      <c r="U162" s="41"/>
      <c r="V162" s="41"/>
      <c r="W162" s="41"/>
      <c r="X162" s="41"/>
      <c r="Y162" s="41"/>
      <c r="Z162" s="41"/>
      <c r="AA162" s="41" t="s">
        <v>260</v>
      </c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</row>
    <row r="163" spans="1:54" ht="22.5" outlineLevel="1" x14ac:dyDescent="0.2">
      <c r="A163" s="33">
        <v>128</v>
      </c>
      <c r="B163" s="34" t="s">
        <v>373</v>
      </c>
      <c r="C163" s="35" t="s">
        <v>374</v>
      </c>
      <c r="D163" s="36" t="s">
        <v>150</v>
      </c>
      <c r="E163" s="37">
        <v>2</v>
      </c>
      <c r="F163" s="11">
        <v>7378.54</v>
      </c>
      <c r="G163" s="38">
        <f t="shared" si="31"/>
        <v>14757.08</v>
      </c>
      <c r="H163" s="39">
        <f t="shared" si="38"/>
        <v>7378.54</v>
      </c>
      <c r="I163" s="39">
        <f t="shared" si="32"/>
        <v>14757.08</v>
      </c>
      <c r="J163" s="39">
        <v>0</v>
      </c>
      <c r="K163" s="39">
        <f t="shared" si="33"/>
        <v>0</v>
      </c>
      <c r="L163" s="39">
        <v>21</v>
      </c>
      <c r="M163" s="39">
        <f t="shared" si="34"/>
        <v>17856.066800000001</v>
      </c>
      <c r="N163" s="40">
        <v>0</v>
      </c>
      <c r="O163" s="40">
        <f t="shared" si="35"/>
        <v>0</v>
      </c>
      <c r="P163" s="40">
        <v>0</v>
      </c>
      <c r="Q163" s="40">
        <f t="shared" si="36"/>
        <v>0</v>
      </c>
      <c r="R163" s="39">
        <v>0</v>
      </c>
      <c r="S163" s="39">
        <f t="shared" si="37"/>
        <v>0</v>
      </c>
      <c r="T163" s="41"/>
      <c r="U163" s="41"/>
      <c r="V163" s="41"/>
      <c r="W163" s="41"/>
      <c r="X163" s="41"/>
      <c r="Y163" s="41"/>
      <c r="Z163" s="41"/>
      <c r="AA163" s="41" t="s">
        <v>260</v>
      </c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</row>
    <row r="164" spans="1:54" ht="22.5" outlineLevel="1" x14ac:dyDescent="0.2">
      <c r="A164" s="33">
        <v>129</v>
      </c>
      <c r="B164" s="34" t="s">
        <v>375</v>
      </c>
      <c r="C164" s="35" t="s">
        <v>376</v>
      </c>
      <c r="D164" s="36" t="s">
        <v>150</v>
      </c>
      <c r="E164" s="37">
        <v>1</v>
      </c>
      <c r="F164" s="11">
        <v>10101</v>
      </c>
      <c r="G164" s="38">
        <f t="shared" si="31"/>
        <v>10101</v>
      </c>
      <c r="H164" s="39">
        <f t="shared" si="38"/>
        <v>10101</v>
      </c>
      <c r="I164" s="39">
        <f t="shared" si="32"/>
        <v>10101</v>
      </c>
      <c r="J164" s="39">
        <v>0</v>
      </c>
      <c r="K164" s="39">
        <f t="shared" si="33"/>
        <v>0</v>
      </c>
      <c r="L164" s="39">
        <v>21</v>
      </c>
      <c r="M164" s="39">
        <f t="shared" si="34"/>
        <v>12222.21</v>
      </c>
      <c r="N164" s="40">
        <v>0</v>
      </c>
      <c r="O164" s="40">
        <f t="shared" si="35"/>
        <v>0</v>
      </c>
      <c r="P164" s="40">
        <v>0</v>
      </c>
      <c r="Q164" s="40">
        <f t="shared" si="36"/>
        <v>0</v>
      </c>
      <c r="R164" s="39">
        <v>0</v>
      </c>
      <c r="S164" s="39">
        <f t="shared" si="37"/>
        <v>0</v>
      </c>
      <c r="T164" s="41"/>
      <c r="U164" s="41"/>
      <c r="V164" s="41"/>
      <c r="W164" s="41"/>
      <c r="X164" s="41"/>
      <c r="Y164" s="41"/>
      <c r="Z164" s="41"/>
      <c r="AA164" s="41" t="s">
        <v>260</v>
      </c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</row>
    <row r="165" spans="1:54" ht="22.5" outlineLevel="1" x14ac:dyDescent="0.2">
      <c r="A165" s="33">
        <v>130</v>
      </c>
      <c r="B165" s="34" t="s">
        <v>377</v>
      </c>
      <c r="C165" s="35" t="s">
        <v>378</v>
      </c>
      <c r="D165" s="36" t="s">
        <v>150</v>
      </c>
      <c r="E165" s="37">
        <v>2</v>
      </c>
      <c r="F165" s="11">
        <v>5883.52</v>
      </c>
      <c r="G165" s="38">
        <f t="shared" si="31"/>
        <v>11767.04</v>
      </c>
      <c r="H165" s="39">
        <f t="shared" si="38"/>
        <v>5883.52</v>
      </c>
      <c r="I165" s="39">
        <f t="shared" si="32"/>
        <v>11767.04</v>
      </c>
      <c r="J165" s="39">
        <v>0</v>
      </c>
      <c r="K165" s="39">
        <f t="shared" si="33"/>
        <v>0</v>
      </c>
      <c r="L165" s="39">
        <v>21</v>
      </c>
      <c r="M165" s="39">
        <f t="shared" si="34"/>
        <v>14238.118400000001</v>
      </c>
      <c r="N165" s="40">
        <v>0</v>
      </c>
      <c r="O165" s="40">
        <f t="shared" si="35"/>
        <v>0</v>
      </c>
      <c r="P165" s="40">
        <v>0</v>
      </c>
      <c r="Q165" s="40">
        <f t="shared" si="36"/>
        <v>0</v>
      </c>
      <c r="R165" s="39">
        <v>0</v>
      </c>
      <c r="S165" s="39">
        <f t="shared" si="37"/>
        <v>0</v>
      </c>
      <c r="T165" s="41"/>
      <c r="U165" s="41"/>
      <c r="V165" s="41"/>
      <c r="W165" s="41"/>
      <c r="X165" s="41"/>
      <c r="Y165" s="41"/>
      <c r="Z165" s="41"/>
      <c r="AA165" s="41" t="s">
        <v>260</v>
      </c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</row>
    <row r="166" spans="1:54" ht="22.5" outlineLevel="1" x14ac:dyDescent="0.2">
      <c r="A166" s="33">
        <v>131</v>
      </c>
      <c r="B166" s="34" t="s">
        <v>377</v>
      </c>
      <c r="C166" s="35" t="s">
        <v>379</v>
      </c>
      <c r="D166" s="36" t="s">
        <v>150</v>
      </c>
      <c r="E166" s="37">
        <v>1</v>
      </c>
      <c r="F166" s="11">
        <v>5774.89</v>
      </c>
      <c r="G166" s="38">
        <f t="shared" si="31"/>
        <v>5774.89</v>
      </c>
      <c r="H166" s="39">
        <f t="shared" si="38"/>
        <v>5774.89</v>
      </c>
      <c r="I166" s="39">
        <f t="shared" si="32"/>
        <v>5774.89</v>
      </c>
      <c r="J166" s="39">
        <v>0</v>
      </c>
      <c r="K166" s="39">
        <f t="shared" si="33"/>
        <v>0</v>
      </c>
      <c r="L166" s="39">
        <v>21</v>
      </c>
      <c r="M166" s="39">
        <f t="shared" si="34"/>
        <v>6987.6169</v>
      </c>
      <c r="N166" s="40">
        <v>0</v>
      </c>
      <c r="O166" s="40">
        <f t="shared" si="35"/>
        <v>0</v>
      </c>
      <c r="P166" s="40">
        <v>0</v>
      </c>
      <c r="Q166" s="40">
        <f t="shared" si="36"/>
        <v>0</v>
      </c>
      <c r="R166" s="39">
        <v>0</v>
      </c>
      <c r="S166" s="39">
        <f t="shared" si="37"/>
        <v>0</v>
      </c>
      <c r="T166" s="41"/>
      <c r="U166" s="41"/>
      <c r="V166" s="41"/>
      <c r="W166" s="41"/>
      <c r="X166" s="41"/>
      <c r="Y166" s="41"/>
      <c r="Z166" s="41"/>
      <c r="AA166" s="41" t="s">
        <v>288</v>
      </c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</row>
    <row r="167" spans="1:54" outlineLevel="1" x14ac:dyDescent="0.2">
      <c r="A167" s="33">
        <v>132</v>
      </c>
      <c r="B167" s="34" t="s">
        <v>380</v>
      </c>
      <c r="C167" s="35" t="s">
        <v>381</v>
      </c>
      <c r="D167" s="36" t="s">
        <v>150</v>
      </c>
      <c r="E167" s="37">
        <v>2</v>
      </c>
      <c r="F167" s="11">
        <v>1040.04</v>
      </c>
      <c r="G167" s="38">
        <f t="shared" si="31"/>
        <v>2080.08</v>
      </c>
      <c r="H167" s="39">
        <f t="shared" si="38"/>
        <v>1040.04</v>
      </c>
      <c r="I167" s="39">
        <f t="shared" si="32"/>
        <v>2080.08</v>
      </c>
      <c r="J167" s="39">
        <v>0</v>
      </c>
      <c r="K167" s="39">
        <f t="shared" si="33"/>
        <v>0</v>
      </c>
      <c r="L167" s="39">
        <v>21</v>
      </c>
      <c r="M167" s="39">
        <f t="shared" si="34"/>
        <v>2516.8968</v>
      </c>
      <c r="N167" s="40">
        <v>0</v>
      </c>
      <c r="O167" s="40">
        <f t="shared" si="35"/>
        <v>0</v>
      </c>
      <c r="P167" s="40">
        <v>0</v>
      </c>
      <c r="Q167" s="40">
        <f t="shared" si="36"/>
        <v>0</v>
      </c>
      <c r="R167" s="39">
        <v>0</v>
      </c>
      <c r="S167" s="39">
        <f t="shared" si="37"/>
        <v>0</v>
      </c>
      <c r="T167" s="41"/>
      <c r="U167" s="41"/>
      <c r="V167" s="41"/>
      <c r="W167" s="41"/>
      <c r="X167" s="41"/>
      <c r="Y167" s="41"/>
      <c r="Z167" s="41"/>
      <c r="AA167" s="41" t="s">
        <v>126</v>
      </c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</row>
    <row r="168" spans="1:54" outlineLevel="1" x14ac:dyDescent="0.2">
      <c r="A168" s="33">
        <v>133</v>
      </c>
      <c r="B168" s="34" t="s">
        <v>382</v>
      </c>
      <c r="C168" s="35" t="s">
        <v>383</v>
      </c>
      <c r="D168" s="36" t="s">
        <v>150</v>
      </c>
      <c r="E168" s="37">
        <v>4</v>
      </c>
      <c r="F168" s="11">
        <v>829.24</v>
      </c>
      <c r="G168" s="38">
        <f t="shared" si="31"/>
        <v>3316.96</v>
      </c>
      <c r="H168" s="39">
        <f t="shared" si="38"/>
        <v>829.24</v>
      </c>
      <c r="I168" s="39">
        <f t="shared" si="32"/>
        <v>3316.96</v>
      </c>
      <c r="J168" s="39">
        <v>0</v>
      </c>
      <c r="K168" s="39">
        <f t="shared" si="33"/>
        <v>0</v>
      </c>
      <c r="L168" s="39">
        <v>21</v>
      </c>
      <c r="M168" s="39">
        <f t="shared" si="34"/>
        <v>4013.5216</v>
      </c>
      <c r="N168" s="40">
        <v>0</v>
      </c>
      <c r="O168" s="40">
        <f t="shared" si="35"/>
        <v>0</v>
      </c>
      <c r="P168" s="40">
        <v>0</v>
      </c>
      <c r="Q168" s="40">
        <f t="shared" si="36"/>
        <v>0</v>
      </c>
      <c r="R168" s="39">
        <v>0</v>
      </c>
      <c r="S168" s="39">
        <f t="shared" si="37"/>
        <v>0</v>
      </c>
      <c r="T168" s="41"/>
      <c r="U168" s="41"/>
      <c r="V168" s="41"/>
      <c r="W168" s="41"/>
      <c r="X168" s="41"/>
      <c r="Y168" s="41"/>
      <c r="Z168" s="41"/>
      <c r="AA168" s="41" t="s">
        <v>126</v>
      </c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</row>
    <row r="169" spans="1:54" ht="22.5" outlineLevel="1" x14ac:dyDescent="0.2">
      <c r="A169" s="33">
        <v>134</v>
      </c>
      <c r="B169" s="34" t="s">
        <v>384</v>
      </c>
      <c r="C169" s="35" t="s">
        <v>385</v>
      </c>
      <c r="D169" s="36" t="s">
        <v>150</v>
      </c>
      <c r="E169" s="37">
        <v>4</v>
      </c>
      <c r="F169" s="11">
        <v>3703.7</v>
      </c>
      <c r="G169" s="38">
        <f t="shared" si="31"/>
        <v>14814.8</v>
      </c>
      <c r="H169" s="39">
        <f t="shared" si="38"/>
        <v>3703.7</v>
      </c>
      <c r="I169" s="39">
        <f t="shared" si="32"/>
        <v>14814.8</v>
      </c>
      <c r="J169" s="39">
        <v>0</v>
      </c>
      <c r="K169" s="39">
        <f t="shared" si="33"/>
        <v>0</v>
      </c>
      <c r="L169" s="39">
        <v>21</v>
      </c>
      <c r="M169" s="39">
        <f t="shared" si="34"/>
        <v>17925.907999999999</v>
      </c>
      <c r="N169" s="40">
        <v>0</v>
      </c>
      <c r="O169" s="40">
        <f t="shared" si="35"/>
        <v>0</v>
      </c>
      <c r="P169" s="40">
        <v>0</v>
      </c>
      <c r="Q169" s="40">
        <f t="shared" si="36"/>
        <v>0</v>
      </c>
      <c r="R169" s="39">
        <v>0</v>
      </c>
      <c r="S169" s="39">
        <f t="shared" si="37"/>
        <v>0</v>
      </c>
      <c r="T169" s="41"/>
      <c r="U169" s="41"/>
      <c r="V169" s="41"/>
      <c r="W169" s="41"/>
      <c r="X169" s="41"/>
      <c r="Y169" s="41"/>
      <c r="Z169" s="41"/>
      <c r="AA169" s="41" t="s">
        <v>126</v>
      </c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</row>
    <row r="170" spans="1:54" ht="22.5" outlineLevel="1" x14ac:dyDescent="0.2">
      <c r="A170" s="33">
        <v>135</v>
      </c>
      <c r="B170" s="34" t="s">
        <v>386</v>
      </c>
      <c r="C170" s="35" t="s">
        <v>262</v>
      </c>
      <c r="D170" s="36" t="s">
        <v>0</v>
      </c>
      <c r="E170" s="37">
        <v>75038.983999999997</v>
      </c>
      <c r="F170" s="11">
        <v>0.15</v>
      </c>
      <c r="G170" s="38">
        <f t="shared" si="31"/>
        <v>11255.85</v>
      </c>
      <c r="H170" s="39">
        <v>0</v>
      </c>
      <c r="I170" s="39">
        <f t="shared" si="32"/>
        <v>0</v>
      </c>
      <c r="J170" s="39">
        <f>F170</f>
        <v>0.15</v>
      </c>
      <c r="K170" s="39">
        <f t="shared" si="33"/>
        <v>11255.85</v>
      </c>
      <c r="L170" s="39">
        <v>21</v>
      </c>
      <c r="M170" s="39">
        <f t="shared" si="34"/>
        <v>13619.5785</v>
      </c>
      <c r="N170" s="40">
        <v>0</v>
      </c>
      <c r="O170" s="40">
        <f t="shared" si="35"/>
        <v>0</v>
      </c>
      <c r="P170" s="40">
        <v>0</v>
      </c>
      <c r="Q170" s="40">
        <f t="shared" si="36"/>
        <v>0</v>
      </c>
      <c r="R170" s="39">
        <v>0</v>
      </c>
      <c r="S170" s="39">
        <f t="shared" si="37"/>
        <v>0</v>
      </c>
      <c r="T170" s="41"/>
      <c r="U170" s="41"/>
      <c r="V170" s="41"/>
      <c r="W170" s="41"/>
      <c r="X170" s="41"/>
      <c r="Y170" s="41"/>
      <c r="Z170" s="41"/>
      <c r="AA170" s="41" t="s">
        <v>126</v>
      </c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</row>
    <row r="171" spans="1:54" x14ac:dyDescent="0.2">
      <c r="A171" s="24" t="s">
        <v>121</v>
      </c>
      <c r="B171" s="25" t="s">
        <v>66</v>
      </c>
      <c r="C171" s="26" t="s">
        <v>67</v>
      </c>
      <c r="D171" s="27"/>
      <c r="E171" s="28"/>
      <c r="F171" s="29"/>
      <c r="G171" s="30">
        <f>SUMIF(AA172:AA188,"&lt;&gt;NOR",G172:G188)</f>
        <v>140675.58000000002</v>
      </c>
      <c r="H171" s="31"/>
      <c r="I171" s="31">
        <f>SUM(I172:I188)</f>
        <v>19899.27</v>
      </c>
      <c r="J171" s="31"/>
      <c r="K171" s="31">
        <f>SUM(K172:K188)</f>
        <v>120776.31</v>
      </c>
      <c r="L171" s="31"/>
      <c r="M171" s="31">
        <f>SUM(M172:M188)</f>
        <v>170217.45180000001</v>
      </c>
      <c r="N171" s="32"/>
      <c r="O171" s="32">
        <f>SUM(O172:O188)</f>
        <v>0</v>
      </c>
      <c r="P171" s="32"/>
      <c r="Q171" s="32">
        <f>SUM(Q172:Q188)</f>
        <v>0</v>
      </c>
      <c r="R171" s="31"/>
      <c r="S171" s="31">
        <f>SUM(S172:S188)</f>
        <v>0</v>
      </c>
      <c r="AA171" t="s">
        <v>122</v>
      </c>
    </row>
    <row r="172" spans="1:54" outlineLevel="1" x14ac:dyDescent="0.2">
      <c r="A172" s="33">
        <v>136</v>
      </c>
      <c r="B172" s="34" t="s">
        <v>387</v>
      </c>
      <c r="C172" s="35" t="s">
        <v>388</v>
      </c>
      <c r="D172" s="36" t="s">
        <v>199</v>
      </c>
      <c r="E172" s="37">
        <v>4.6239999999999997</v>
      </c>
      <c r="F172" s="11">
        <v>5454.54</v>
      </c>
      <c r="G172" s="38">
        <f t="shared" ref="G172:G186" si="39">ROUND(E172*F172,2)</f>
        <v>25221.79</v>
      </c>
      <c r="H172" s="39">
        <v>0</v>
      </c>
      <c r="I172" s="39">
        <f t="shared" ref="I172:I186" si="40">ROUND(E172*H172,2)</f>
        <v>0</v>
      </c>
      <c r="J172" s="39">
        <f t="shared" ref="J172:J180" si="41">F172</f>
        <v>5454.54</v>
      </c>
      <c r="K172" s="39">
        <f t="shared" ref="K172:K186" si="42">ROUND(E172*J172,2)</f>
        <v>25221.79</v>
      </c>
      <c r="L172" s="39">
        <v>21</v>
      </c>
      <c r="M172" s="39">
        <f t="shared" ref="M172:M186" si="43">G172*(1+L172/100)</f>
        <v>30518.365900000001</v>
      </c>
      <c r="N172" s="40">
        <v>0</v>
      </c>
      <c r="O172" s="40">
        <f t="shared" ref="O172:O186" si="44">ROUND(E172*N172,2)</f>
        <v>0</v>
      </c>
      <c r="P172" s="40">
        <v>0</v>
      </c>
      <c r="Q172" s="40">
        <f t="shared" ref="Q172:Q186" si="45">ROUND(E172*P172,2)</f>
        <v>0</v>
      </c>
      <c r="R172" s="39">
        <v>0</v>
      </c>
      <c r="S172" s="39">
        <f t="shared" ref="S172:S186" si="46">ROUND(E172*R172,2)</f>
        <v>0</v>
      </c>
      <c r="T172" s="41"/>
      <c r="U172" s="41"/>
      <c r="V172" s="41"/>
      <c r="W172" s="41"/>
      <c r="X172" s="41"/>
      <c r="Y172" s="41"/>
      <c r="Z172" s="41"/>
      <c r="AA172" s="41" t="s">
        <v>126</v>
      </c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</row>
    <row r="173" spans="1:54" ht="22.5" outlineLevel="1" x14ac:dyDescent="0.2">
      <c r="A173" s="33">
        <v>137</v>
      </c>
      <c r="B173" s="34" t="s">
        <v>389</v>
      </c>
      <c r="C173" s="35" t="s">
        <v>390</v>
      </c>
      <c r="D173" s="36" t="s">
        <v>218</v>
      </c>
      <c r="E173" s="37">
        <v>8.9730000000000004E-2</v>
      </c>
      <c r="F173" s="11">
        <v>45368.4</v>
      </c>
      <c r="G173" s="38">
        <f t="shared" si="39"/>
        <v>4070.91</v>
      </c>
      <c r="H173" s="39">
        <v>0</v>
      </c>
      <c r="I173" s="39">
        <f t="shared" si="40"/>
        <v>0</v>
      </c>
      <c r="J173" s="39">
        <f t="shared" si="41"/>
        <v>45368.4</v>
      </c>
      <c r="K173" s="39">
        <f t="shared" si="42"/>
        <v>4070.91</v>
      </c>
      <c r="L173" s="39">
        <v>21</v>
      </c>
      <c r="M173" s="39">
        <f t="shared" si="43"/>
        <v>4925.8010999999997</v>
      </c>
      <c r="N173" s="40">
        <v>0</v>
      </c>
      <c r="O173" s="40">
        <f t="shared" si="44"/>
        <v>0</v>
      </c>
      <c r="P173" s="40">
        <v>0</v>
      </c>
      <c r="Q173" s="40">
        <f t="shared" si="45"/>
        <v>0</v>
      </c>
      <c r="R173" s="39">
        <v>0</v>
      </c>
      <c r="S173" s="39">
        <f t="shared" si="46"/>
        <v>0</v>
      </c>
      <c r="T173" s="41"/>
      <c r="U173" s="41"/>
      <c r="V173" s="41"/>
      <c r="W173" s="41"/>
      <c r="X173" s="41"/>
      <c r="Y173" s="41"/>
      <c r="Z173" s="41"/>
      <c r="AA173" s="41" t="s">
        <v>126</v>
      </c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</row>
    <row r="174" spans="1:54" ht="33.75" outlineLevel="1" x14ac:dyDescent="0.2">
      <c r="A174" s="33">
        <v>138</v>
      </c>
      <c r="B174" s="34" t="s">
        <v>391</v>
      </c>
      <c r="C174" s="35" t="s">
        <v>392</v>
      </c>
      <c r="D174" s="36" t="s">
        <v>155</v>
      </c>
      <c r="E174" s="37">
        <v>63.58</v>
      </c>
      <c r="F174" s="11">
        <v>47.14</v>
      </c>
      <c r="G174" s="38">
        <f t="shared" si="39"/>
        <v>2997.16</v>
      </c>
      <c r="H174" s="39">
        <v>0</v>
      </c>
      <c r="I174" s="39">
        <f t="shared" si="40"/>
        <v>0</v>
      </c>
      <c r="J174" s="39">
        <f t="shared" si="41"/>
        <v>47.14</v>
      </c>
      <c r="K174" s="39">
        <f t="shared" si="42"/>
        <v>2997.16</v>
      </c>
      <c r="L174" s="39">
        <v>21</v>
      </c>
      <c r="M174" s="39">
        <f t="shared" si="43"/>
        <v>3626.5635999999995</v>
      </c>
      <c r="N174" s="40">
        <v>0</v>
      </c>
      <c r="O174" s="40">
        <f t="shared" si="44"/>
        <v>0</v>
      </c>
      <c r="P174" s="40">
        <v>0</v>
      </c>
      <c r="Q174" s="40">
        <f t="shared" si="45"/>
        <v>0</v>
      </c>
      <c r="R174" s="39">
        <v>0</v>
      </c>
      <c r="S174" s="39">
        <f t="shared" si="46"/>
        <v>0</v>
      </c>
      <c r="T174" s="41"/>
      <c r="U174" s="41"/>
      <c r="V174" s="41"/>
      <c r="W174" s="41"/>
      <c r="X174" s="41"/>
      <c r="Y174" s="41"/>
      <c r="Z174" s="41"/>
      <c r="AA174" s="41" t="s">
        <v>126</v>
      </c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</row>
    <row r="175" spans="1:54" ht="33.75" outlineLevel="1" x14ac:dyDescent="0.2">
      <c r="A175" s="33">
        <v>139</v>
      </c>
      <c r="B175" s="34" t="s">
        <v>393</v>
      </c>
      <c r="C175" s="35" t="s">
        <v>394</v>
      </c>
      <c r="D175" s="36" t="s">
        <v>155</v>
      </c>
      <c r="E175" s="37">
        <v>6.9</v>
      </c>
      <c r="F175" s="11">
        <v>86.8</v>
      </c>
      <c r="G175" s="38">
        <f t="shared" si="39"/>
        <v>598.91999999999996</v>
      </c>
      <c r="H175" s="39">
        <v>0</v>
      </c>
      <c r="I175" s="39">
        <f t="shared" si="40"/>
        <v>0</v>
      </c>
      <c r="J175" s="39">
        <f t="shared" si="41"/>
        <v>86.8</v>
      </c>
      <c r="K175" s="39">
        <f t="shared" si="42"/>
        <v>598.91999999999996</v>
      </c>
      <c r="L175" s="39">
        <v>21</v>
      </c>
      <c r="M175" s="39">
        <f t="shared" si="43"/>
        <v>724.69319999999993</v>
      </c>
      <c r="N175" s="40">
        <v>0</v>
      </c>
      <c r="O175" s="40">
        <f t="shared" si="44"/>
        <v>0</v>
      </c>
      <c r="P175" s="40">
        <v>0</v>
      </c>
      <c r="Q175" s="40">
        <f t="shared" si="45"/>
        <v>0</v>
      </c>
      <c r="R175" s="39">
        <v>0</v>
      </c>
      <c r="S175" s="39">
        <f t="shared" si="46"/>
        <v>0</v>
      </c>
      <c r="T175" s="41"/>
      <c r="U175" s="41"/>
      <c r="V175" s="41"/>
      <c r="W175" s="41"/>
      <c r="X175" s="41"/>
      <c r="Y175" s="41"/>
      <c r="Z175" s="41"/>
      <c r="AA175" s="41" t="s">
        <v>126</v>
      </c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</row>
    <row r="176" spans="1:54" ht="33.75" outlineLevel="1" x14ac:dyDescent="0.2">
      <c r="A176" s="33">
        <v>140</v>
      </c>
      <c r="B176" s="34" t="s">
        <v>395</v>
      </c>
      <c r="C176" s="35" t="s">
        <v>396</v>
      </c>
      <c r="D176" s="36" t="s">
        <v>155</v>
      </c>
      <c r="E176" s="37">
        <v>66.47</v>
      </c>
      <c r="F176" s="11">
        <v>139.87</v>
      </c>
      <c r="G176" s="38">
        <f t="shared" si="39"/>
        <v>9297.16</v>
      </c>
      <c r="H176" s="39">
        <v>0</v>
      </c>
      <c r="I176" s="39">
        <f t="shared" si="40"/>
        <v>0</v>
      </c>
      <c r="J176" s="39">
        <f t="shared" si="41"/>
        <v>139.87</v>
      </c>
      <c r="K176" s="39">
        <f t="shared" si="42"/>
        <v>9297.16</v>
      </c>
      <c r="L176" s="39">
        <v>21</v>
      </c>
      <c r="M176" s="39">
        <f t="shared" si="43"/>
        <v>11249.563599999999</v>
      </c>
      <c r="N176" s="40">
        <v>0</v>
      </c>
      <c r="O176" s="40">
        <f t="shared" si="44"/>
        <v>0</v>
      </c>
      <c r="P176" s="40">
        <v>0</v>
      </c>
      <c r="Q176" s="40">
        <f t="shared" si="45"/>
        <v>0</v>
      </c>
      <c r="R176" s="39">
        <v>0</v>
      </c>
      <c r="S176" s="39">
        <f t="shared" si="46"/>
        <v>0</v>
      </c>
      <c r="T176" s="41"/>
      <c r="U176" s="41"/>
      <c r="V176" s="41"/>
      <c r="W176" s="41"/>
      <c r="X176" s="41"/>
      <c r="Y176" s="41"/>
      <c r="Z176" s="41"/>
      <c r="AA176" s="41" t="s">
        <v>126</v>
      </c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</row>
    <row r="177" spans="1:54" ht="33.75" outlineLevel="1" x14ac:dyDescent="0.2">
      <c r="A177" s="33">
        <v>141</v>
      </c>
      <c r="B177" s="34" t="s">
        <v>397</v>
      </c>
      <c r="C177" s="35" t="s">
        <v>398</v>
      </c>
      <c r="D177" s="36" t="s">
        <v>155</v>
      </c>
      <c r="E177" s="37">
        <v>7.9349999999999996</v>
      </c>
      <c r="F177" s="11">
        <v>168.74</v>
      </c>
      <c r="G177" s="38">
        <f t="shared" si="39"/>
        <v>1338.95</v>
      </c>
      <c r="H177" s="39">
        <v>0</v>
      </c>
      <c r="I177" s="39">
        <f t="shared" si="40"/>
        <v>0</v>
      </c>
      <c r="J177" s="39">
        <f t="shared" si="41"/>
        <v>168.74</v>
      </c>
      <c r="K177" s="39">
        <f t="shared" si="42"/>
        <v>1338.95</v>
      </c>
      <c r="L177" s="39">
        <v>21</v>
      </c>
      <c r="M177" s="39">
        <f t="shared" si="43"/>
        <v>1620.1295</v>
      </c>
      <c r="N177" s="40">
        <v>0</v>
      </c>
      <c r="O177" s="40">
        <f t="shared" si="44"/>
        <v>0</v>
      </c>
      <c r="P177" s="40">
        <v>0</v>
      </c>
      <c r="Q177" s="40">
        <f t="shared" si="45"/>
        <v>0</v>
      </c>
      <c r="R177" s="39">
        <v>0</v>
      </c>
      <c r="S177" s="39">
        <f t="shared" si="46"/>
        <v>0</v>
      </c>
      <c r="T177" s="41"/>
      <c r="U177" s="41"/>
      <c r="V177" s="41"/>
      <c r="W177" s="41"/>
      <c r="X177" s="41"/>
      <c r="Y177" s="41"/>
      <c r="Z177" s="41"/>
      <c r="AA177" s="41" t="s">
        <v>126</v>
      </c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</row>
    <row r="178" spans="1:54" ht="22.5" outlineLevel="1" x14ac:dyDescent="0.2">
      <c r="A178" s="33">
        <v>142</v>
      </c>
      <c r="B178" s="34" t="s">
        <v>399</v>
      </c>
      <c r="C178" s="35" t="s">
        <v>400</v>
      </c>
      <c r="D178" s="36" t="s">
        <v>155</v>
      </c>
      <c r="E178" s="37">
        <v>77.295000000000002</v>
      </c>
      <c r="F178" s="11">
        <v>185.9</v>
      </c>
      <c r="G178" s="38">
        <f t="shared" si="39"/>
        <v>14369.14</v>
      </c>
      <c r="H178" s="39">
        <v>0</v>
      </c>
      <c r="I178" s="39">
        <f t="shared" si="40"/>
        <v>0</v>
      </c>
      <c r="J178" s="39">
        <f t="shared" si="41"/>
        <v>185.9</v>
      </c>
      <c r="K178" s="39">
        <f t="shared" si="42"/>
        <v>14369.14</v>
      </c>
      <c r="L178" s="39">
        <v>21</v>
      </c>
      <c r="M178" s="39">
        <f t="shared" si="43"/>
        <v>17386.6594</v>
      </c>
      <c r="N178" s="40">
        <v>0</v>
      </c>
      <c r="O178" s="40">
        <f t="shared" si="44"/>
        <v>0</v>
      </c>
      <c r="P178" s="40">
        <v>0</v>
      </c>
      <c r="Q178" s="40">
        <f t="shared" si="45"/>
        <v>0</v>
      </c>
      <c r="R178" s="39">
        <v>0</v>
      </c>
      <c r="S178" s="39">
        <f t="shared" si="46"/>
        <v>0</v>
      </c>
      <c r="T178" s="41"/>
      <c r="U178" s="41"/>
      <c r="V178" s="41"/>
      <c r="W178" s="41"/>
      <c r="X178" s="41"/>
      <c r="Y178" s="41"/>
      <c r="Z178" s="41"/>
      <c r="AA178" s="41" t="s">
        <v>126</v>
      </c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</row>
    <row r="179" spans="1:54" ht="22.5" outlineLevel="1" x14ac:dyDescent="0.2">
      <c r="A179" s="33">
        <v>143</v>
      </c>
      <c r="B179" s="34" t="s">
        <v>401</v>
      </c>
      <c r="C179" s="35" t="s">
        <v>402</v>
      </c>
      <c r="D179" s="36" t="s">
        <v>155</v>
      </c>
      <c r="E179" s="37">
        <v>57.8</v>
      </c>
      <c r="F179" s="11">
        <v>97.64</v>
      </c>
      <c r="G179" s="38">
        <f t="shared" si="39"/>
        <v>5643.59</v>
      </c>
      <c r="H179" s="39">
        <v>0</v>
      </c>
      <c r="I179" s="39">
        <f t="shared" si="40"/>
        <v>0</v>
      </c>
      <c r="J179" s="39">
        <f t="shared" si="41"/>
        <v>97.64</v>
      </c>
      <c r="K179" s="39">
        <f t="shared" si="42"/>
        <v>5643.59</v>
      </c>
      <c r="L179" s="39">
        <v>21</v>
      </c>
      <c r="M179" s="39">
        <f t="shared" si="43"/>
        <v>6828.7439000000004</v>
      </c>
      <c r="N179" s="40">
        <v>0</v>
      </c>
      <c r="O179" s="40">
        <f t="shared" si="44"/>
        <v>0</v>
      </c>
      <c r="P179" s="40">
        <v>0</v>
      </c>
      <c r="Q179" s="40">
        <f t="shared" si="45"/>
        <v>0</v>
      </c>
      <c r="R179" s="39">
        <v>0</v>
      </c>
      <c r="S179" s="39">
        <f t="shared" si="46"/>
        <v>0</v>
      </c>
      <c r="T179" s="41"/>
      <c r="U179" s="41"/>
      <c r="V179" s="41"/>
      <c r="W179" s="41"/>
      <c r="X179" s="41"/>
      <c r="Y179" s="41"/>
      <c r="Z179" s="41"/>
      <c r="AA179" s="41" t="s">
        <v>126</v>
      </c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</row>
    <row r="180" spans="1:54" outlineLevel="1" x14ac:dyDescent="0.2">
      <c r="A180" s="33">
        <v>144</v>
      </c>
      <c r="B180" s="34" t="s">
        <v>403</v>
      </c>
      <c r="C180" s="35" t="s">
        <v>404</v>
      </c>
      <c r="D180" s="36" t="s">
        <v>199</v>
      </c>
      <c r="E180" s="37">
        <v>7.2827999999999999</v>
      </c>
      <c r="F180" s="11">
        <v>1924</v>
      </c>
      <c r="G180" s="38">
        <f t="shared" si="39"/>
        <v>14012.11</v>
      </c>
      <c r="H180" s="39">
        <v>0</v>
      </c>
      <c r="I180" s="39">
        <f t="shared" si="40"/>
        <v>0</v>
      </c>
      <c r="J180" s="39">
        <f t="shared" si="41"/>
        <v>1924</v>
      </c>
      <c r="K180" s="39">
        <f t="shared" si="42"/>
        <v>14012.11</v>
      </c>
      <c r="L180" s="39">
        <v>21</v>
      </c>
      <c r="M180" s="39">
        <f t="shared" si="43"/>
        <v>16954.6531</v>
      </c>
      <c r="N180" s="40">
        <v>0</v>
      </c>
      <c r="O180" s="40">
        <f t="shared" si="44"/>
        <v>0</v>
      </c>
      <c r="P180" s="40">
        <v>0</v>
      </c>
      <c r="Q180" s="40">
        <f t="shared" si="45"/>
        <v>0</v>
      </c>
      <c r="R180" s="39">
        <v>0</v>
      </c>
      <c r="S180" s="39">
        <f t="shared" si="46"/>
        <v>0</v>
      </c>
      <c r="T180" s="41"/>
      <c r="U180" s="41"/>
      <c r="V180" s="41"/>
      <c r="W180" s="41"/>
      <c r="X180" s="41"/>
      <c r="Y180" s="41"/>
      <c r="Z180" s="41"/>
      <c r="AA180" s="41" t="s">
        <v>126</v>
      </c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</row>
    <row r="181" spans="1:54" ht="22.5" outlineLevel="1" x14ac:dyDescent="0.2">
      <c r="A181" s="33">
        <v>145</v>
      </c>
      <c r="B181" s="34" t="s">
        <v>405</v>
      </c>
      <c r="C181" s="35" t="s">
        <v>406</v>
      </c>
      <c r="D181" s="36" t="s">
        <v>155</v>
      </c>
      <c r="E181" s="37">
        <v>63.58</v>
      </c>
      <c r="F181" s="11">
        <v>312.98</v>
      </c>
      <c r="G181" s="38">
        <f t="shared" si="39"/>
        <v>19899.27</v>
      </c>
      <c r="H181" s="39">
        <f>F181</f>
        <v>312.98</v>
      </c>
      <c r="I181" s="39">
        <f t="shared" si="40"/>
        <v>19899.27</v>
      </c>
      <c r="J181" s="39">
        <v>0</v>
      </c>
      <c r="K181" s="39">
        <f t="shared" si="42"/>
        <v>0</v>
      </c>
      <c r="L181" s="39">
        <v>21</v>
      </c>
      <c r="M181" s="39">
        <f t="shared" si="43"/>
        <v>24078.116699999999</v>
      </c>
      <c r="N181" s="40">
        <v>0</v>
      </c>
      <c r="O181" s="40">
        <f t="shared" si="44"/>
        <v>0</v>
      </c>
      <c r="P181" s="40">
        <v>0</v>
      </c>
      <c r="Q181" s="40">
        <f t="shared" si="45"/>
        <v>0</v>
      </c>
      <c r="R181" s="39">
        <v>0</v>
      </c>
      <c r="S181" s="39">
        <f t="shared" si="46"/>
        <v>0</v>
      </c>
      <c r="T181" s="41"/>
      <c r="U181" s="41"/>
      <c r="V181" s="41"/>
      <c r="W181" s="41"/>
      <c r="X181" s="41"/>
      <c r="Y181" s="41"/>
      <c r="Z181" s="41"/>
      <c r="AA181" s="41" t="s">
        <v>126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</row>
    <row r="182" spans="1:54" outlineLevel="1" x14ac:dyDescent="0.2">
      <c r="A182" s="33">
        <v>146</v>
      </c>
      <c r="B182" s="34" t="s">
        <v>407</v>
      </c>
      <c r="C182" s="35" t="s">
        <v>408</v>
      </c>
      <c r="D182" s="36" t="s">
        <v>155</v>
      </c>
      <c r="E182" s="37">
        <v>57.8</v>
      </c>
      <c r="F182" s="11">
        <v>38.96</v>
      </c>
      <c r="G182" s="38">
        <f t="shared" si="39"/>
        <v>2251.89</v>
      </c>
      <c r="H182" s="39">
        <v>0</v>
      </c>
      <c r="I182" s="39">
        <f t="shared" si="40"/>
        <v>0</v>
      </c>
      <c r="J182" s="39">
        <f>F182</f>
        <v>38.96</v>
      </c>
      <c r="K182" s="39">
        <f t="shared" si="42"/>
        <v>2251.89</v>
      </c>
      <c r="L182" s="39">
        <v>21</v>
      </c>
      <c r="M182" s="39">
        <f t="shared" si="43"/>
        <v>2724.7868999999996</v>
      </c>
      <c r="N182" s="40">
        <v>0</v>
      </c>
      <c r="O182" s="40">
        <f t="shared" si="44"/>
        <v>0</v>
      </c>
      <c r="P182" s="40">
        <v>0</v>
      </c>
      <c r="Q182" s="40">
        <f t="shared" si="45"/>
        <v>0</v>
      </c>
      <c r="R182" s="39">
        <v>0</v>
      </c>
      <c r="S182" s="39">
        <f t="shared" si="46"/>
        <v>0</v>
      </c>
      <c r="T182" s="41"/>
      <c r="U182" s="41"/>
      <c r="V182" s="41"/>
      <c r="W182" s="41"/>
      <c r="X182" s="41"/>
      <c r="Y182" s="41"/>
      <c r="Z182" s="41"/>
      <c r="AA182" s="41" t="s">
        <v>126</v>
      </c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</row>
    <row r="183" spans="1:54" outlineLevel="1" x14ac:dyDescent="0.2">
      <c r="A183" s="33">
        <v>147</v>
      </c>
      <c r="B183" s="34" t="s">
        <v>409</v>
      </c>
      <c r="C183" s="35" t="s">
        <v>410</v>
      </c>
      <c r="D183" s="36" t="s">
        <v>155</v>
      </c>
      <c r="E183" s="37">
        <v>63.58</v>
      </c>
      <c r="F183" s="11">
        <v>81.67</v>
      </c>
      <c r="G183" s="38">
        <f t="shared" si="39"/>
        <v>5192.58</v>
      </c>
      <c r="H183" s="39">
        <v>0</v>
      </c>
      <c r="I183" s="39">
        <f t="shared" si="40"/>
        <v>0</v>
      </c>
      <c r="J183" s="39">
        <f>F183</f>
        <v>81.67</v>
      </c>
      <c r="K183" s="39">
        <f t="shared" si="42"/>
        <v>5192.58</v>
      </c>
      <c r="L183" s="39">
        <v>21</v>
      </c>
      <c r="M183" s="39">
        <f t="shared" si="43"/>
        <v>6283.0217999999995</v>
      </c>
      <c r="N183" s="40">
        <v>0</v>
      </c>
      <c r="O183" s="40">
        <f t="shared" si="44"/>
        <v>0</v>
      </c>
      <c r="P183" s="40">
        <v>0</v>
      </c>
      <c r="Q183" s="40">
        <f t="shared" si="45"/>
        <v>0</v>
      </c>
      <c r="R183" s="39">
        <v>0</v>
      </c>
      <c r="S183" s="39">
        <f t="shared" si="46"/>
        <v>0</v>
      </c>
      <c r="T183" s="41"/>
      <c r="U183" s="41"/>
      <c r="V183" s="41"/>
      <c r="W183" s="41"/>
      <c r="X183" s="41"/>
      <c r="Y183" s="41"/>
      <c r="Z183" s="41"/>
      <c r="AA183" s="41" t="s">
        <v>126</v>
      </c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</row>
    <row r="184" spans="1:54" outlineLevel="1" x14ac:dyDescent="0.2">
      <c r="A184" s="33">
        <v>148</v>
      </c>
      <c r="B184" s="34" t="s">
        <v>411</v>
      </c>
      <c r="C184" s="35" t="s">
        <v>412</v>
      </c>
      <c r="D184" s="36" t="s">
        <v>155</v>
      </c>
      <c r="E184" s="37">
        <v>57.8</v>
      </c>
      <c r="F184" s="11">
        <v>500.13</v>
      </c>
      <c r="G184" s="38">
        <f t="shared" si="39"/>
        <v>28907.51</v>
      </c>
      <c r="H184" s="39">
        <v>0</v>
      </c>
      <c r="I184" s="39">
        <f t="shared" si="40"/>
        <v>0</v>
      </c>
      <c r="J184" s="39">
        <f>F184</f>
        <v>500.13</v>
      </c>
      <c r="K184" s="39">
        <f t="shared" si="42"/>
        <v>28907.51</v>
      </c>
      <c r="L184" s="39">
        <v>21</v>
      </c>
      <c r="M184" s="39">
        <f t="shared" si="43"/>
        <v>34978.087099999997</v>
      </c>
      <c r="N184" s="40">
        <v>0</v>
      </c>
      <c r="O184" s="40">
        <f t="shared" si="44"/>
        <v>0</v>
      </c>
      <c r="P184" s="40">
        <v>0</v>
      </c>
      <c r="Q184" s="40">
        <f t="shared" si="45"/>
        <v>0</v>
      </c>
      <c r="R184" s="39">
        <v>0</v>
      </c>
      <c r="S184" s="39">
        <f t="shared" si="46"/>
        <v>0</v>
      </c>
      <c r="T184" s="41"/>
      <c r="U184" s="41"/>
      <c r="V184" s="41"/>
      <c r="W184" s="41"/>
      <c r="X184" s="41"/>
      <c r="Y184" s="41"/>
      <c r="Z184" s="41"/>
      <c r="AA184" s="41" t="s">
        <v>126</v>
      </c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</row>
    <row r="185" spans="1:54" outlineLevel="1" x14ac:dyDescent="0.2">
      <c r="A185" s="33">
        <v>149</v>
      </c>
      <c r="B185" s="34" t="s">
        <v>413</v>
      </c>
      <c r="C185" s="35" t="s">
        <v>414</v>
      </c>
      <c r="D185" s="36" t="s">
        <v>155</v>
      </c>
      <c r="E185" s="37">
        <v>57.8</v>
      </c>
      <c r="F185" s="11">
        <v>92.83</v>
      </c>
      <c r="G185" s="38">
        <f t="shared" si="39"/>
        <v>5365.57</v>
      </c>
      <c r="H185" s="39">
        <v>0</v>
      </c>
      <c r="I185" s="39">
        <f t="shared" si="40"/>
        <v>0</v>
      </c>
      <c r="J185" s="39">
        <f>F185</f>
        <v>92.83</v>
      </c>
      <c r="K185" s="39">
        <f t="shared" si="42"/>
        <v>5365.57</v>
      </c>
      <c r="L185" s="39">
        <v>21</v>
      </c>
      <c r="M185" s="39">
        <f t="shared" si="43"/>
        <v>6492.3396999999995</v>
      </c>
      <c r="N185" s="40">
        <v>0</v>
      </c>
      <c r="O185" s="40">
        <f t="shared" si="44"/>
        <v>0</v>
      </c>
      <c r="P185" s="40">
        <v>0</v>
      </c>
      <c r="Q185" s="40">
        <f t="shared" si="45"/>
        <v>0</v>
      </c>
      <c r="R185" s="39">
        <v>0</v>
      </c>
      <c r="S185" s="39">
        <f t="shared" si="46"/>
        <v>0</v>
      </c>
      <c r="T185" s="41"/>
      <c r="U185" s="41"/>
      <c r="V185" s="41"/>
      <c r="W185" s="41"/>
      <c r="X185" s="41"/>
      <c r="Y185" s="41"/>
      <c r="Z185" s="41"/>
      <c r="AA185" s="41" t="s">
        <v>126</v>
      </c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</row>
    <row r="186" spans="1:54" ht="22.5" outlineLevel="1" collapsed="1" x14ac:dyDescent="0.2">
      <c r="A186" s="42">
        <v>150</v>
      </c>
      <c r="B186" s="43" t="s">
        <v>415</v>
      </c>
      <c r="C186" s="44" t="s">
        <v>416</v>
      </c>
      <c r="D186" s="45" t="s">
        <v>188</v>
      </c>
      <c r="E186" s="46">
        <v>34.5</v>
      </c>
      <c r="F186" s="10">
        <v>43.74</v>
      </c>
      <c r="G186" s="47">
        <f t="shared" si="39"/>
        <v>1509.03</v>
      </c>
      <c r="H186" s="39">
        <v>0</v>
      </c>
      <c r="I186" s="39">
        <f t="shared" si="40"/>
        <v>0</v>
      </c>
      <c r="J186" s="39">
        <f>F186</f>
        <v>43.74</v>
      </c>
      <c r="K186" s="39">
        <f t="shared" si="42"/>
        <v>1509.03</v>
      </c>
      <c r="L186" s="39">
        <v>21</v>
      </c>
      <c r="M186" s="39">
        <f t="shared" si="43"/>
        <v>1825.9262999999999</v>
      </c>
      <c r="N186" s="40">
        <v>0</v>
      </c>
      <c r="O186" s="40">
        <f t="shared" si="44"/>
        <v>0</v>
      </c>
      <c r="P186" s="40">
        <v>0</v>
      </c>
      <c r="Q186" s="40">
        <f t="shared" si="45"/>
        <v>0</v>
      </c>
      <c r="R186" s="39">
        <v>0</v>
      </c>
      <c r="S186" s="39">
        <f t="shared" si="46"/>
        <v>0</v>
      </c>
      <c r="T186" s="41"/>
      <c r="U186" s="41"/>
      <c r="V186" s="41"/>
      <c r="W186" s="41"/>
      <c r="X186" s="41"/>
      <c r="Y186" s="41"/>
      <c r="Z186" s="41"/>
      <c r="AA186" s="41" t="s">
        <v>126</v>
      </c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</row>
    <row r="187" spans="1:54" ht="22.5" hidden="1" outlineLevel="2" x14ac:dyDescent="0.2">
      <c r="A187" s="48"/>
      <c r="B187" s="49"/>
      <c r="C187" s="51" t="s">
        <v>274</v>
      </c>
      <c r="D187" s="52"/>
      <c r="E187" s="53"/>
      <c r="F187" s="39"/>
      <c r="G187" s="39"/>
      <c r="H187" s="39"/>
      <c r="I187" s="39"/>
      <c r="J187" s="39"/>
      <c r="K187" s="39"/>
      <c r="L187" s="39"/>
      <c r="M187" s="39"/>
      <c r="N187" s="40"/>
      <c r="O187" s="40"/>
      <c r="P187" s="40"/>
      <c r="Q187" s="40"/>
      <c r="R187" s="39"/>
      <c r="S187" s="39"/>
      <c r="T187" s="41"/>
      <c r="U187" s="41"/>
      <c r="V187" s="41"/>
      <c r="W187" s="41"/>
      <c r="X187" s="41"/>
      <c r="Y187" s="41"/>
      <c r="Z187" s="41"/>
      <c r="AA187" s="41" t="s">
        <v>244</v>
      </c>
      <c r="AB187" s="41">
        <v>0</v>
      </c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</row>
    <row r="188" spans="1:54" hidden="1" outlineLevel="3" x14ac:dyDescent="0.2">
      <c r="A188" s="48"/>
      <c r="B188" s="49"/>
      <c r="C188" s="51" t="s">
        <v>417</v>
      </c>
      <c r="D188" s="52"/>
      <c r="E188" s="53">
        <v>34.5</v>
      </c>
      <c r="F188" s="39"/>
      <c r="G188" s="39"/>
      <c r="H188" s="39"/>
      <c r="I188" s="39"/>
      <c r="J188" s="39"/>
      <c r="K188" s="39"/>
      <c r="L188" s="39"/>
      <c r="M188" s="39"/>
      <c r="N188" s="40"/>
      <c r="O188" s="40"/>
      <c r="P188" s="40"/>
      <c r="Q188" s="40"/>
      <c r="R188" s="39"/>
      <c r="S188" s="39"/>
      <c r="T188" s="41"/>
      <c r="U188" s="41"/>
      <c r="V188" s="41"/>
      <c r="W188" s="41"/>
      <c r="X188" s="41"/>
      <c r="Y188" s="41"/>
      <c r="Z188" s="41"/>
      <c r="AA188" s="41" t="s">
        <v>244</v>
      </c>
      <c r="AB188" s="41">
        <v>0</v>
      </c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</row>
    <row r="189" spans="1:54" x14ac:dyDescent="0.2">
      <c r="A189" s="24" t="s">
        <v>121</v>
      </c>
      <c r="B189" s="25" t="s">
        <v>68</v>
      </c>
      <c r="C189" s="26" t="s">
        <v>69</v>
      </c>
      <c r="D189" s="27"/>
      <c r="E189" s="28"/>
      <c r="F189" s="29"/>
      <c r="G189" s="30">
        <f>SUMIF(AA190:AA208,"&lt;&gt;NOR",G190:G208)</f>
        <v>112842.27</v>
      </c>
      <c r="H189" s="31"/>
      <c r="I189" s="31">
        <f>SUM(I190:I208)</f>
        <v>0</v>
      </c>
      <c r="J189" s="31"/>
      <c r="K189" s="31">
        <f>SUM(K190:K208)</f>
        <v>112842.27</v>
      </c>
      <c r="L189" s="31"/>
      <c r="M189" s="31">
        <f>SUM(M190:M208)</f>
        <v>136539.14669999998</v>
      </c>
      <c r="N189" s="32"/>
      <c r="O189" s="32">
        <f>SUM(O190:O208)</f>
        <v>0</v>
      </c>
      <c r="P189" s="32"/>
      <c r="Q189" s="32">
        <f>SUM(Q190:Q208)</f>
        <v>0.22</v>
      </c>
      <c r="R189" s="31"/>
      <c r="S189" s="31">
        <f>SUM(S190:S208)</f>
        <v>0</v>
      </c>
      <c r="AA189" t="s">
        <v>122</v>
      </c>
    </row>
    <row r="190" spans="1:54" ht="22.5" outlineLevel="1" x14ac:dyDescent="0.2">
      <c r="A190" s="33">
        <v>151</v>
      </c>
      <c r="B190" s="34" t="s">
        <v>418</v>
      </c>
      <c r="C190" s="35" t="s">
        <v>419</v>
      </c>
      <c r="D190" s="36" t="s">
        <v>155</v>
      </c>
      <c r="E190" s="37">
        <v>5.4</v>
      </c>
      <c r="F190" s="11">
        <v>78.5</v>
      </c>
      <c r="G190" s="38">
        <f t="shared" ref="G190:G208" si="47">ROUND(E190*F190,2)</f>
        <v>423.9</v>
      </c>
      <c r="H190" s="39">
        <v>0</v>
      </c>
      <c r="I190" s="39">
        <f t="shared" ref="I190:I208" si="48">ROUND(E190*H190,2)</f>
        <v>0</v>
      </c>
      <c r="J190" s="39">
        <f t="shared" ref="J190:J208" si="49">F190</f>
        <v>78.5</v>
      </c>
      <c r="K190" s="39">
        <f t="shared" ref="K190:K208" si="50">ROUND(E190*J190,2)</f>
        <v>423.9</v>
      </c>
      <c r="L190" s="39">
        <v>21</v>
      </c>
      <c r="M190" s="39">
        <f t="shared" ref="M190:M208" si="51">G190*(1+L190/100)</f>
        <v>512.91899999999998</v>
      </c>
      <c r="N190" s="40">
        <v>0</v>
      </c>
      <c r="O190" s="40">
        <f t="shared" ref="O190:O208" si="52">ROUND(E190*N190,2)</f>
        <v>0</v>
      </c>
      <c r="P190" s="40">
        <v>0</v>
      </c>
      <c r="Q190" s="40">
        <f t="shared" ref="Q190:Q208" si="53">ROUND(E190*P190,2)</f>
        <v>0</v>
      </c>
      <c r="R190" s="39">
        <v>0</v>
      </c>
      <c r="S190" s="39">
        <f t="shared" ref="S190:S208" si="54">ROUND(E190*R190,2)</f>
        <v>0</v>
      </c>
      <c r="T190" s="41"/>
      <c r="U190" s="41"/>
      <c r="V190" s="41"/>
      <c r="W190" s="41"/>
      <c r="X190" s="41"/>
      <c r="Y190" s="41"/>
      <c r="Z190" s="41"/>
      <c r="AA190" s="41" t="s">
        <v>260</v>
      </c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</row>
    <row r="191" spans="1:54" ht="22.5" outlineLevel="1" x14ac:dyDescent="0.2">
      <c r="A191" s="33">
        <v>152</v>
      </c>
      <c r="B191" s="34" t="s">
        <v>420</v>
      </c>
      <c r="C191" s="35" t="s">
        <v>421</v>
      </c>
      <c r="D191" s="36" t="s">
        <v>155</v>
      </c>
      <c r="E191" s="37">
        <v>14.145</v>
      </c>
      <c r="F191" s="11">
        <v>369.36</v>
      </c>
      <c r="G191" s="38">
        <f t="shared" si="47"/>
        <v>5224.6000000000004</v>
      </c>
      <c r="H191" s="39">
        <v>0</v>
      </c>
      <c r="I191" s="39">
        <f t="shared" si="48"/>
        <v>0</v>
      </c>
      <c r="J191" s="39">
        <f t="shared" si="49"/>
        <v>369.36</v>
      </c>
      <c r="K191" s="39">
        <f t="shared" si="50"/>
        <v>5224.6000000000004</v>
      </c>
      <c r="L191" s="39">
        <v>21</v>
      </c>
      <c r="M191" s="39">
        <f t="shared" si="51"/>
        <v>6321.7660000000005</v>
      </c>
      <c r="N191" s="40">
        <v>0</v>
      </c>
      <c r="O191" s="40">
        <f t="shared" si="52"/>
        <v>0</v>
      </c>
      <c r="P191" s="40">
        <v>1.26E-2</v>
      </c>
      <c r="Q191" s="40">
        <f t="shared" si="53"/>
        <v>0.18</v>
      </c>
      <c r="R191" s="39">
        <v>0</v>
      </c>
      <c r="S191" s="39">
        <f t="shared" si="54"/>
        <v>0</v>
      </c>
      <c r="T191" s="41"/>
      <c r="U191" s="41"/>
      <c r="V191" s="41"/>
      <c r="W191" s="41"/>
      <c r="X191" s="41"/>
      <c r="Y191" s="41"/>
      <c r="Z191" s="41"/>
      <c r="AA191" s="41" t="s">
        <v>126</v>
      </c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</row>
    <row r="192" spans="1:54" ht="22.5" outlineLevel="1" x14ac:dyDescent="0.2">
      <c r="A192" s="33">
        <v>153</v>
      </c>
      <c r="B192" s="34" t="s">
        <v>422</v>
      </c>
      <c r="C192" s="35" t="s">
        <v>423</v>
      </c>
      <c r="D192" s="36" t="s">
        <v>155</v>
      </c>
      <c r="E192" s="37">
        <v>14.145</v>
      </c>
      <c r="F192" s="11">
        <v>314.24</v>
      </c>
      <c r="G192" s="38">
        <f t="shared" si="47"/>
        <v>4444.92</v>
      </c>
      <c r="H192" s="39">
        <v>0</v>
      </c>
      <c r="I192" s="39">
        <f t="shared" si="48"/>
        <v>0</v>
      </c>
      <c r="J192" s="39">
        <f t="shared" si="49"/>
        <v>314.24</v>
      </c>
      <c r="K192" s="39">
        <f t="shared" si="50"/>
        <v>4444.92</v>
      </c>
      <c r="L192" s="39">
        <v>21</v>
      </c>
      <c r="M192" s="39">
        <f t="shared" si="51"/>
        <v>5378.3531999999996</v>
      </c>
      <c r="N192" s="40">
        <v>0</v>
      </c>
      <c r="O192" s="40">
        <f t="shared" si="52"/>
        <v>0</v>
      </c>
      <c r="P192" s="40">
        <v>2.5200000000000001E-3</v>
      </c>
      <c r="Q192" s="40">
        <f t="shared" si="53"/>
        <v>0.04</v>
      </c>
      <c r="R192" s="39">
        <v>0</v>
      </c>
      <c r="S192" s="39">
        <f t="shared" si="54"/>
        <v>0</v>
      </c>
      <c r="T192" s="41"/>
      <c r="U192" s="41"/>
      <c r="V192" s="41"/>
      <c r="W192" s="41"/>
      <c r="X192" s="41"/>
      <c r="Y192" s="41"/>
      <c r="Z192" s="41"/>
      <c r="AA192" s="41" t="s">
        <v>126</v>
      </c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</row>
    <row r="193" spans="1:54" ht="22.5" outlineLevel="1" x14ac:dyDescent="0.2">
      <c r="A193" s="33">
        <v>154</v>
      </c>
      <c r="B193" s="34" t="s">
        <v>424</v>
      </c>
      <c r="C193" s="35" t="s">
        <v>425</v>
      </c>
      <c r="D193" s="36" t="s">
        <v>155</v>
      </c>
      <c r="E193" s="37">
        <v>28.29</v>
      </c>
      <c r="F193" s="11">
        <v>342.47</v>
      </c>
      <c r="G193" s="38">
        <f t="shared" si="47"/>
        <v>9688.48</v>
      </c>
      <c r="H193" s="39">
        <v>0</v>
      </c>
      <c r="I193" s="39">
        <f t="shared" si="48"/>
        <v>0</v>
      </c>
      <c r="J193" s="39">
        <f t="shared" si="49"/>
        <v>342.47</v>
      </c>
      <c r="K193" s="39">
        <f t="shared" si="50"/>
        <v>9688.48</v>
      </c>
      <c r="L193" s="39">
        <v>21</v>
      </c>
      <c r="M193" s="39">
        <f t="shared" si="51"/>
        <v>11723.060799999999</v>
      </c>
      <c r="N193" s="40">
        <v>0</v>
      </c>
      <c r="O193" s="40">
        <f t="shared" si="52"/>
        <v>0</v>
      </c>
      <c r="P193" s="40">
        <v>0</v>
      </c>
      <c r="Q193" s="40">
        <f t="shared" si="53"/>
        <v>0</v>
      </c>
      <c r="R193" s="39">
        <v>0</v>
      </c>
      <c r="S193" s="39">
        <f t="shared" si="54"/>
        <v>0</v>
      </c>
      <c r="T193" s="41"/>
      <c r="U193" s="41"/>
      <c r="V193" s="41"/>
      <c r="W193" s="41"/>
      <c r="X193" s="41"/>
      <c r="Y193" s="41"/>
      <c r="Z193" s="41"/>
      <c r="AA193" s="41" t="s">
        <v>126</v>
      </c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</row>
    <row r="194" spans="1:54" ht="22.5" outlineLevel="1" x14ac:dyDescent="0.2">
      <c r="A194" s="33">
        <v>155</v>
      </c>
      <c r="B194" s="34" t="s">
        <v>426</v>
      </c>
      <c r="C194" s="35" t="s">
        <v>427</v>
      </c>
      <c r="D194" s="36" t="s">
        <v>155</v>
      </c>
      <c r="E194" s="37">
        <v>33.69</v>
      </c>
      <c r="F194" s="11">
        <v>15.49</v>
      </c>
      <c r="G194" s="38">
        <f t="shared" si="47"/>
        <v>521.86</v>
      </c>
      <c r="H194" s="39">
        <v>0</v>
      </c>
      <c r="I194" s="39">
        <f t="shared" si="48"/>
        <v>0</v>
      </c>
      <c r="J194" s="39">
        <f t="shared" si="49"/>
        <v>15.49</v>
      </c>
      <c r="K194" s="39">
        <f t="shared" si="50"/>
        <v>521.86</v>
      </c>
      <c r="L194" s="39">
        <v>21</v>
      </c>
      <c r="M194" s="39">
        <f t="shared" si="51"/>
        <v>631.45060000000001</v>
      </c>
      <c r="N194" s="40">
        <v>0</v>
      </c>
      <c r="O194" s="40">
        <f t="shared" si="52"/>
        <v>0</v>
      </c>
      <c r="P194" s="40">
        <v>0</v>
      </c>
      <c r="Q194" s="40">
        <f t="shared" si="53"/>
        <v>0</v>
      </c>
      <c r="R194" s="39">
        <v>0</v>
      </c>
      <c r="S194" s="39">
        <f t="shared" si="54"/>
        <v>0</v>
      </c>
      <c r="T194" s="41"/>
      <c r="U194" s="41"/>
      <c r="V194" s="41"/>
      <c r="W194" s="41"/>
      <c r="X194" s="41"/>
      <c r="Y194" s="41"/>
      <c r="Z194" s="41"/>
      <c r="AA194" s="41" t="s">
        <v>126</v>
      </c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</row>
    <row r="195" spans="1:54" ht="22.5" outlineLevel="1" x14ac:dyDescent="0.2">
      <c r="A195" s="33">
        <v>156</v>
      </c>
      <c r="B195" s="34" t="s">
        <v>426</v>
      </c>
      <c r="C195" s="35" t="s">
        <v>428</v>
      </c>
      <c r="D195" s="36" t="s">
        <v>155</v>
      </c>
      <c r="E195" s="37">
        <v>33.69</v>
      </c>
      <c r="F195" s="11">
        <v>60.41</v>
      </c>
      <c r="G195" s="38">
        <f t="shared" si="47"/>
        <v>2035.21</v>
      </c>
      <c r="H195" s="39">
        <v>0</v>
      </c>
      <c r="I195" s="39">
        <f t="shared" si="48"/>
        <v>0</v>
      </c>
      <c r="J195" s="39">
        <f t="shared" si="49"/>
        <v>60.41</v>
      </c>
      <c r="K195" s="39">
        <f t="shared" si="50"/>
        <v>2035.21</v>
      </c>
      <c r="L195" s="39">
        <v>21</v>
      </c>
      <c r="M195" s="39">
        <f t="shared" si="51"/>
        <v>2462.6041</v>
      </c>
      <c r="N195" s="40">
        <v>0</v>
      </c>
      <c r="O195" s="40">
        <f t="shared" si="52"/>
        <v>0</v>
      </c>
      <c r="P195" s="40">
        <v>0</v>
      </c>
      <c r="Q195" s="40">
        <f t="shared" si="53"/>
        <v>0</v>
      </c>
      <c r="R195" s="39">
        <v>0</v>
      </c>
      <c r="S195" s="39">
        <f t="shared" si="54"/>
        <v>0</v>
      </c>
      <c r="T195" s="41"/>
      <c r="U195" s="41"/>
      <c r="V195" s="41"/>
      <c r="W195" s="41"/>
      <c r="X195" s="41"/>
      <c r="Y195" s="41"/>
      <c r="Z195" s="41"/>
      <c r="AA195" s="41" t="s">
        <v>240</v>
      </c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</row>
    <row r="196" spans="1:54" ht="22.5" outlineLevel="1" x14ac:dyDescent="0.2">
      <c r="A196" s="33">
        <v>157</v>
      </c>
      <c r="B196" s="34" t="s">
        <v>429</v>
      </c>
      <c r="C196" s="35" t="s">
        <v>430</v>
      </c>
      <c r="D196" s="36" t="s">
        <v>155</v>
      </c>
      <c r="E196" s="37">
        <v>4.7</v>
      </c>
      <c r="F196" s="11">
        <v>940.84</v>
      </c>
      <c r="G196" s="38">
        <f t="shared" si="47"/>
        <v>4421.95</v>
      </c>
      <c r="H196" s="39">
        <v>0</v>
      </c>
      <c r="I196" s="39">
        <f t="shared" si="48"/>
        <v>0</v>
      </c>
      <c r="J196" s="39">
        <f t="shared" si="49"/>
        <v>940.84</v>
      </c>
      <c r="K196" s="39">
        <f t="shared" si="50"/>
        <v>4421.95</v>
      </c>
      <c r="L196" s="39">
        <v>21</v>
      </c>
      <c r="M196" s="39">
        <f t="shared" si="51"/>
        <v>5350.5594999999994</v>
      </c>
      <c r="N196" s="40">
        <v>0</v>
      </c>
      <c r="O196" s="40">
        <f t="shared" si="52"/>
        <v>0</v>
      </c>
      <c r="P196" s="40">
        <v>0</v>
      </c>
      <c r="Q196" s="40">
        <f t="shared" si="53"/>
        <v>0</v>
      </c>
      <c r="R196" s="39">
        <v>0</v>
      </c>
      <c r="S196" s="39">
        <f t="shared" si="54"/>
        <v>0</v>
      </c>
      <c r="T196" s="41"/>
      <c r="U196" s="41"/>
      <c r="V196" s="41"/>
      <c r="W196" s="41"/>
      <c r="X196" s="41"/>
      <c r="Y196" s="41"/>
      <c r="Z196" s="41"/>
      <c r="AA196" s="41" t="s">
        <v>126</v>
      </c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</row>
    <row r="197" spans="1:54" outlineLevel="1" x14ac:dyDescent="0.2">
      <c r="A197" s="33">
        <v>158</v>
      </c>
      <c r="B197" s="34" t="s">
        <v>431</v>
      </c>
      <c r="C197" s="35" t="s">
        <v>432</v>
      </c>
      <c r="D197" s="36" t="s">
        <v>155</v>
      </c>
      <c r="E197" s="37">
        <v>8.82</v>
      </c>
      <c r="F197" s="11">
        <v>85.81</v>
      </c>
      <c r="G197" s="38">
        <f t="shared" si="47"/>
        <v>756.84</v>
      </c>
      <c r="H197" s="39">
        <v>0</v>
      </c>
      <c r="I197" s="39">
        <f t="shared" si="48"/>
        <v>0</v>
      </c>
      <c r="J197" s="39">
        <f t="shared" si="49"/>
        <v>85.81</v>
      </c>
      <c r="K197" s="39">
        <f t="shared" si="50"/>
        <v>756.84</v>
      </c>
      <c r="L197" s="39">
        <v>21</v>
      </c>
      <c r="M197" s="39">
        <f t="shared" si="51"/>
        <v>915.77639999999997</v>
      </c>
      <c r="N197" s="40">
        <v>0</v>
      </c>
      <c r="O197" s="40">
        <f t="shared" si="52"/>
        <v>0</v>
      </c>
      <c r="P197" s="40">
        <v>0</v>
      </c>
      <c r="Q197" s="40">
        <f t="shared" si="53"/>
        <v>0</v>
      </c>
      <c r="R197" s="39">
        <v>0</v>
      </c>
      <c r="S197" s="39">
        <f t="shared" si="54"/>
        <v>0</v>
      </c>
      <c r="T197" s="41"/>
      <c r="U197" s="41"/>
      <c r="V197" s="41"/>
      <c r="W197" s="41"/>
      <c r="X197" s="41"/>
      <c r="Y197" s="41"/>
      <c r="Z197" s="41"/>
      <c r="AA197" s="41" t="s">
        <v>126</v>
      </c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</row>
    <row r="198" spans="1:54" ht="33.75" outlineLevel="1" x14ac:dyDescent="0.2">
      <c r="A198" s="33">
        <v>159</v>
      </c>
      <c r="B198" s="34" t="s">
        <v>418</v>
      </c>
      <c r="C198" s="35" t="s">
        <v>433</v>
      </c>
      <c r="D198" s="36" t="s">
        <v>155</v>
      </c>
      <c r="E198" s="37">
        <v>1</v>
      </c>
      <c r="F198" s="11">
        <v>880.23</v>
      </c>
      <c r="G198" s="38">
        <f t="shared" si="47"/>
        <v>880.23</v>
      </c>
      <c r="H198" s="39">
        <v>0</v>
      </c>
      <c r="I198" s="39">
        <f t="shared" si="48"/>
        <v>0</v>
      </c>
      <c r="J198" s="39">
        <f t="shared" si="49"/>
        <v>880.23</v>
      </c>
      <c r="K198" s="39">
        <f t="shared" si="50"/>
        <v>880.23</v>
      </c>
      <c r="L198" s="39">
        <v>21</v>
      </c>
      <c r="M198" s="39">
        <f t="shared" si="51"/>
        <v>1065.0782999999999</v>
      </c>
      <c r="N198" s="40">
        <v>0</v>
      </c>
      <c r="O198" s="40">
        <f t="shared" si="52"/>
        <v>0</v>
      </c>
      <c r="P198" s="40">
        <v>0</v>
      </c>
      <c r="Q198" s="40">
        <f t="shared" si="53"/>
        <v>0</v>
      </c>
      <c r="R198" s="39">
        <v>0</v>
      </c>
      <c r="S198" s="39">
        <f t="shared" si="54"/>
        <v>0</v>
      </c>
      <c r="T198" s="41"/>
      <c r="U198" s="41"/>
      <c r="V198" s="41"/>
      <c r="W198" s="41"/>
      <c r="X198" s="41"/>
      <c r="Y198" s="41"/>
      <c r="Z198" s="41"/>
      <c r="AA198" s="41" t="s">
        <v>288</v>
      </c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</row>
    <row r="199" spans="1:54" ht="33.75" outlineLevel="1" x14ac:dyDescent="0.2">
      <c r="A199" s="33">
        <v>160</v>
      </c>
      <c r="B199" s="34" t="s">
        <v>418</v>
      </c>
      <c r="C199" s="35" t="s">
        <v>434</v>
      </c>
      <c r="D199" s="36" t="s">
        <v>155</v>
      </c>
      <c r="E199" s="37">
        <v>9.1020000000000003</v>
      </c>
      <c r="F199" s="11">
        <v>738.82</v>
      </c>
      <c r="G199" s="38">
        <f t="shared" si="47"/>
        <v>6724.74</v>
      </c>
      <c r="H199" s="39">
        <v>0</v>
      </c>
      <c r="I199" s="39">
        <f t="shared" si="48"/>
        <v>0</v>
      </c>
      <c r="J199" s="39">
        <f t="shared" si="49"/>
        <v>738.82</v>
      </c>
      <c r="K199" s="39">
        <f t="shared" si="50"/>
        <v>6724.74</v>
      </c>
      <c r="L199" s="39">
        <v>21</v>
      </c>
      <c r="M199" s="39">
        <f t="shared" si="51"/>
        <v>8136.9353999999994</v>
      </c>
      <c r="N199" s="40">
        <v>0</v>
      </c>
      <c r="O199" s="40">
        <f t="shared" si="52"/>
        <v>0</v>
      </c>
      <c r="P199" s="40">
        <v>0</v>
      </c>
      <c r="Q199" s="40">
        <f t="shared" si="53"/>
        <v>0</v>
      </c>
      <c r="R199" s="39">
        <v>0</v>
      </c>
      <c r="S199" s="39">
        <f t="shared" si="54"/>
        <v>0</v>
      </c>
      <c r="T199" s="41"/>
      <c r="U199" s="41"/>
      <c r="V199" s="41"/>
      <c r="W199" s="41"/>
      <c r="X199" s="41"/>
      <c r="Y199" s="41"/>
      <c r="Z199" s="41"/>
      <c r="AA199" s="41" t="s">
        <v>288</v>
      </c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</row>
    <row r="200" spans="1:54" ht="22.5" outlineLevel="1" x14ac:dyDescent="0.2">
      <c r="A200" s="33">
        <v>161</v>
      </c>
      <c r="B200" s="34" t="s">
        <v>435</v>
      </c>
      <c r="C200" s="35" t="s">
        <v>436</v>
      </c>
      <c r="D200" s="36" t="s">
        <v>155</v>
      </c>
      <c r="E200" s="37">
        <v>28.29</v>
      </c>
      <c r="F200" s="11">
        <v>1146.96</v>
      </c>
      <c r="G200" s="38">
        <f t="shared" si="47"/>
        <v>32447.5</v>
      </c>
      <c r="H200" s="39">
        <v>0</v>
      </c>
      <c r="I200" s="39">
        <f t="shared" si="48"/>
        <v>0</v>
      </c>
      <c r="J200" s="39">
        <f t="shared" si="49"/>
        <v>1146.96</v>
      </c>
      <c r="K200" s="39">
        <f t="shared" si="50"/>
        <v>32447.5</v>
      </c>
      <c r="L200" s="39">
        <v>21</v>
      </c>
      <c r="M200" s="39">
        <f t="shared" si="51"/>
        <v>39261.474999999999</v>
      </c>
      <c r="N200" s="40">
        <v>0</v>
      </c>
      <c r="O200" s="40">
        <f t="shared" si="52"/>
        <v>0</v>
      </c>
      <c r="P200" s="40">
        <v>0</v>
      </c>
      <c r="Q200" s="40">
        <f t="shared" si="53"/>
        <v>0</v>
      </c>
      <c r="R200" s="39">
        <v>0</v>
      </c>
      <c r="S200" s="39">
        <f t="shared" si="54"/>
        <v>0</v>
      </c>
      <c r="T200" s="41"/>
      <c r="U200" s="41"/>
      <c r="V200" s="41"/>
      <c r="W200" s="41"/>
      <c r="X200" s="41"/>
      <c r="Y200" s="41"/>
      <c r="Z200" s="41"/>
      <c r="AA200" s="41" t="s">
        <v>126</v>
      </c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</row>
    <row r="201" spans="1:54" ht="22.5" outlineLevel="1" x14ac:dyDescent="0.2">
      <c r="A201" s="33">
        <v>162</v>
      </c>
      <c r="B201" s="34" t="s">
        <v>420</v>
      </c>
      <c r="C201" s="35" t="s">
        <v>437</v>
      </c>
      <c r="D201" s="36" t="s">
        <v>155</v>
      </c>
      <c r="E201" s="37">
        <v>31.119</v>
      </c>
      <c r="F201" s="11">
        <v>611.79</v>
      </c>
      <c r="G201" s="38">
        <f t="shared" si="47"/>
        <v>19038.29</v>
      </c>
      <c r="H201" s="39">
        <v>0</v>
      </c>
      <c r="I201" s="39">
        <f t="shared" si="48"/>
        <v>0</v>
      </c>
      <c r="J201" s="39">
        <f t="shared" si="49"/>
        <v>611.79</v>
      </c>
      <c r="K201" s="39">
        <f t="shared" si="50"/>
        <v>19038.29</v>
      </c>
      <c r="L201" s="39">
        <v>21</v>
      </c>
      <c r="M201" s="39">
        <f t="shared" si="51"/>
        <v>23036.330900000001</v>
      </c>
      <c r="N201" s="40">
        <v>0</v>
      </c>
      <c r="O201" s="40">
        <f t="shared" si="52"/>
        <v>0</v>
      </c>
      <c r="P201" s="40">
        <v>0</v>
      </c>
      <c r="Q201" s="40">
        <f t="shared" si="53"/>
        <v>0</v>
      </c>
      <c r="R201" s="39">
        <v>0</v>
      </c>
      <c r="S201" s="39">
        <f t="shared" si="54"/>
        <v>0</v>
      </c>
      <c r="T201" s="41"/>
      <c r="U201" s="41"/>
      <c r="V201" s="41"/>
      <c r="W201" s="41"/>
      <c r="X201" s="41"/>
      <c r="Y201" s="41"/>
      <c r="Z201" s="41"/>
      <c r="AA201" s="41" t="s">
        <v>260</v>
      </c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</row>
    <row r="202" spans="1:54" outlineLevel="1" x14ac:dyDescent="0.2">
      <c r="A202" s="33">
        <v>163</v>
      </c>
      <c r="B202" s="34" t="s">
        <v>438</v>
      </c>
      <c r="C202" s="35" t="s">
        <v>439</v>
      </c>
      <c r="D202" s="36" t="s">
        <v>188</v>
      </c>
      <c r="E202" s="37">
        <v>2.4</v>
      </c>
      <c r="F202" s="11">
        <v>101.88</v>
      </c>
      <c r="G202" s="38">
        <f t="shared" si="47"/>
        <v>244.51</v>
      </c>
      <c r="H202" s="39">
        <v>0</v>
      </c>
      <c r="I202" s="39">
        <f t="shared" si="48"/>
        <v>0</v>
      </c>
      <c r="J202" s="39">
        <f t="shared" si="49"/>
        <v>101.88</v>
      </c>
      <c r="K202" s="39">
        <f t="shared" si="50"/>
        <v>244.51</v>
      </c>
      <c r="L202" s="39">
        <v>21</v>
      </c>
      <c r="M202" s="39">
        <f t="shared" si="51"/>
        <v>295.8571</v>
      </c>
      <c r="N202" s="40">
        <v>0</v>
      </c>
      <c r="O202" s="40">
        <f t="shared" si="52"/>
        <v>0</v>
      </c>
      <c r="P202" s="40">
        <v>0</v>
      </c>
      <c r="Q202" s="40">
        <f t="shared" si="53"/>
        <v>0</v>
      </c>
      <c r="R202" s="39">
        <v>0</v>
      </c>
      <c r="S202" s="39">
        <f t="shared" si="54"/>
        <v>0</v>
      </c>
      <c r="T202" s="41"/>
      <c r="U202" s="41"/>
      <c r="V202" s="41"/>
      <c r="W202" s="41"/>
      <c r="X202" s="41"/>
      <c r="Y202" s="41"/>
      <c r="Z202" s="41"/>
      <c r="AA202" s="41" t="s">
        <v>126</v>
      </c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</row>
    <row r="203" spans="1:54" ht="22.5" outlineLevel="1" x14ac:dyDescent="0.2">
      <c r="A203" s="33">
        <v>164</v>
      </c>
      <c r="B203" s="34" t="s">
        <v>440</v>
      </c>
      <c r="C203" s="35" t="s">
        <v>441</v>
      </c>
      <c r="D203" s="36" t="s">
        <v>188</v>
      </c>
      <c r="E203" s="37">
        <v>2.7</v>
      </c>
      <c r="F203" s="11">
        <v>399.23</v>
      </c>
      <c r="G203" s="38">
        <f t="shared" si="47"/>
        <v>1077.92</v>
      </c>
      <c r="H203" s="39">
        <v>0</v>
      </c>
      <c r="I203" s="39">
        <f t="shared" si="48"/>
        <v>0</v>
      </c>
      <c r="J203" s="39">
        <f t="shared" si="49"/>
        <v>399.23</v>
      </c>
      <c r="K203" s="39">
        <f t="shared" si="50"/>
        <v>1077.92</v>
      </c>
      <c r="L203" s="39">
        <v>21</v>
      </c>
      <c r="M203" s="39">
        <f t="shared" si="51"/>
        <v>1304.2832000000001</v>
      </c>
      <c r="N203" s="40">
        <v>0</v>
      </c>
      <c r="O203" s="40">
        <f t="shared" si="52"/>
        <v>0</v>
      </c>
      <c r="P203" s="40">
        <v>0</v>
      </c>
      <c r="Q203" s="40">
        <f t="shared" si="53"/>
        <v>0</v>
      </c>
      <c r="R203" s="39">
        <v>0</v>
      </c>
      <c r="S203" s="39">
        <f t="shared" si="54"/>
        <v>0</v>
      </c>
      <c r="T203" s="41"/>
      <c r="U203" s="41"/>
      <c r="V203" s="41"/>
      <c r="W203" s="41"/>
      <c r="X203" s="41"/>
      <c r="Y203" s="41"/>
      <c r="Z203" s="41"/>
      <c r="AA203" s="41" t="s">
        <v>260</v>
      </c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</row>
    <row r="204" spans="1:54" ht="22.5" outlineLevel="1" x14ac:dyDescent="0.2">
      <c r="A204" s="33">
        <v>165</v>
      </c>
      <c r="B204" s="34" t="s">
        <v>442</v>
      </c>
      <c r="C204" s="35" t="s">
        <v>443</v>
      </c>
      <c r="D204" s="36" t="s">
        <v>188</v>
      </c>
      <c r="E204" s="37">
        <v>33.299999999999997</v>
      </c>
      <c r="F204" s="11">
        <v>168.35</v>
      </c>
      <c r="G204" s="38">
        <f t="shared" si="47"/>
        <v>5606.06</v>
      </c>
      <c r="H204" s="39">
        <v>0</v>
      </c>
      <c r="I204" s="39">
        <f t="shared" si="48"/>
        <v>0</v>
      </c>
      <c r="J204" s="39">
        <f t="shared" si="49"/>
        <v>168.35</v>
      </c>
      <c r="K204" s="39">
        <f t="shared" si="50"/>
        <v>5606.06</v>
      </c>
      <c r="L204" s="39">
        <v>21</v>
      </c>
      <c r="M204" s="39">
        <f t="shared" si="51"/>
        <v>6783.3326000000006</v>
      </c>
      <c r="N204" s="40">
        <v>0</v>
      </c>
      <c r="O204" s="40">
        <f t="shared" si="52"/>
        <v>0</v>
      </c>
      <c r="P204" s="40">
        <v>0</v>
      </c>
      <c r="Q204" s="40">
        <f t="shared" si="53"/>
        <v>0</v>
      </c>
      <c r="R204" s="39">
        <v>0</v>
      </c>
      <c r="S204" s="39">
        <f t="shared" si="54"/>
        <v>0</v>
      </c>
      <c r="T204" s="41"/>
      <c r="U204" s="41"/>
      <c r="V204" s="41"/>
      <c r="W204" s="41"/>
      <c r="X204" s="41"/>
      <c r="Y204" s="41"/>
      <c r="Z204" s="41"/>
      <c r="AA204" s="41" t="s">
        <v>126</v>
      </c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</row>
    <row r="205" spans="1:54" outlineLevel="1" x14ac:dyDescent="0.2">
      <c r="A205" s="33">
        <v>166</v>
      </c>
      <c r="B205" s="34" t="s">
        <v>444</v>
      </c>
      <c r="C205" s="35" t="s">
        <v>445</v>
      </c>
      <c r="D205" s="36" t="s">
        <v>188</v>
      </c>
      <c r="E205" s="37">
        <v>33.299999999999997</v>
      </c>
      <c r="F205" s="11">
        <v>106.78</v>
      </c>
      <c r="G205" s="38">
        <f t="shared" si="47"/>
        <v>3555.77</v>
      </c>
      <c r="H205" s="39">
        <v>0</v>
      </c>
      <c r="I205" s="39">
        <f t="shared" si="48"/>
        <v>0</v>
      </c>
      <c r="J205" s="39">
        <f t="shared" si="49"/>
        <v>106.78</v>
      </c>
      <c r="K205" s="39">
        <f t="shared" si="50"/>
        <v>3555.77</v>
      </c>
      <c r="L205" s="39">
        <v>21</v>
      </c>
      <c r="M205" s="39">
        <f t="shared" si="51"/>
        <v>4302.4817000000003</v>
      </c>
      <c r="N205" s="40">
        <v>0</v>
      </c>
      <c r="O205" s="40">
        <f t="shared" si="52"/>
        <v>0</v>
      </c>
      <c r="P205" s="40">
        <v>0</v>
      </c>
      <c r="Q205" s="40">
        <f t="shared" si="53"/>
        <v>0</v>
      </c>
      <c r="R205" s="39">
        <v>0</v>
      </c>
      <c r="S205" s="39">
        <f t="shared" si="54"/>
        <v>0</v>
      </c>
      <c r="T205" s="41"/>
      <c r="U205" s="41"/>
      <c r="V205" s="41"/>
      <c r="W205" s="41"/>
      <c r="X205" s="41"/>
      <c r="Y205" s="41"/>
      <c r="Z205" s="41"/>
      <c r="AA205" s="41" t="s">
        <v>126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</row>
    <row r="206" spans="1:54" ht="33.75" outlineLevel="1" x14ac:dyDescent="0.2">
      <c r="A206" s="33">
        <v>167</v>
      </c>
      <c r="B206" s="34" t="s">
        <v>446</v>
      </c>
      <c r="C206" s="35" t="s">
        <v>447</v>
      </c>
      <c r="D206" s="36" t="s">
        <v>150</v>
      </c>
      <c r="E206" s="37">
        <v>45</v>
      </c>
      <c r="F206" s="11">
        <v>147.76</v>
      </c>
      <c r="G206" s="38">
        <f t="shared" si="47"/>
        <v>6649.2</v>
      </c>
      <c r="H206" s="39">
        <v>0</v>
      </c>
      <c r="I206" s="39">
        <f t="shared" si="48"/>
        <v>0</v>
      </c>
      <c r="J206" s="39">
        <f t="shared" si="49"/>
        <v>147.76</v>
      </c>
      <c r="K206" s="39">
        <f t="shared" si="50"/>
        <v>6649.2</v>
      </c>
      <c r="L206" s="39">
        <v>21</v>
      </c>
      <c r="M206" s="39">
        <f t="shared" si="51"/>
        <v>8045.5319999999992</v>
      </c>
      <c r="N206" s="40">
        <v>0</v>
      </c>
      <c r="O206" s="40">
        <f t="shared" si="52"/>
        <v>0</v>
      </c>
      <c r="P206" s="40">
        <v>0</v>
      </c>
      <c r="Q206" s="40">
        <f t="shared" si="53"/>
        <v>0</v>
      </c>
      <c r="R206" s="39">
        <v>0</v>
      </c>
      <c r="S206" s="39">
        <f t="shared" si="54"/>
        <v>0</v>
      </c>
      <c r="T206" s="41"/>
      <c r="U206" s="41"/>
      <c r="V206" s="41"/>
      <c r="W206" s="41"/>
      <c r="X206" s="41"/>
      <c r="Y206" s="41"/>
      <c r="Z206" s="41"/>
      <c r="AA206" s="41" t="s">
        <v>260</v>
      </c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</row>
    <row r="207" spans="1:54" ht="33.75" outlineLevel="1" x14ac:dyDescent="0.2">
      <c r="A207" s="33">
        <v>168</v>
      </c>
      <c r="B207" s="34" t="s">
        <v>448</v>
      </c>
      <c r="C207" s="35" t="s">
        <v>449</v>
      </c>
      <c r="D207" s="36" t="s">
        <v>125</v>
      </c>
      <c r="E207" s="37">
        <v>1</v>
      </c>
      <c r="F207" s="11">
        <v>1652.4</v>
      </c>
      <c r="G207" s="38">
        <f t="shared" si="47"/>
        <v>1652.4</v>
      </c>
      <c r="H207" s="39">
        <v>0</v>
      </c>
      <c r="I207" s="39">
        <f t="shared" si="48"/>
        <v>0</v>
      </c>
      <c r="J207" s="39">
        <f t="shared" si="49"/>
        <v>1652.4</v>
      </c>
      <c r="K207" s="39">
        <f t="shared" si="50"/>
        <v>1652.4</v>
      </c>
      <c r="L207" s="39">
        <v>21</v>
      </c>
      <c r="M207" s="39">
        <f t="shared" si="51"/>
        <v>1999.404</v>
      </c>
      <c r="N207" s="40">
        <v>0</v>
      </c>
      <c r="O207" s="40">
        <f t="shared" si="52"/>
        <v>0</v>
      </c>
      <c r="P207" s="40">
        <v>0</v>
      </c>
      <c r="Q207" s="40">
        <f t="shared" si="53"/>
        <v>0</v>
      </c>
      <c r="R207" s="39">
        <v>0</v>
      </c>
      <c r="S207" s="39">
        <f t="shared" si="54"/>
        <v>0</v>
      </c>
      <c r="T207" s="41"/>
      <c r="U207" s="41"/>
      <c r="V207" s="41"/>
      <c r="W207" s="41"/>
      <c r="X207" s="41"/>
      <c r="Y207" s="41"/>
      <c r="Z207" s="41"/>
      <c r="AA207" s="41" t="s">
        <v>260</v>
      </c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</row>
    <row r="208" spans="1:54" ht="22.5" outlineLevel="1" x14ac:dyDescent="0.2">
      <c r="A208" s="33">
        <v>169</v>
      </c>
      <c r="B208" s="34" t="s">
        <v>450</v>
      </c>
      <c r="C208" s="35" t="s">
        <v>262</v>
      </c>
      <c r="D208" s="36" t="s">
        <v>0</v>
      </c>
      <c r="E208" s="37">
        <v>49652.584999999999</v>
      </c>
      <c r="F208" s="11">
        <v>0.15</v>
      </c>
      <c r="G208" s="38">
        <f t="shared" si="47"/>
        <v>7447.89</v>
      </c>
      <c r="H208" s="39">
        <v>0</v>
      </c>
      <c r="I208" s="39">
        <f t="shared" si="48"/>
        <v>0</v>
      </c>
      <c r="J208" s="39">
        <f t="shared" si="49"/>
        <v>0.15</v>
      </c>
      <c r="K208" s="39">
        <f t="shared" si="50"/>
        <v>7447.89</v>
      </c>
      <c r="L208" s="39">
        <v>21</v>
      </c>
      <c r="M208" s="39">
        <f t="shared" si="51"/>
        <v>9011.9469000000008</v>
      </c>
      <c r="N208" s="40">
        <v>0</v>
      </c>
      <c r="O208" s="40">
        <f t="shared" si="52"/>
        <v>0</v>
      </c>
      <c r="P208" s="40">
        <v>0</v>
      </c>
      <c r="Q208" s="40">
        <f t="shared" si="53"/>
        <v>0</v>
      </c>
      <c r="R208" s="39">
        <v>0</v>
      </c>
      <c r="S208" s="39">
        <f t="shared" si="54"/>
        <v>0</v>
      </c>
      <c r="T208" s="41"/>
      <c r="U208" s="41"/>
      <c r="V208" s="41"/>
      <c r="W208" s="41"/>
      <c r="X208" s="41"/>
      <c r="Y208" s="41"/>
      <c r="Z208" s="41"/>
      <c r="AA208" s="41" t="s">
        <v>126</v>
      </c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</row>
    <row r="209" spans="1:54" x14ac:dyDescent="0.2">
      <c r="A209" s="24" t="s">
        <v>121</v>
      </c>
      <c r="B209" s="25" t="s">
        <v>70</v>
      </c>
      <c r="C209" s="26" t="s">
        <v>71</v>
      </c>
      <c r="D209" s="27"/>
      <c r="E209" s="28"/>
      <c r="F209" s="29"/>
      <c r="G209" s="30">
        <f>SUMIF(AA210:AA217,"&lt;&gt;NOR",G210:G217)</f>
        <v>81556.14999999998</v>
      </c>
      <c r="H209" s="31"/>
      <c r="I209" s="31">
        <f>SUM(I210:I217)</f>
        <v>0</v>
      </c>
      <c r="J209" s="31"/>
      <c r="K209" s="31">
        <f>SUM(K210:K217)</f>
        <v>81556.14999999998</v>
      </c>
      <c r="L209" s="31"/>
      <c r="M209" s="31">
        <f>SUM(M210:M217)</f>
        <v>98682.941500000001</v>
      </c>
      <c r="N209" s="32"/>
      <c r="O209" s="32">
        <f>SUM(O210:O217)</f>
        <v>0</v>
      </c>
      <c r="P209" s="32"/>
      <c r="Q209" s="32">
        <f>SUM(Q210:Q217)</f>
        <v>0</v>
      </c>
      <c r="R209" s="31"/>
      <c r="S209" s="31">
        <f>SUM(S210:S217)</f>
        <v>0</v>
      </c>
      <c r="AA209" t="s">
        <v>122</v>
      </c>
    </row>
    <row r="210" spans="1:54" ht="22.5" outlineLevel="1" x14ac:dyDescent="0.2">
      <c r="A210" s="33">
        <v>170</v>
      </c>
      <c r="B210" s="34" t="s">
        <v>451</v>
      </c>
      <c r="C210" s="35" t="s">
        <v>452</v>
      </c>
      <c r="D210" s="36" t="s">
        <v>155</v>
      </c>
      <c r="E210" s="37">
        <v>57.93</v>
      </c>
      <c r="F210" s="11">
        <v>15.49</v>
      </c>
      <c r="G210" s="38">
        <f t="shared" ref="G210:G217" si="55">ROUND(E210*F210,2)</f>
        <v>897.34</v>
      </c>
      <c r="H210" s="39">
        <v>0</v>
      </c>
      <c r="I210" s="39">
        <f t="shared" ref="I210:I217" si="56">ROUND(E210*H210,2)</f>
        <v>0</v>
      </c>
      <c r="J210" s="39">
        <f t="shared" ref="J210:J217" si="57">F210</f>
        <v>15.49</v>
      </c>
      <c r="K210" s="39">
        <f t="shared" ref="K210:K217" si="58">ROUND(E210*J210,2)</f>
        <v>897.34</v>
      </c>
      <c r="L210" s="39">
        <v>21</v>
      </c>
      <c r="M210" s="39">
        <f t="shared" ref="M210:M217" si="59">G210*(1+L210/100)</f>
        <v>1085.7814000000001</v>
      </c>
      <c r="N210" s="40">
        <v>0</v>
      </c>
      <c r="O210" s="40">
        <f t="shared" ref="O210:O217" si="60">ROUND(E210*N210,2)</f>
        <v>0</v>
      </c>
      <c r="P210" s="40">
        <v>0</v>
      </c>
      <c r="Q210" s="40">
        <f t="shared" ref="Q210:Q217" si="61">ROUND(E210*P210,2)</f>
        <v>0</v>
      </c>
      <c r="R210" s="39">
        <v>0</v>
      </c>
      <c r="S210" s="39">
        <f t="shared" ref="S210:S217" si="62">ROUND(E210*R210,2)</f>
        <v>0</v>
      </c>
      <c r="T210" s="41"/>
      <c r="U210" s="41"/>
      <c r="V210" s="41"/>
      <c r="W210" s="41"/>
      <c r="X210" s="41"/>
      <c r="Y210" s="41"/>
      <c r="Z210" s="41"/>
      <c r="AA210" s="41" t="s">
        <v>260</v>
      </c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</row>
    <row r="211" spans="1:54" ht="22.5" outlineLevel="1" x14ac:dyDescent="0.2">
      <c r="A211" s="33">
        <v>171</v>
      </c>
      <c r="B211" s="34" t="s">
        <v>451</v>
      </c>
      <c r="C211" s="35" t="s">
        <v>453</v>
      </c>
      <c r="D211" s="36" t="s">
        <v>155</v>
      </c>
      <c r="E211" s="37">
        <v>57.93</v>
      </c>
      <c r="F211" s="11">
        <v>422.26</v>
      </c>
      <c r="G211" s="38">
        <f t="shared" si="55"/>
        <v>24461.52</v>
      </c>
      <c r="H211" s="39">
        <v>0</v>
      </c>
      <c r="I211" s="39">
        <f t="shared" si="56"/>
        <v>0</v>
      </c>
      <c r="J211" s="39">
        <f t="shared" si="57"/>
        <v>422.26</v>
      </c>
      <c r="K211" s="39">
        <f t="shared" si="58"/>
        <v>24461.52</v>
      </c>
      <c r="L211" s="39">
        <v>21</v>
      </c>
      <c r="M211" s="39">
        <f t="shared" si="59"/>
        <v>29598.439200000001</v>
      </c>
      <c r="N211" s="40">
        <v>0</v>
      </c>
      <c r="O211" s="40">
        <f t="shared" si="60"/>
        <v>0</v>
      </c>
      <c r="P211" s="40">
        <v>0</v>
      </c>
      <c r="Q211" s="40">
        <f t="shared" si="61"/>
        <v>0</v>
      </c>
      <c r="R211" s="39">
        <v>0</v>
      </c>
      <c r="S211" s="39">
        <f t="shared" si="62"/>
        <v>0</v>
      </c>
      <c r="T211" s="41"/>
      <c r="U211" s="41"/>
      <c r="V211" s="41"/>
      <c r="W211" s="41"/>
      <c r="X211" s="41"/>
      <c r="Y211" s="41"/>
      <c r="Z211" s="41"/>
      <c r="AA211" s="41" t="s">
        <v>126</v>
      </c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</row>
    <row r="212" spans="1:54" ht="33.75" outlineLevel="1" x14ac:dyDescent="0.2">
      <c r="A212" s="33">
        <v>172</v>
      </c>
      <c r="B212" s="34" t="s">
        <v>454</v>
      </c>
      <c r="C212" s="35" t="s">
        <v>455</v>
      </c>
      <c r="D212" s="36" t="s">
        <v>155</v>
      </c>
      <c r="E212" s="37">
        <v>58.305</v>
      </c>
      <c r="F212" s="11">
        <v>510.64</v>
      </c>
      <c r="G212" s="38">
        <f t="shared" si="55"/>
        <v>29772.87</v>
      </c>
      <c r="H212" s="39">
        <v>0</v>
      </c>
      <c r="I212" s="39">
        <f t="shared" si="56"/>
        <v>0</v>
      </c>
      <c r="J212" s="39">
        <f t="shared" si="57"/>
        <v>510.64</v>
      </c>
      <c r="K212" s="39">
        <f t="shared" si="58"/>
        <v>29772.87</v>
      </c>
      <c r="L212" s="39">
        <v>21</v>
      </c>
      <c r="M212" s="39">
        <f t="shared" si="59"/>
        <v>36025.172699999996</v>
      </c>
      <c r="N212" s="40">
        <v>0</v>
      </c>
      <c r="O212" s="40">
        <f t="shared" si="60"/>
        <v>0</v>
      </c>
      <c r="P212" s="40">
        <v>0</v>
      </c>
      <c r="Q212" s="40">
        <f t="shared" si="61"/>
        <v>0</v>
      </c>
      <c r="R212" s="39">
        <v>0</v>
      </c>
      <c r="S212" s="39">
        <f t="shared" si="62"/>
        <v>0</v>
      </c>
      <c r="T212" s="41"/>
      <c r="U212" s="41"/>
      <c r="V212" s="41"/>
      <c r="W212" s="41"/>
      <c r="X212" s="41"/>
      <c r="Y212" s="41"/>
      <c r="Z212" s="41"/>
      <c r="AA212" s="41" t="s">
        <v>260</v>
      </c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</row>
    <row r="213" spans="1:54" ht="22.5" outlineLevel="1" x14ac:dyDescent="0.2">
      <c r="A213" s="33">
        <v>173</v>
      </c>
      <c r="B213" s="34" t="s">
        <v>456</v>
      </c>
      <c r="C213" s="35" t="s">
        <v>457</v>
      </c>
      <c r="D213" s="36" t="s">
        <v>155</v>
      </c>
      <c r="E213" s="37">
        <v>7.9530000000000003</v>
      </c>
      <c r="F213" s="11">
        <v>412.44</v>
      </c>
      <c r="G213" s="38">
        <f t="shared" si="55"/>
        <v>3280.14</v>
      </c>
      <c r="H213" s="39">
        <v>0</v>
      </c>
      <c r="I213" s="39">
        <f t="shared" si="56"/>
        <v>0</v>
      </c>
      <c r="J213" s="39">
        <f t="shared" si="57"/>
        <v>412.44</v>
      </c>
      <c r="K213" s="39">
        <f t="shared" si="58"/>
        <v>3280.14</v>
      </c>
      <c r="L213" s="39">
        <v>21</v>
      </c>
      <c r="M213" s="39">
        <f t="shared" si="59"/>
        <v>3968.9694</v>
      </c>
      <c r="N213" s="40">
        <v>0</v>
      </c>
      <c r="O213" s="40">
        <f t="shared" si="60"/>
        <v>0</v>
      </c>
      <c r="P213" s="40">
        <v>0</v>
      </c>
      <c r="Q213" s="40">
        <f t="shared" si="61"/>
        <v>0</v>
      </c>
      <c r="R213" s="39">
        <v>0</v>
      </c>
      <c r="S213" s="39">
        <f t="shared" si="62"/>
        <v>0</v>
      </c>
      <c r="T213" s="41"/>
      <c r="U213" s="41"/>
      <c r="V213" s="41"/>
      <c r="W213" s="41"/>
      <c r="X213" s="41"/>
      <c r="Y213" s="41"/>
      <c r="Z213" s="41"/>
      <c r="AA213" s="41" t="s">
        <v>260</v>
      </c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</row>
    <row r="214" spans="1:54" ht="22.5" outlineLevel="1" x14ac:dyDescent="0.2">
      <c r="A214" s="33">
        <v>174</v>
      </c>
      <c r="B214" s="34" t="s">
        <v>458</v>
      </c>
      <c r="C214" s="35" t="s">
        <v>459</v>
      </c>
      <c r="D214" s="36"/>
      <c r="E214" s="37">
        <v>52.29</v>
      </c>
      <c r="F214" s="11">
        <v>230.88</v>
      </c>
      <c r="G214" s="38">
        <f t="shared" si="55"/>
        <v>12072.72</v>
      </c>
      <c r="H214" s="39">
        <v>0</v>
      </c>
      <c r="I214" s="39">
        <f t="shared" si="56"/>
        <v>0</v>
      </c>
      <c r="J214" s="39">
        <f t="shared" si="57"/>
        <v>230.88</v>
      </c>
      <c r="K214" s="39">
        <f t="shared" si="58"/>
        <v>12072.72</v>
      </c>
      <c r="L214" s="39">
        <v>21</v>
      </c>
      <c r="M214" s="39">
        <f t="shared" si="59"/>
        <v>14607.991199999999</v>
      </c>
      <c r="N214" s="40">
        <v>0</v>
      </c>
      <c r="O214" s="40">
        <f t="shared" si="60"/>
        <v>0</v>
      </c>
      <c r="P214" s="40">
        <v>0</v>
      </c>
      <c r="Q214" s="40">
        <f t="shared" si="61"/>
        <v>0</v>
      </c>
      <c r="R214" s="39">
        <v>0</v>
      </c>
      <c r="S214" s="39">
        <f t="shared" si="62"/>
        <v>0</v>
      </c>
      <c r="T214" s="41"/>
      <c r="U214" s="41"/>
      <c r="V214" s="41"/>
      <c r="W214" s="41"/>
      <c r="X214" s="41"/>
      <c r="Y214" s="41"/>
      <c r="Z214" s="41"/>
      <c r="AA214" s="41" t="s">
        <v>126</v>
      </c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</row>
    <row r="215" spans="1:54" outlineLevel="1" x14ac:dyDescent="0.2">
      <c r="A215" s="33">
        <v>175</v>
      </c>
      <c r="B215" s="34" t="s">
        <v>460</v>
      </c>
      <c r="C215" s="35" t="s">
        <v>461</v>
      </c>
      <c r="D215" s="36" t="s">
        <v>188</v>
      </c>
      <c r="E215" s="37">
        <v>13.09</v>
      </c>
      <c r="F215" s="11">
        <v>221.26</v>
      </c>
      <c r="G215" s="38">
        <f t="shared" si="55"/>
        <v>2896.29</v>
      </c>
      <c r="H215" s="39">
        <v>0</v>
      </c>
      <c r="I215" s="39">
        <f t="shared" si="56"/>
        <v>0</v>
      </c>
      <c r="J215" s="39">
        <f t="shared" si="57"/>
        <v>221.26</v>
      </c>
      <c r="K215" s="39">
        <f t="shared" si="58"/>
        <v>2896.29</v>
      </c>
      <c r="L215" s="39">
        <v>21</v>
      </c>
      <c r="M215" s="39">
        <f t="shared" si="59"/>
        <v>3504.5108999999998</v>
      </c>
      <c r="N215" s="40">
        <v>0</v>
      </c>
      <c r="O215" s="40">
        <f t="shared" si="60"/>
        <v>0</v>
      </c>
      <c r="P215" s="40">
        <v>0</v>
      </c>
      <c r="Q215" s="40">
        <f t="shared" si="61"/>
        <v>0</v>
      </c>
      <c r="R215" s="39">
        <v>0</v>
      </c>
      <c r="S215" s="39">
        <f t="shared" si="62"/>
        <v>0</v>
      </c>
      <c r="T215" s="41"/>
      <c r="U215" s="41"/>
      <c r="V215" s="41"/>
      <c r="W215" s="41"/>
      <c r="X215" s="41"/>
      <c r="Y215" s="41"/>
      <c r="Z215" s="41"/>
      <c r="AA215" s="41" t="s">
        <v>126</v>
      </c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</row>
    <row r="216" spans="1:54" ht="22.5" outlineLevel="1" x14ac:dyDescent="0.2">
      <c r="A216" s="33">
        <v>176</v>
      </c>
      <c r="B216" s="34" t="s">
        <v>448</v>
      </c>
      <c r="C216" s="35" t="s">
        <v>462</v>
      </c>
      <c r="D216" s="36" t="s">
        <v>125</v>
      </c>
      <c r="E216" s="37">
        <v>1</v>
      </c>
      <c r="F216" s="11">
        <v>687.4</v>
      </c>
      <c r="G216" s="38">
        <f t="shared" si="55"/>
        <v>687.4</v>
      </c>
      <c r="H216" s="39">
        <v>0</v>
      </c>
      <c r="I216" s="39">
        <f t="shared" si="56"/>
        <v>0</v>
      </c>
      <c r="J216" s="39">
        <f t="shared" si="57"/>
        <v>687.4</v>
      </c>
      <c r="K216" s="39">
        <f t="shared" si="58"/>
        <v>687.4</v>
      </c>
      <c r="L216" s="39">
        <v>21</v>
      </c>
      <c r="M216" s="39">
        <f t="shared" si="59"/>
        <v>831.75399999999991</v>
      </c>
      <c r="N216" s="40">
        <v>0</v>
      </c>
      <c r="O216" s="40">
        <f t="shared" si="60"/>
        <v>0</v>
      </c>
      <c r="P216" s="40">
        <v>0</v>
      </c>
      <c r="Q216" s="40">
        <f t="shared" si="61"/>
        <v>0</v>
      </c>
      <c r="R216" s="39">
        <v>0</v>
      </c>
      <c r="S216" s="39">
        <f t="shared" si="62"/>
        <v>0</v>
      </c>
      <c r="T216" s="41"/>
      <c r="U216" s="41"/>
      <c r="V216" s="41"/>
      <c r="W216" s="41"/>
      <c r="X216" s="41"/>
      <c r="Y216" s="41"/>
      <c r="Z216" s="41"/>
      <c r="AA216" s="41" t="s">
        <v>288</v>
      </c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</row>
    <row r="217" spans="1:54" ht="22.5" outlineLevel="1" x14ac:dyDescent="0.2">
      <c r="A217" s="33">
        <v>177</v>
      </c>
      <c r="B217" s="34" t="s">
        <v>463</v>
      </c>
      <c r="C217" s="35" t="s">
        <v>262</v>
      </c>
      <c r="D217" s="36" t="s">
        <v>0</v>
      </c>
      <c r="E217" s="37">
        <v>49919.16</v>
      </c>
      <c r="F217" s="11">
        <v>0.15</v>
      </c>
      <c r="G217" s="38">
        <f t="shared" si="55"/>
        <v>7487.87</v>
      </c>
      <c r="H217" s="39">
        <v>0</v>
      </c>
      <c r="I217" s="39">
        <f t="shared" si="56"/>
        <v>0</v>
      </c>
      <c r="J217" s="39">
        <f t="shared" si="57"/>
        <v>0.15</v>
      </c>
      <c r="K217" s="39">
        <f t="shared" si="58"/>
        <v>7487.87</v>
      </c>
      <c r="L217" s="39">
        <v>21</v>
      </c>
      <c r="M217" s="39">
        <f t="shared" si="59"/>
        <v>9060.3226999999988</v>
      </c>
      <c r="N217" s="40">
        <v>0</v>
      </c>
      <c r="O217" s="40">
        <f t="shared" si="60"/>
        <v>0</v>
      </c>
      <c r="P217" s="40">
        <v>0</v>
      </c>
      <c r="Q217" s="40">
        <f t="shared" si="61"/>
        <v>0</v>
      </c>
      <c r="R217" s="39">
        <v>0</v>
      </c>
      <c r="S217" s="39">
        <f t="shared" si="62"/>
        <v>0</v>
      </c>
      <c r="T217" s="41"/>
      <c r="U217" s="41"/>
      <c r="V217" s="41"/>
      <c r="W217" s="41"/>
      <c r="X217" s="41"/>
      <c r="Y217" s="41"/>
      <c r="Z217" s="41"/>
      <c r="AA217" s="41" t="s">
        <v>126</v>
      </c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</row>
    <row r="218" spans="1:54" x14ac:dyDescent="0.2">
      <c r="A218" s="24" t="s">
        <v>121</v>
      </c>
      <c r="B218" s="25" t="s">
        <v>72</v>
      </c>
      <c r="C218" s="26" t="s">
        <v>73</v>
      </c>
      <c r="D218" s="27"/>
      <c r="E218" s="28"/>
      <c r="F218" s="29"/>
      <c r="G218" s="30">
        <f>SUMIF(AA219:AA229,"&lt;&gt;NOR",G219:G229)</f>
        <v>4399.9000000000005</v>
      </c>
      <c r="H218" s="31"/>
      <c r="I218" s="31">
        <f>SUM(I219:I229)</f>
        <v>0</v>
      </c>
      <c r="J218" s="31"/>
      <c r="K218" s="31">
        <f>SUM(K219:K229)</f>
        <v>4399.9000000000005</v>
      </c>
      <c r="L218" s="31"/>
      <c r="M218" s="31">
        <f>SUM(M219:M229)</f>
        <v>5323.8789999999999</v>
      </c>
      <c r="N218" s="32"/>
      <c r="O218" s="32">
        <f>SUM(O219:O229)</f>
        <v>0</v>
      </c>
      <c r="P218" s="32"/>
      <c r="Q218" s="32">
        <f>SUM(Q219:Q229)</f>
        <v>0.27</v>
      </c>
      <c r="R218" s="31"/>
      <c r="S218" s="31">
        <f>SUM(S219:S229)</f>
        <v>0</v>
      </c>
      <c r="AA218" t="s">
        <v>122</v>
      </c>
    </row>
    <row r="219" spans="1:54" outlineLevel="1" x14ac:dyDescent="0.2">
      <c r="A219" s="33">
        <v>178</v>
      </c>
      <c r="B219" s="34" t="s">
        <v>464</v>
      </c>
      <c r="C219" s="35" t="s">
        <v>465</v>
      </c>
      <c r="D219" s="36" t="s">
        <v>150</v>
      </c>
      <c r="E219" s="37">
        <v>3</v>
      </c>
      <c r="F219" s="11">
        <v>17.32</v>
      </c>
      <c r="G219" s="38">
        <f t="shared" ref="G219:G229" si="63">ROUND(E219*F219,2)</f>
        <v>51.96</v>
      </c>
      <c r="H219" s="39">
        <v>0</v>
      </c>
      <c r="I219" s="39">
        <f t="shared" ref="I219:I229" si="64">ROUND(E219*H219,2)</f>
        <v>0</v>
      </c>
      <c r="J219" s="39">
        <f>F219</f>
        <v>17.32</v>
      </c>
      <c r="K219" s="39">
        <f t="shared" ref="K219:K229" si="65">ROUND(E219*J219,2)</f>
        <v>51.96</v>
      </c>
      <c r="L219" s="39">
        <v>21</v>
      </c>
      <c r="M219" s="39">
        <f t="shared" ref="M219:M229" si="66">G219*(1+L219/100)</f>
        <v>62.871600000000001</v>
      </c>
      <c r="N219" s="40">
        <v>0</v>
      </c>
      <c r="O219" s="40">
        <f t="shared" ref="O219:O229" si="67">ROUND(E219*N219,2)</f>
        <v>0</v>
      </c>
      <c r="P219" s="40">
        <v>8.4999999999999995E-4</v>
      </c>
      <c r="Q219" s="40">
        <f t="shared" ref="Q219:Q229" si="68">ROUND(E219*P219,2)</f>
        <v>0</v>
      </c>
      <c r="R219" s="39">
        <v>0</v>
      </c>
      <c r="S219" s="39">
        <f t="shared" ref="S219:S229" si="69">ROUND(E219*R219,2)</f>
        <v>0</v>
      </c>
      <c r="T219" s="41"/>
      <c r="U219" s="41"/>
      <c r="V219" s="41"/>
      <c r="W219" s="41"/>
      <c r="X219" s="41"/>
      <c r="Y219" s="41"/>
      <c r="Z219" s="41"/>
      <c r="AA219" s="41" t="s">
        <v>126</v>
      </c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</row>
    <row r="220" spans="1:54" outlineLevel="1" x14ac:dyDescent="0.2">
      <c r="A220" s="33">
        <v>179</v>
      </c>
      <c r="B220" s="34" t="s">
        <v>466</v>
      </c>
      <c r="C220" s="35" t="s">
        <v>467</v>
      </c>
      <c r="D220" s="36" t="s">
        <v>125</v>
      </c>
      <c r="E220" s="37">
        <v>1</v>
      </c>
      <c r="F220" s="11">
        <v>806.76</v>
      </c>
      <c r="G220" s="38">
        <f t="shared" si="63"/>
        <v>806.76</v>
      </c>
      <c r="H220" s="39">
        <v>0</v>
      </c>
      <c r="I220" s="39">
        <f t="shared" si="64"/>
        <v>0</v>
      </c>
      <c r="J220" s="39">
        <f t="shared" ref="J220:J229" si="70">F220</f>
        <v>806.76</v>
      </c>
      <c r="K220" s="39">
        <f t="shared" si="65"/>
        <v>806.76</v>
      </c>
      <c r="L220" s="39">
        <v>21</v>
      </c>
      <c r="M220" s="39">
        <f t="shared" si="66"/>
        <v>976.17959999999994</v>
      </c>
      <c r="N220" s="40">
        <v>0</v>
      </c>
      <c r="O220" s="40">
        <f t="shared" si="67"/>
        <v>0</v>
      </c>
      <c r="P220" s="40">
        <v>0</v>
      </c>
      <c r="Q220" s="40">
        <f t="shared" si="68"/>
        <v>0</v>
      </c>
      <c r="R220" s="39">
        <v>0</v>
      </c>
      <c r="S220" s="39">
        <f t="shared" si="69"/>
        <v>0</v>
      </c>
      <c r="T220" s="41"/>
      <c r="U220" s="41"/>
      <c r="V220" s="41"/>
      <c r="W220" s="41"/>
      <c r="X220" s="41"/>
      <c r="Y220" s="41"/>
      <c r="Z220" s="41"/>
      <c r="AA220" s="41" t="s">
        <v>126</v>
      </c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</row>
    <row r="221" spans="1:54" outlineLevel="1" x14ac:dyDescent="0.2">
      <c r="A221" s="33">
        <v>180</v>
      </c>
      <c r="B221" s="34" t="s">
        <v>468</v>
      </c>
      <c r="C221" s="35" t="s">
        <v>469</v>
      </c>
      <c r="D221" s="36" t="s">
        <v>125</v>
      </c>
      <c r="E221" s="37">
        <v>2</v>
      </c>
      <c r="F221" s="11">
        <v>288.60000000000002</v>
      </c>
      <c r="G221" s="38">
        <f t="shared" si="63"/>
        <v>577.20000000000005</v>
      </c>
      <c r="H221" s="39">
        <v>0</v>
      </c>
      <c r="I221" s="39">
        <f t="shared" si="64"/>
        <v>0</v>
      </c>
      <c r="J221" s="39">
        <f t="shared" si="70"/>
        <v>288.60000000000002</v>
      </c>
      <c r="K221" s="39">
        <f t="shared" si="65"/>
        <v>577.20000000000005</v>
      </c>
      <c r="L221" s="39">
        <v>21</v>
      </c>
      <c r="M221" s="39">
        <f t="shared" si="66"/>
        <v>698.41200000000003</v>
      </c>
      <c r="N221" s="40">
        <v>0</v>
      </c>
      <c r="O221" s="40">
        <f t="shared" si="67"/>
        <v>0</v>
      </c>
      <c r="P221" s="40">
        <v>1.933E-2</v>
      </c>
      <c r="Q221" s="40">
        <f t="shared" si="68"/>
        <v>0.04</v>
      </c>
      <c r="R221" s="39">
        <v>0</v>
      </c>
      <c r="S221" s="39">
        <f t="shared" si="69"/>
        <v>0</v>
      </c>
      <c r="T221" s="41"/>
      <c r="U221" s="41"/>
      <c r="V221" s="41"/>
      <c r="W221" s="41"/>
      <c r="X221" s="41"/>
      <c r="Y221" s="41"/>
      <c r="Z221" s="41"/>
      <c r="AA221" s="41" t="s">
        <v>126</v>
      </c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</row>
    <row r="222" spans="1:54" outlineLevel="1" x14ac:dyDescent="0.2">
      <c r="A222" s="33">
        <v>181</v>
      </c>
      <c r="B222" s="34" t="s">
        <v>470</v>
      </c>
      <c r="C222" s="35" t="s">
        <v>471</v>
      </c>
      <c r="D222" s="36" t="s">
        <v>150</v>
      </c>
      <c r="E222" s="37">
        <v>3</v>
      </c>
      <c r="F222" s="11">
        <v>432.9</v>
      </c>
      <c r="G222" s="38">
        <f t="shared" si="63"/>
        <v>1298.7</v>
      </c>
      <c r="H222" s="39">
        <v>0</v>
      </c>
      <c r="I222" s="39">
        <f t="shared" si="64"/>
        <v>0</v>
      </c>
      <c r="J222" s="39">
        <f t="shared" si="70"/>
        <v>432.9</v>
      </c>
      <c r="K222" s="39">
        <f t="shared" si="65"/>
        <v>1298.7</v>
      </c>
      <c r="L222" s="39">
        <v>21</v>
      </c>
      <c r="M222" s="39">
        <f t="shared" si="66"/>
        <v>1571.4269999999999</v>
      </c>
      <c r="N222" s="40">
        <v>0</v>
      </c>
      <c r="O222" s="40">
        <f t="shared" si="67"/>
        <v>0</v>
      </c>
      <c r="P222" s="40">
        <v>3.1870000000000002E-2</v>
      </c>
      <c r="Q222" s="40">
        <f t="shared" si="68"/>
        <v>0.1</v>
      </c>
      <c r="R222" s="39">
        <v>0</v>
      </c>
      <c r="S222" s="39">
        <f t="shared" si="69"/>
        <v>0</v>
      </c>
      <c r="T222" s="41"/>
      <c r="U222" s="41"/>
      <c r="V222" s="41"/>
      <c r="W222" s="41"/>
      <c r="X222" s="41"/>
      <c r="Y222" s="41"/>
      <c r="Z222" s="41"/>
      <c r="AA222" s="41" t="s">
        <v>126</v>
      </c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</row>
    <row r="223" spans="1:54" outlineLevel="1" x14ac:dyDescent="0.2">
      <c r="A223" s="33">
        <v>182</v>
      </c>
      <c r="B223" s="34" t="s">
        <v>472</v>
      </c>
      <c r="C223" s="35" t="s">
        <v>473</v>
      </c>
      <c r="D223" s="36" t="s">
        <v>150</v>
      </c>
      <c r="E223" s="37">
        <v>1</v>
      </c>
      <c r="F223" s="11">
        <v>654.16</v>
      </c>
      <c r="G223" s="38">
        <f t="shared" si="63"/>
        <v>654.16</v>
      </c>
      <c r="H223" s="39">
        <v>0</v>
      </c>
      <c r="I223" s="39">
        <f t="shared" si="64"/>
        <v>0</v>
      </c>
      <c r="J223" s="39">
        <f t="shared" si="70"/>
        <v>654.16</v>
      </c>
      <c r="K223" s="39">
        <f t="shared" si="65"/>
        <v>654.16</v>
      </c>
      <c r="L223" s="39">
        <v>21</v>
      </c>
      <c r="M223" s="39">
        <f t="shared" si="66"/>
        <v>791.53359999999998</v>
      </c>
      <c r="N223" s="40">
        <v>0</v>
      </c>
      <c r="O223" s="40">
        <f t="shared" si="67"/>
        <v>0</v>
      </c>
      <c r="P223" s="40">
        <v>0.125</v>
      </c>
      <c r="Q223" s="40">
        <f t="shared" si="68"/>
        <v>0.13</v>
      </c>
      <c r="R223" s="39">
        <v>0</v>
      </c>
      <c r="S223" s="39">
        <f t="shared" si="69"/>
        <v>0</v>
      </c>
      <c r="T223" s="41"/>
      <c r="U223" s="41"/>
      <c r="V223" s="41"/>
      <c r="W223" s="41"/>
      <c r="X223" s="41"/>
      <c r="Y223" s="41"/>
      <c r="Z223" s="41"/>
      <c r="AA223" s="41" t="s">
        <v>126</v>
      </c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</row>
    <row r="224" spans="1:54" outlineLevel="1" x14ac:dyDescent="0.2">
      <c r="A224" s="33">
        <v>183</v>
      </c>
      <c r="B224" s="34" t="s">
        <v>474</v>
      </c>
      <c r="C224" s="35" t="s">
        <v>475</v>
      </c>
      <c r="D224" s="36" t="s">
        <v>150</v>
      </c>
      <c r="E224" s="37">
        <v>6</v>
      </c>
      <c r="F224" s="11">
        <v>57.72</v>
      </c>
      <c r="G224" s="38">
        <f t="shared" si="63"/>
        <v>346.32</v>
      </c>
      <c r="H224" s="39">
        <v>0</v>
      </c>
      <c r="I224" s="39">
        <f t="shared" si="64"/>
        <v>0</v>
      </c>
      <c r="J224" s="39">
        <f t="shared" si="70"/>
        <v>57.72</v>
      </c>
      <c r="K224" s="39">
        <f t="shared" si="65"/>
        <v>346.32</v>
      </c>
      <c r="L224" s="39">
        <v>21</v>
      </c>
      <c r="M224" s="39">
        <f t="shared" si="66"/>
        <v>419.04719999999998</v>
      </c>
      <c r="N224" s="40">
        <v>0</v>
      </c>
      <c r="O224" s="40">
        <f t="shared" si="67"/>
        <v>0</v>
      </c>
      <c r="P224" s="40">
        <v>4.8999999999999998E-4</v>
      </c>
      <c r="Q224" s="40">
        <f t="shared" si="68"/>
        <v>0</v>
      </c>
      <c r="R224" s="39">
        <v>0</v>
      </c>
      <c r="S224" s="39">
        <f t="shared" si="69"/>
        <v>0</v>
      </c>
      <c r="T224" s="41"/>
      <c r="U224" s="41"/>
      <c r="V224" s="41"/>
      <c r="W224" s="41"/>
      <c r="X224" s="41"/>
      <c r="Y224" s="41"/>
      <c r="Z224" s="41"/>
      <c r="AA224" s="41" t="s">
        <v>126</v>
      </c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</row>
    <row r="225" spans="1:54" ht="22.5" outlineLevel="1" x14ac:dyDescent="0.2">
      <c r="A225" s="33">
        <v>184</v>
      </c>
      <c r="B225" s="34" t="s">
        <v>476</v>
      </c>
      <c r="C225" s="35" t="s">
        <v>477</v>
      </c>
      <c r="D225" s="36" t="s">
        <v>218</v>
      </c>
      <c r="E225" s="37">
        <v>0.10489</v>
      </c>
      <c r="F225" s="11">
        <v>2189.86</v>
      </c>
      <c r="G225" s="38">
        <f t="shared" si="63"/>
        <v>229.69</v>
      </c>
      <c r="H225" s="39">
        <v>0</v>
      </c>
      <c r="I225" s="39">
        <f t="shared" si="64"/>
        <v>0</v>
      </c>
      <c r="J225" s="39">
        <f t="shared" si="70"/>
        <v>2189.86</v>
      </c>
      <c r="K225" s="39">
        <f t="shared" si="65"/>
        <v>229.69</v>
      </c>
      <c r="L225" s="39">
        <v>21</v>
      </c>
      <c r="M225" s="39">
        <f t="shared" si="66"/>
        <v>277.92489999999998</v>
      </c>
      <c r="N225" s="40">
        <v>0</v>
      </c>
      <c r="O225" s="40">
        <f t="shared" si="67"/>
        <v>0</v>
      </c>
      <c r="P225" s="40">
        <v>0</v>
      </c>
      <c r="Q225" s="40">
        <f t="shared" si="68"/>
        <v>0</v>
      </c>
      <c r="R225" s="39">
        <v>0</v>
      </c>
      <c r="S225" s="39">
        <f t="shared" si="69"/>
        <v>0</v>
      </c>
      <c r="T225" s="41"/>
      <c r="U225" s="41"/>
      <c r="V225" s="41"/>
      <c r="W225" s="41"/>
      <c r="X225" s="41"/>
      <c r="Y225" s="41"/>
      <c r="Z225" s="41"/>
      <c r="AA225" s="41" t="s">
        <v>126</v>
      </c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</row>
    <row r="226" spans="1:54" ht="22.5" outlineLevel="1" x14ac:dyDescent="0.2">
      <c r="A226" s="33">
        <v>185</v>
      </c>
      <c r="B226" s="34" t="s">
        <v>478</v>
      </c>
      <c r="C226" s="35" t="s">
        <v>222</v>
      </c>
      <c r="D226" s="36" t="s">
        <v>218</v>
      </c>
      <c r="E226" s="37">
        <v>0.10489</v>
      </c>
      <c r="F226" s="11">
        <v>370.37</v>
      </c>
      <c r="G226" s="38">
        <f t="shared" si="63"/>
        <v>38.85</v>
      </c>
      <c r="H226" s="39">
        <v>0</v>
      </c>
      <c r="I226" s="39">
        <f t="shared" si="64"/>
        <v>0</v>
      </c>
      <c r="J226" s="39">
        <f t="shared" si="70"/>
        <v>370.37</v>
      </c>
      <c r="K226" s="39">
        <f t="shared" si="65"/>
        <v>38.85</v>
      </c>
      <c r="L226" s="39">
        <v>21</v>
      </c>
      <c r="M226" s="39">
        <f t="shared" si="66"/>
        <v>47.008499999999998</v>
      </c>
      <c r="N226" s="40">
        <v>0</v>
      </c>
      <c r="O226" s="40">
        <f t="shared" si="67"/>
        <v>0</v>
      </c>
      <c r="P226" s="40">
        <v>0</v>
      </c>
      <c r="Q226" s="40">
        <f t="shared" si="68"/>
        <v>0</v>
      </c>
      <c r="R226" s="39">
        <v>0</v>
      </c>
      <c r="S226" s="39">
        <f t="shared" si="69"/>
        <v>0</v>
      </c>
      <c r="T226" s="41"/>
      <c r="U226" s="41"/>
      <c r="V226" s="41"/>
      <c r="W226" s="41"/>
      <c r="X226" s="41"/>
      <c r="Y226" s="41"/>
      <c r="Z226" s="41"/>
      <c r="AA226" s="41" t="s">
        <v>126</v>
      </c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</row>
    <row r="227" spans="1:54" ht="22.5" outlineLevel="1" x14ac:dyDescent="0.2">
      <c r="A227" s="33">
        <v>186</v>
      </c>
      <c r="B227" s="34" t="s">
        <v>479</v>
      </c>
      <c r="C227" s="35" t="s">
        <v>224</v>
      </c>
      <c r="D227" s="36" t="s">
        <v>218</v>
      </c>
      <c r="E227" s="37">
        <v>0.10489</v>
      </c>
      <c r="F227" s="11">
        <v>216.45</v>
      </c>
      <c r="G227" s="38">
        <f t="shared" si="63"/>
        <v>22.7</v>
      </c>
      <c r="H227" s="39">
        <v>0</v>
      </c>
      <c r="I227" s="39">
        <f t="shared" si="64"/>
        <v>0</v>
      </c>
      <c r="J227" s="39">
        <f t="shared" si="70"/>
        <v>216.45</v>
      </c>
      <c r="K227" s="39">
        <f t="shared" si="65"/>
        <v>22.7</v>
      </c>
      <c r="L227" s="39">
        <v>21</v>
      </c>
      <c r="M227" s="39">
        <f t="shared" si="66"/>
        <v>27.466999999999999</v>
      </c>
      <c r="N227" s="40">
        <v>0</v>
      </c>
      <c r="O227" s="40">
        <f t="shared" si="67"/>
        <v>0</v>
      </c>
      <c r="P227" s="40">
        <v>0</v>
      </c>
      <c r="Q227" s="40">
        <f t="shared" si="68"/>
        <v>0</v>
      </c>
      <c r="R227" s="39">
        <v>0</v>
      </c>
      <c r="S227" s="39">
        <f t="shared" si="69"/>
        <v>0</v>
      </c>
      <c r="T227" s="41"/>
      <c r="U227" s="41"/>
      <c r="V227" s="41"/>
      <c r="W227" s="41"/>
      <c r="X227" s="41"/>
      <c r="Y227" s="41"/>
      <c r="Z227" s="41"/>
      <c r="AA227" s="41" t="s">
        <v>126</v>
      </c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</row>
    <row r="228" spans="1:54" outlineLevel="1" x14ac:dyDescent="0.2">
      <c r="A228" s="33">
        <v>187</v>
      </c>
      <c r="B228" s="34" t="s">
        <v>480</v>
      </c>
      <c r="C228" s="35" t="s">
        <v>481</v>
      </c>
      <c r="D228" s="36" t="s">
        <v>218</v>
      </c>
      <c r="E228" s="37">
        <v>0.10489</v>
      </c>
      <c r="F228" s="11">
        <v>1263.5999999999999</v>
      </c>
      <c r="G228" s="38">
        <f t="shared" si="63"/>
        <v>132.54</v>
      </c>
      <c r="H228" s="39">
        <v>0</v>
      </c>
      <c r="I228" s="39">
        <f t="shared" si="64"/>
        <v>0</v>
      </c>
      <c r="J228" s="39">
        <f t="shared" si="70"/>
        <v>1263.5999999999999</v>
      </c>
      <c r="K228" s="39">
        <f t="shared" si="65"/>
        <v>132.54</v>
      </c>
      <c r="L228" s="39">
        <v>21</v>
      </c>
      <c r="M228" s="39">
        <f t="shared" si="66"/>
        <v>160.37339999999998</v>
      </c>
      <c r="N228" s="40">
        <v>0</v>
      </c>
      <c r="O228" s="40">
        <f t="shared" si="67"/>
        <v>0</v>
      </c>
      <c r="P228" s="40">
        <v>0</v>
      </c>
      <c r="Q228" s="40">
        <f t="shared" si="68"/>
        <v>0</v>
      </c>
      <c r="R228" s="39">
        <v>0</v>
      </c>
      <c r="S228" s="39">
        <f t="shared" si="69"/>
        <v>0</v>
      </c>
      <c r="T228" s="41"/>
      <c r="U228" s="41"/>
      <c r="V228" s="41"/>
      <c r="W228" s="41"/>
      <c r="X228" s="41"/>
      <c r="Y228" s="41"/>
      <c r="Z228" s="41"/>
      <c r="AA228" s="41" t="s">
        <v>126</v>
      </c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</row>
    <row r="229" spans="1:54" outlineLevel="1" x14ac:dyDescent="0.2">
      <c r="A229" s="33">
        <v>188</v>
      </c>
      <c r="B229" s="34" t="s">
        <v>482</v>
      </c>
      <c r="C229" s="35" t="s">
        <v>483</v>
      </c>
      <c r="D229" s="36" t="s">
        <v>218</v>
      </c>
      <c r="E229" s="37">
        <v>0.10489</v>
      </c>
      <c r="F229" s="11">
        <v>2297.88</v>
      </c>
      <c r="G229" s="38">
        <f t="shared" si="63"/>
        <v>241.02</v>
      </c>
      <c r="H229" s="39">
        <v>0</v>
      </c>
      <c r="I229" s="39">
        <f t="shared" si="64"/>
        <v>0</v>
      </c>
      <c r="J229" s="39">
        <f t="shared" si="70"/>
        <v>2297.88</v>
      </c>
      <c r="K229" s="39">
        <f t="shared" si="65"/>
        <v>241.02</v>
      </c>
      <c r="L229" s="39">
        <v>21</v>
      </c>
      <c r="M229" s="39">
        <f t="shared" si="66"/>
        <v>291.63420000000002</v>
      </c>
      <c r="N229" s="40">
        <v>0</v>
      </c>
      <c r="O229" s="40">
        <f t="shared" si="67"/>
        <v>0</v>
      </c>
      <c r="P229" s="40">
        <v>0</v>
      </c>
      <c r="Q229" s="40">
        <f t="shared" si="68"/>
        <v>0</v>
      </c>
      <c r="R229" s="39">
        <v>0</v>
      </c>
      <c r="S229" s="39">
        <f t="shared" si="69"/>
        <v>0</v>
      </c>
      <c r="T229" s="41"/>
      <c r="U229" s="41"/>
      <c r="V229" s="41"/>
      <c r="W229" s="41"/>
      <c r="X229" s="41"/>
      <c r="Y229" s="41"/>
      <c r="Z229" s="41"/>
      <c r="AA229" s="41" t="s">
        <v>126</v>
      </c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</row>
    <row r="230" spans="1:54" x14ac:dyDescent="0.2">
      <c r="A230" s="24" t="s">
        <v>121</v>
      </c>
      <c r="B230" s="25" t="s">
        <v>74</v>
      </c>
      <c r="C230" s="26" t="s">
        <v>75</v>
      </c>
      <c r="D230" s="27"/>
      <c r="E230" s="28"/>
      <c r="F230" s="29"/>
      <c r="G230" s="30">
        <f>SUMIF(AA231:AA255,"&lt;&gt;NOR",G231:G255)</f>
        <v>79645.440000000017</v>
      </c>
      <c r="H230" s="31"/>
      <c r="I230" s="31">
        <f>SUM(I231:I255)</f>
        <v>0</v>
      </c>
      <c r="J230" s="31"/>
      <c r="K230" s="31">
        <f>SUM(K231:K255)</f>
        <v>79645.440000000017</v>
      </c>
      <c r="L230" s="31"/>
      <c r="M230" s="31">
        <f>SUM(M231:M255)</f>
        <v>96370.982399999994</v>
      </c>
      <c r="N230" s="32"/>
      <c r="O230" s="32">
        <f>SUM(O231:O255)</f>
        <v>0</v>
      </c>
      <c r="P230" s="32"/>
      <c r="Q230" s="32">
        <f>SUM(Q231:Q255)</f>
        <v>0.03</v>
      </c>
      <c r="R230" s="31"/>
      <c r="S230" s="31">
        <f>SUM(S231:S255)</f>
        <v>0</v>
      </c>
      <c r="AA230" t="s">
        <v>122</v>
      </c>
    </row>
    <row r="231" spans="1:54" ht="22.5" outlineLevel="1" x14ac:dyDescent="0.2">
      <c r="A231" s="33">
        <v>189</v>
      </c>
      <c r="B231" s="34" t="s">
        <v>484</v>
      </c>
      <c r="C231" s="35" t="s">
        <v>485</v>
      </c>
      <c r="D231" s="36" t="s">
        <v>188</v>
      </c>
      <c r="E231" s="37">
        <v>4</v>
      </c>
      <c r="F231" s="11">
        <v>491</v>
      </c>
      <c r="G231" s="38">
        <f t="shared" ref="G231:G253" si="71">ROUND(E231*F231,2)</f>
        <v>1964</v>
      </c>
      <c r="H231" s="39">
        <v>0</v>
      </c>
      <c r="I231" s="39">
        <f t="shared" ref="I231:I253" si="72">ROUND(E231*H231,2)</f>
        <v>0</v>
      </c>
      <c r="J231" s="39">
        <f>F231</f>
        <v>491</v>
      </c>
      <c r="K231" s="39">
        <f t="shared" ref="K231:K253" si="73">ROUND(E231*J231,2)</f>
        <v>1964</v>
      </c>
      <c r="L231" s="39">
        <v>21</v>
      </c>
      <c r="M231" s="39">
        <f t="shared" ref="M231:M253" si="74">G231*(1+L231/100)</f>
        <v>2376.44</v>
      </c>
      <c r="N231" s="40">
        <v>0</v>
      </c>
      <c r="O231" s="40">
        <f t="shared" ref="O231:O253" si="75">ROUND(E231*N231,2)</f>
        <v>0</v>
      </c>
      <c r="P231" s="40">
        <v>0</v>
      </c>
      <c r="Q231" s="40">
        <f t="shared" ref="Q231:Q253" si="76">ROUND(E231*P231,2)</f>
        <v>0</v>
      </c>
      <c r="R231" s="39">
        <v>0</v>
      </c>
      <c r="S231" s="39">
        <f t="shared" ref="S231:S253" si="77">ROUND(E231*R231,2)</f>
        <v>0</v>
      </c>
      <c r="T231" s="41"/>
      <c r="U231" s="41"/>
      <c r="V231" s="41"/>
      <c r="W231" s="41"/>
      <c r="X231" s="41"/>
      <c r="Y231" s="41"/>
      <c r="Z231" s="41"/>
      <c r="AA231" s="41" t="s">
        <v>126</v>
      </c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</row>
    <row r="232" spans="1:54" ht="22.5" outlineLevel="1" x14ac:dyDescent="0.2">
      <c r="A232" s="33">
        <v>190</v>
      </c>
      <c r="B232" s="34" t="s">
        <v>486</v>
      </c>
      <c r="C232" s="35" t="s">
        <v>487</v>
      </c>
      <c r="D232" s="36" t="s">
        <v>188</v>
      </c>
      <c r="E232" s="37">
        <v>4</v>
      </c>
      <c r="F232" s="11">
        <v>536.54</v>
      </c>
      <c r="G232" s="38">
        <f t="shared" si="71"/>
        <v>2146.16</v>
      </c>
      <c r="H232" s="39">
        <v>0</v>
      </c>
      <c r="I232" s="39">
        <f t="shared" si="72"/>
        <v>0</v>
      </c>
      <c r="J232" s="39">
        <f t="shared" ref="J232:J253" si="78">F232</f>
        <v>536.54</v>
      </c>
      <c r="K232" s="39">
        <f t="shared" si="73"/>
        <v>2146.16</v>
      </c>
      <c r="L232" s="39">
        <v>21</v>
      </c>
      <c r="M232" s="39">
        <f t="shared" si="74"/>
        <v>2596.8535999999999</v>
      </c>
      <c r="N232" s="40">
        <v>0</v>
      </c>
      <c r="O232" s="40">
        <f t="shared" si="75"/>
        <v>0</v>
      </c>
      <c r="P232" s="40">
        <v>0</v>
      </c>
      <c r="Q232" s="40">
        <f t="shared" si="76"/>
        <v>0</v>
      </c>
      <c r="R232" s="39">
        <v>0</v>
      </c>
      <c r="S232" s="39">
        <f t="shared" si="77"/>
        <v>0</v>
      </c>
      <c r="T232" s="41"/>
      <c r="U232" s="41"/>
      <c r="V232" s="41"/>
      <c r="W232" s="41"/>
      <c r="X232" s="41"/>
      <c r="Y232" s="41"/>
      <c r="Z232" s="41"/>
      <c r="AA232" s="41" t="s">
        <v>126</v>
      </c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</row>
    <row r="233" spans="1:54" ht="22.5" outlineLevel="1" x14ac:dyDescent="0.2">
      <c r="A233" s="33">
        <v>191</v>
      </c>
      <c r="B233" s="34" t="s">
        <v>488</v>
      </c>
      <c r="C233" s="35" t="s">
        <v>489</v>
      </c>
      <c r="D233" s="36" t="s">
        <v>188</v>
      </c>
      <c r="E233" s="37">
        <v>1</v>
      </c>
      <c r="F233" s="11">
        <v>608.95000000000005</v>
      </c>
      <c r="G233" s="38">
        <f t="shared" si="71"/>
        <v>608.95000000000005</v>
      </c>
      <c r="H233" s="39">
        <v>0</v>
      </c>
      <c r="I233" s="39">
        <f t="shared" si="72"/>
        <v>0</v>
      </c>
      <c r="J233" s="39">
        <f t="shared" si="78"/>
        <v>608.95000000000005</v>
      </c>
      <c r="K233" s="39">
        <f t="shared" si="73"/>
        <v>608.95000000000005</v>
      </c>
      <c r="L233" s="39">
        <v>21</v>
      </c>
      <c r="M233" s="39">
        <f t="shared" si="74"/>
        <v>736.82950000000005</v>
      </c>
      <c r="N233" s="40">
        <v>0</v>
      </c>
      <c r="O233" s="40">
        <f t="shared" si="75"/>
        <v>0</v>
      </c>
      <c r="P233" s="40">
        <v>0</v>
      </c>
      <c r="Q233" s="40">
        <f t="shared" si="76"/>
        <v>0</v>
      </c>
      <c r="R233" s="39">
        <v>0</v>
      </c>
      <c r="S233" s="39">
        <f t="shared" si="77"/>
        <v>0</v>
      </c>
      <c r="T233" s="41"/>
      <c r="U233" s="41"/>
      <c r="V233" s="41"/>
      <c r="W233" s="41"/>
      <c r="X233" s="41"/>
      <c r="Y233" s="41"/>
      <c r="Z233" s="41"/>
      <c r="AA233" s="41" t="s">
        <v>126</v>
      </c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</row>
    <row r="234" spans="1:54" ht="22.5" outlineLevel="1" x14ac:dyDescent="0.2">
      <c r="A234" s="33">
        <v>192</v>
      </c>
      <c r="B234" s="34" t="s">
        <v>490</v>
      </c>
      <c r="C234" s="35" t="s">
        <v>491</v>
      </c>
      <c r="D234" s="36" t="s">
        <v>188</v>
      </c>
      <c r="E234" s="37">
        <v>11</v>
      </c>
      <c r="F234" s="11">
        <v>1031.0999999999999</v>
      </c>
      <c r="G234" s="38">
        <f t="shared" si="71"/>
        <v>11342.1</v>
      </c>
      <c r="H234" s="39">
        <v>0</v>
      </c>
      <c r="I234" s="39">
        <f t="shared" si="72"/>
        <v>0</v>
      </c>
      <c r="J234" s="39">
        <f t="shared" si="78"/>
        <v>1031.0999999999999</v>
      </c>
      <c r="K234" s="39">
        <f t="shared" si="73"/>
        <v>11342.1</v>
      </c>
      <c r="L234" s="39">
        <v>21</v>
      </c>
      <c r="M234" s="39">
        <f t="shared" si="74"/>
        <v>13723.941000000001</v>
      </c>
      <c r="N234" s="40">
        <v>0</v>
      </c>
      <c r="O234" s="40">
        <f t="shared" si="75"/>
        <v>0</v>
      </c>
      <c r="P234" s="40">
        <v>0</v>
      </c>
      <c r="Q234" s="40">
        <f t="shared" si="76"/>
        <v>0</v>
      </c>
      <c r="R234" s="39">
        <v>0</v>
      </c>
      <c r="S234" s="39">
        <f t="shared" si="77"/>
        <v>0</v>
      </c>
      <c r="T234" s="41"/>
      <c r="U234" s="41"/>
      <c r="V234" s="41"/>
      <c r="W234" s="41"/>
      <c r="X234" s="41"/>
      <c r="Y234" s="41"/>
      <c r="Z234" s="41"/>
      <c r="AA234" s="41" t="s">
        <v>126</v>
      </c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</row>
    <row r="235" spans="1:54" outlineLevel="1" x14ac:dyDescent="0.2">
      <c r="A235" s="33">
        <v>193</v>
      </c>
      <c r="B235" s="34" t="s">
        <v>492</v>
      </c>
      <c r="C235" s="35" t="s">
        <v>493</v>
      </c>
      <c r="D235" s="36" t="s">
        <v>150</v>
      </c>
      <c r="E235" s="37">
        <v>5</v>
      </c>
      <c r="F235" s="11">
        <v>7070.4</v>
      </c>
      <c r="G235" s="38">
        <f t="shared" si="71"/>
        <v>35352</v>
      </c>
      <c r="H235" s="39">
        <v>0</v>
      </c>
      <c r="I235" s="39">
        <f t="shared" si="72"/>
        <v>0</v>
      </c>
      <c r="J235" s="39">
        <f t="shared" si="78"/>
        <v>7070.4</v>
      </c>
      <c r="K235" s="39">
        <f t="shared" si="73"/>
        <v>35352</v>
      </c>
      <c r="L235" s="39">
        <v>21</v>
      </c>
      <c r="M235" s="39">
        <f t="shared" si="74"/>
        <v>42775.92</v>
      </c>
      <c r="N235" s="40">
        <v>0</v>
      </c>
      <c r="O235" s="40">
        <f t="shared" si="75"/>
        <v>0</v>
      </c>
      <c r="P235" s="40">
        <v>0</v>
      </c>
      <c r="Q235" s="40">
        <f t="shared" si="76"/>
        <v>0</v>
      </c>
      <c r="R235" s="39">
        <v>0</v>
      </c>
      <c r="S235" s="39">
        <f t="shared" si="77"/>
        <v>0</v>
      </c>
      <c r="T235" s="41"/>
      <c r="U235" s="41"/>
      <c r="V235" s="41"/>
      <c r="W235" s="41"/>
      <c r="X235" s="41"/>
      <c r="Y235" s="41"/>
      <c r="Z235" s="41"/>
      <c r="AA235" s="41" t="s">
        <v>126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</row>
    <row r="236" spans="1:54" ht="22.5" outlineLevel="1" x14ac:dyDescent="0.2">
      <c r="A236" s="33">
        <v>194</v>
      </c>
      <c r="B236" s="34" t="s">
        <v>492</v>
      </c>
      <c r="C236" s="35" t="s">
        <v>494</v>
      </c>
      <c r="D236" s="36" t="s">
        <v>150</v>
      </c>
      <c r="E236" s="37">
        <v>5</v>
      </c>
      <c r="F236" s="11">
        <v>769.6</v>
      </c>
      <c r="G236" s="38">
        <f t="shared" si="71"/>
        <v>3848</v>
      </c>
      <c r="H236" s="39">
        <v>0</v>
      </c>
      <c r="I236" s="39">
        <f t="shared" si="72"/>
        <v>0</v>
      </c>
      <c r="J236" s="39">
        <f t="shared" si="78"/>
        <v>769.6</v>
      </c>
      <c r="K236" s="39">
        <f t="shared" si="73"/>
        <v>3848</v>
      </c>
      <c r="L236" s="39">
        <v>21</v>
      </c>
      <c r="M236" s="39">
        <f t="shared" si="74"/>
        <v>4656.08</v>
      </c>
      <c r="N236" s="40">
        <v>0</v>
      </c>
      <c r="O236" s="40">
        <f t="shared" si="75"/>
        <v>0</v>
      </c>
      <c r="P236" s="40">
        <v>0</v>
      </c>
      <c r="Q236" s="40">
        <f t="shared" si="76"/>
        <v>0</v>
      </c>
      <c r="R236" s="39">
        <v>0</v>
      </c>
      <c r="S236" s="39">
        <f t="shared" si="77"/>
        <v>0</v>
      </c>
      <c r="T236" s="41"/>
      <c r="U236" s="41"/>
      <c r="V236" s="41"/>
      <c r="W236" s="41"/>
      <c r="X236" s="41"/>
      <c r="Y236" s="41"/>
      <c r="Z236" s="41"/>
      <c r="AA236" s="41" t="s">
        <v>240</v>
      </c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</row>
    <row r="237" spans="1:54" ht="22.5" outlineLevel="1" x14ac:dyDescent="0.2">
      <c r="A237" s="33">
        <v>195</v>
      </c>
      <c r="B237" s="34" t="s">
        <v>495</v>
      </c>
      <c r="C237" s="35" t="s">
        <v>496</v>
      </c>
      <c r="D237" s="36" t="s">
        <v>150</v>
      </c>
      <c r="E237" s="37">
        <v>2</v>
      </c>
      <c r="F237" s="11">
        <v>75.52</v>
      </c>
      <c r="G237" s="38">
        <f t="shared" si="71"/>
        <v>151.04</v>
      </c>
      <c r="H237" s="39">
        <v>0</v>
      </c>
      <c r="I237" s="39">
        <f t="shared" si="72"/>
        <v>0</v>
      </c>
      <c r="J237" s="39">
        <f t="shared" si="78"/>
        <v>75.52</v>
      </c>
      <c r="K237" s="39">
        <f t="shared" si="73"/>
        <v>151.04</v>
      </c>
      <c r="L237" s="39">
        <v>21</v>
      </c>
      <c r="M237" s="39">
        <f t="shared" si="74"/>
        <v>182.75839999999999</v>
      </c>
      <c r="N237" s="40">
        <v>0</v>
      </c>
      <c r="O237" s="40">
        <f t="shared" si="75"/>
        <v>0</v>
      </c>
      <c r="P237" s="40">
        <v>0</v>
      </c>
      <c r="Q237" s="40">
        <f t="shared" si="76"/>
        <v>0</v>
      </c>
      <c r="R237" s="39">
        <v>0</v>
      </c>
      <c r="S237" s="39">
        <f t="shared" si="77"/>
        <v>0</v>
      </c>
      <c r="T237" s="41"/>
      <c r="U237" s="41"/>
      <c r="V237" s="41"/>
      <c r="W237" s="41"/>
      <c r="X237" s="41"/>
      <c r="Y237" s="41"/>
      <c r="Z237" s="41"/>
      <c r="AA237" s="41" t="s">
        <v>126</v>
      </c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</row>
    <row r="238" spans="1:54" ht="22.5" outlineLevel="1" x14ac:dyDescent="0.2">
      <c r="A238" s="33">
        <v>196</v>
      </c>
      <c r="B238" s="34" t="s">
        <v>497</v>
      </c>
      <c r="C238" s="35" t="s">
        <v>498</v>
      </c>
      <c r="D238" s="36" t="s">
        <v>150</v>
      </c>
      <c r="E238" s="37">
        <v>5</v>
      </c>
      <c r="F238" s="11">
        <v>91.39</v>
      </c>
      <c r="G238" s="38">
        <f t="shared" si="71"/>
        <v>456.95</v>
      </c>
      <c r="H238" s="39">
        <v>0</v>
      </c>
      <c r="I238" s="39">
        <f t="shared" si="72"/>
        <v>0</v>
      </c>
      <c r="J238" s="39">
        <f t="shared" si="78"/>
        <v>91.39</v>
      </c>
      <c r="K238" s="39">
        <f t="shared" si="73"/>
        <v>456.95</v>
      </c>
      <c r="L238" s="39">
        <v>21</v>
      </c>
      <c r="M238" s="39">
        <f t="shared" si="74"/>
        <v>552.90949999999998</v>
      </c>
      <c r="N238" s="40">
        <v>0</v>
      </c>
      <c r="O238" s="40">
        <f t="shared" si="75"/>
        <v>0</v>
      </c>
      <c r="P238" s="40">
        <v>0</v>
      </c>
      <c r="Q238" s="40">
        <f t="shared" si="76"/>
        <v>0</v>
      </c>
      <c r="R238" s="39">
        <v>0</v>
      </c>
      <c r="S238" s="39">
        <f t="shared" si="77"/>
        <v>0</v>
      </c>
      <c r="T238" s="41"/>
      <c r="U238" s="41"/>
      <c r="V238" s="41"/>
      <c r="W238" s="41"/>
      <c r="X238" s="41"/>
      <c r="Y238" s="41"/>
      <c r="Z238" s="41"/>
      <c r="AA238" s="41" t="s">
        <v>126</v>
      </c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</row>
    <row r="239" spans="1:54" ht="22.5" outlineLevel="1" x14ac:dyDescent="0.2">
      <c r="A239" s="33">
        <v>197</v>
      </c>
      <c r="B239" s="34" t="s">
        <v>499</v>
      </c>
      <c r="C239" s="35" t="s">
        <v>500</v>
      </c>
      <c r="D239" s="36" t="s">
        <v>150</v>
      </c>
      <c r="E239" s="37">
        <v>1</v>
      </c>
      <c r="F239" s="11">
        <v>97.16</v>
      </c>
      <c r="G239" s="38">
        <f t="shared" si="71"/>
        <v>97.16</v>
      </c>
      <c r="H239" s="39">
        <v>0</v>
      </c>
      <c r="I239" s="39">
        <f t="shared" si="72"/>
        <v>0</v>
      </c>
      <c r="J239" s="39">
        <f t="shared" si="78"/>
        <v>97.16</v>
      </c>
      <c r="K239" s="39">
        <f t="shared" si="73"/>
        <v>97.16</v>
      </c>
      <c r="L239" s="39">
        <v>21</v>
      </c>
      <c r="M239" s="39">
        <f t="shared" si="74"/>
        <v>117.56359999999999</v>
      </c>
      <c r="N239" s="40">
        <v>0</v>
      </c>
      <c r="O239" s="40">
        <f t="shared" si="75"/>
        <v>0</v>
      </c>
      <c r="P239" s="40">
        <v>0</v>
      </c>
      <c r="Q239" s="40">
        <f t="shared" si="76"/>
        <v>0</v>
      </c>
      <c r="R239" s="39">
        <v>0</v>
      </c>
      <c r="S239" s="39">
        <f t="shared" si="77"/>
        <v>0</v>
      </c>
      <c r="T239" s="41"/>
      <c r="U239" s="41"/>
      <c r="V239" s="41"/>
      <c r="W239" s="41"/>
      <c r="X239" s="41"/>
      <c r="Y239" s="41"/>
      <c r="Z239" s="41"/>
      <c r="AA239" s="41" t="s">
        <v>126</v>
      </c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</row>
    <row r="240" spans="1:54" outlineLevel="1" x14ac:dyDescent="0.2">
      <c r="A240" s="33">
        <v>198</v>
      </c>
      <c r="B240" s="34" t="s">
        <v>501</v>
      </c>
      <c r="C240" s="35" t="s">
        <v>502</v>
      </c>
      <c r="D240" s="36" t="s">
        <v>150</v>
      </c>
      <c r="E240" s="37">
        <v>2</v>
      </c>
      <c r="F240" s="11">
        <v>144.30000000000001</v>
      </c>
      <c r="G240" s="38">
        <f t="shared" si="71"/>
        <v>288.60000000000002</v>
      </c>
      <c r="H240" s="39">
        <v>0</v>
      </c>
      <c r="I240" s="39">
        <f t="shared" si="72"/>
        <v>0</v>
      </c>
      <c r="J240" s="39">
        <f t="shared" si="78"/>
        <v>144.30000000000001</v>
      </c>
      <c r="K240" s="39">
        <f t="shared" si="73"/>
        <v>288.60000000000002</v>
      </c>
      <c r="L240" s="39">
        <v>21</v>
      </c>
      <c r="M240" s="39">
        <f t="shared" si="74"/>
        <v>349.20600000000002</v>
      </c>
      <c r="N240" s="40">
        <v>0</v>
      </c>
      <c r="O240" s="40">
        <f t="shared" si="75"/>
        <v>0</v>
      </c>
      <c r="P240" s="40">
        <v>0</v>
      </c>
      <c r="Q240" s="40">
        <f t="shared" si="76"/>
        <v>0</v>
      </c>
      <c r="R240" s="39">
        <v>0</v>
      </c>
      <c r="S240" s="39">
        <f t="shared" si="77"/>
        <v>0</v>
      </c>
      <c r="T240" s="41"/>
      <c r="U240" s="41"/>
      <c r="V240" s="41"/>
      <c r="W240" s="41"/>
      <c r="X240" s="41"/>
      <c r="Y240" s="41"/>
      <c r="Z240" s="41"/>
      <c r="AA240" s="41" t="s">
        <v>126</v>
      </c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</row>
    <row r="241" spans="1:54" outlineLevel="1" x14ac:dyDescent="0.2">
      <c r="A241" s="33">
        <v>199</v>
      </c>
      <c r="B241" s="34" t="s">
        <v>503</v>
      </c>
      <c r="C241" s="35" t="s">
        <v>504</v>
      </c>
      <c r="D241" s="36" t="s">
        <v>125</v>
      </c>
      <c r="E241" s="37">
        <v>2</v>
      </c>
      <c r="F241" s="11">
        <v>673.4</v>
      </c>
      <c r="G241" s="38">
        <f t="shared" si="71"/>
        <v>1346.8</v>
      </c>
      <c r="H241" s="39">
        <v>0</v>
      </c>
      <c r="I241" s="39">
        <f t="shared" si="72"/>
        <v>0</v>
      </c>
      <c r="J241" s="39">
        <f t="shared" si="78"/>
        <v>673.4</v>
      </c>
      <c r="K241" s="39">
        <f t="shared" si="73"/>
        <v>1346.8</v>
      </c>
      <c r="L241" s="39">
        <v>21</v>
      </c>
      <c r="M241" s="39">
        <f t="shared" si="74"/>
        <v>1629.6279999999999</v>
      </c>
      <c r="N241" s="40">
        <v>0</v>
      </c>
      <c r="O241" s="40">
        <f t="shared" si="75"/>
        <v>0</v>
      </c>
      <c r="P241" s="40">
        <v>0</v>
      </c>
      <c r="Q241" s="40">
        <f t="shared" si="76"/>
        <v>0</v>
      </c>
      <c r="R241" s="39">
        <v>0</v>
      </c>
      <c r="S241" s="39">
        <f t="shared" si="77"/>
        <v>0</v>
      </c>
      <c r="T241" s="41"/>
      <c r="U241" s="41"/>
      <c r="V241" s="41"/>
      <c r="W241" s="41"/>
      <c r="X241" s="41"/>
      <c r="Y241" s="41"/>
      <c r="Z241" s="41"/>
      <c r="AA241" s="41" t="s">
        <v>126</v>
      </c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</row>
    <row r="242" spans="1:54" outlineLevel="1" x14ac:dyDescent="0.2">
      <c r="A242" s="33">
        <v>200</v>
      </c>
      <c r="B242" s="34" t="s">
        <v>505</v>
      </c>
      <c r="C242" s="35" t="s">
        <v>506</v>
      </c>
      <c r="D242" s="36" t="s">
        <v>188</v>
      </c>
      <c r="E242" s="37">
        <v>0.6</v>
      </c>
      <c r="F242" s="11">
        <v>334.78</v>
      </c>
      <c r="G242" s="38">
        <f t="shared" si="71"/>
        <v>200.87</v>
      </c>
      <c r="H242" s="39">
        <v>0</v>
      </c>
      <c r="I242" s="39">
        <f t="shared" si="72"/>
        <v>0</v>
      </c>
      <c r="J242" s="39">
        <f t="shared" si="78"/>
        <v>334.78</v>
      </c>
      <c r="K242" s="39">
        <f t="shared" si="73"/>
        <v>200.87</v>
      </c>
      <c r="L242" s="39">
        <v>21</v>
      </c>
      <c r="M242" s="39">
        <f t="shared" si="74"/>
        <v>243.05269999999999</v>
      </c>
      <c r="N242" s="40">
        <v>0</v>
      </c>
      <c r="O242" s="40">
        <f t="shared" si="75"/>
        <v>0</v>
      </c>
      <c r="P242" s="40">
        <v>0.04</v>
      </c>
      <c r="Q242" s="40">
        <f t="shared" si="76"/>
        <v>0.02</v>
      </c>
      <c r="R242" s="39">
        <v>0</v>
      </c>
      <c r="S242" s="39">
        <f t="shared" si="77"/>
        <v>0</v>
      </c>
      <c r="T242" s="41"/>
      <c r="U242" s="41"/>
      <c r="V242" s="41"/>
      <c r="W242" s="41"/>
      <c r="X242" s="41"/>
      <c r="Y242" s="41"/>
      <c r="Z242" s="41"/>
      <c r="AA242" s="41" t="s">
        <v>126</v>
      </c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</row>
    <row r="243" spans="1:54" outlineLevel="1" x14ac:dyDescent="0.2">
      <c r="A243" s="33">
        <v>201</v>
      </c>
      <c r="B243" s="34" t="s">
        <v>507</v>
      </c>
      <c r="C243" s="35" t="s">
        <v>508</v>
      </c>
      <c r="D243" s="36" t="s">
        <v>188</v>
      </c>
      <c r="E243" s="37">
        <v>0.6</v>
      </c>
      <c r="F243" s="11">
        <v>181.82</v>
      </c>
      <c r="G243" s="38">
        <f t="shared" si="71"/>
        <v>109.09</v>
      </c>
      <c r="H243" s="39">
        <v>0</v>
      </c>
      <c r="I243" s="39">
        <f t="shared" si="72"/>
        <v>0</v>
      </c>
      <c r="J243" s="39">
        <f t="shared" si="78"/>
        <v>181.82</v>
      </c>
      <c r="K243" s="39">
        <f t="shared" si="73"/>
        <v>109.09</v>
      </c>
      <c r="L243" s="39">
        <v>21</v>
      </c>
      <c r="M243" s="39">
        <f t="shared" si="74"/>
        <v>131.99889999999999</v>
      </c>
      <c r="N243" s="40">
        <v>0</v>
      </c>
      <c r="O243" s="40">
        <f t="shared" si="75"/>
        <v>0</v>
      </c>
      <c r="P243" s="40">
        <v>1.7999999999999999E-2</v>
      </c>
      <c r="Q243" s="40">
        <f t="shared" si="76"/>
        <v>0.01</v>
      </c>
      <c r="R243" s="39">
        <v>0</v>
      </c>
      <c r="S243" s="39">
        <f t="shared" si="77"/>
        <v>0</v>
      </c>
      <c r="T243" s="41"/>
      <c r="U243" s="41"/>
      <c r="V243" s="41"/>
      <c r="W243" s="41"/>
      <c r="X243" s="41"/>
      <c r="Y243" s="41"/>
      <c r="Z243" s="41"/>
      <c r="AA243" s="41" t="s">
        <v>126</v>
      </c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</row>
    <row r="244" spans="1:54" outlineLevel="1" x14ac:dyDescent="0.2">
      <c r="A244" s="33">
        <v>202</v>
      </c>
      <c r="B244" s="34" t="s">
        <v>509</v>
      </c>
      <c r="C244" s="35" t="s">
        <v>510</v>
      </c>
      <c r="D244" s="36" t="s">
        <v>188</v>
      </c>
      <c r="E244" s="37">
        <v>10</v>
      </c>
      <c r="F244" s="11">
        <v>215.49</v>
      </c>
      <c r="G244" s="38">
        <f t="shared" si="71"/>
        <v>2154.9</v>
      </c>
      <c r="H244" s="39">
        <v>0</v>
      </c>
      <c r="I244" s="39">
        <f t="shared" si="72"/>
        <v>0</v>
      </c>
      <c r="J244" s="39">
        <f t="shared" si="78"/>
        <v>215.49</v>
      </c>
      <c r="K244" s="39">
        <f t="shared" si="73"/>
        <v>2154.9</v>
      </c>
      <c r="L244" s="39">
        <v>21</v>
      </c>
      <c r="M244" s="39">
        <f t="shared" si="74"/>
        <v>2607.4290000000001</v>
      </c>
      <c r="N244" s="40">
        <v>0</v>
      </c>
      <c r="O244" s="40">
        <f t="shared" si="75"/>
        <v>0</v>
      </c>
      <c r="P244" s="40">
        <v>0</v>
      </c>
      <c r="Q244" s="40">
        <f t="shared" si="76"/>
        <v>0</v>
      </c>
      <c r="R244" s="39">
        <v>0</v>
      </c>
      <c r="S244" s="39">
        <f t="shared" si="77"/>
        <v>0</v>
      </c>
      <c r="T244" s="41"/>
      <c r="U244" s="41"/>
      <c r="V244" s="41"/>
      <c r="W244" s="41"/>
      <c r="X244" s="41"/>
      <c r="Y244" s="41"/>
      <c r="Z244" s="41"/>
      <c r="AA244" s="41" t="s">
        <v>126</v>
      </c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</row>
    <row r="245" spans="1:54" ht="22.5" outlineLevel="1" x14ac:dyDescent="0.2">
      <c r="A245" s="33">
        <v>203</v>
      </c>
      <c r="B245" s="34" t="s">
        <v>511</v>
      </c>
      <c r="C245" s="35" t="s">
        <v>512</v>
      </c>
      <c r="D245" s="36" t="s">
        <v>188</v>
      </c>
      <c r="E245" s="37">
        <v>20</v>
      </c>
      <c r="F245" s="11">
        <v>27.9</v>
      </c>
      <c r="G245" s="38">
        <f t="shared" si="71"/>
        <v>558</v>
      </c>
      <c r="H245" s="39">
        <v>0</v>
      </c>
      <c r="I245" s="39">
        <f t="shared" si="72"/>
        <v>0</v>
      </c>
      <c r="J245" s="39">
        <f t="shared" si="78"/>
        <v>27.9</v>
      </c>
      <c r="K245" s="39">
        <f t="shared" si="73"/>
        <v>558</v>
      </c>
      <c r="L245" s="39">
        <v>21</v>
      </c>
      <c r="M245" s="39">
        <f t="shared" si="74"/>
        <v>675.18</v>
      </c>
      <c r="N245" s="40">
        <v>0</v>
      </c>
      <c r="O245" s="40">
        <f t="shared" si="75"/>
        <v>0</v>
      </c>
      <c r="P245" s="40">
        <v>0</v>
      </c>
      <c r="Q245" s="40">
        <f t="shared" si="76"/>
        <v>0</v>
      </c>
      <c r="R245" s="39">
        <v>0</v>
      </c>
      <c r="S245" s="39">
        <f t="shared" si="77"/>
        <v>0</v>
      </c>
      <c r="T245" s="41"/>
      <c r="U245" s="41"/>
      <c r="V245" s="41"/>
      <c r="W245" s="41"/>
      <c r="X245" s="41"/>
      <c r="Y245" s="41"/>
      <c r="Z245" s="41"/>
      <c r="AA245" s="41" t="s">
        <v>126</v>
      </c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</row>
    <row r="246" spans="1:54" ht="22.5" outlineLevel="1" x14ac:dyDescent="0.2">
      <c r="A246" s="33">
        <v>204</v>
      </c>
      <c r="B246" s="34" t="s">
        <v>513</v>
      </c>
      <c r="C246" s="35" t="s">
        <v>514</v>
      </c>
      <c r="D246" s="36" t="s">
        <v>150</v>
      </c>
      <c r="E246" s="37">
        <v>4</v>
      </c>
      <c r="F246" s="11">
        <v>375.18</v>
      </c>
      <c r="G246" s="38">
        <f t="shared" si="71"/>
        <v>1500.72</v>
      </c>
      <c r="H246" s="39">
        <v>0</v>
      </c>
      <c r="I246" s="39">
        <f t="shared" si="72"/>
        <v>0</v>
      </c>
      <c r="J246" s="39">
        <f t="shared" si="78"/>
        <v>375.18</v>
      </c>
      <c r="K246" s="39">
        <f t="shared" si="73"/>
        <v>1500.72</v>
      </c>
      <c r="L246" s="39">
        <v>21</v>
      </c>
      <c r="M246" s="39">
        <f t="shared" si="74"/>
        <v>1815.8712</v>
      </c>
      <c r="N246" s="40">
        <v>0</v>
      </c>
      <c r="O246" s="40">
        <f t="shared" si="75"/>
        <v>0</v>
      </c>
      <c r="P246" s="40">
        <v>0</v>
      </c>
      <c r="Q246" s="40">
        <f t="shared" si="76"/>
        <v>0</v>
      </c>
      <c r="R246" s="39">
        <v>0</v>
      </c>
      <c r="S246" s="39">
        <f t="shared" si="77"/>
        <v>0</v>
      </c>
      <c r="T246" s="41"/>
      <c r="U246" s="41"/>
      <c r="V246" s="41"/>
      <c r="W246" s="41"/>
      <c r="X246" s="41"/>
      <c r="Y246" s="41"/>
      <c r="Z246" s="41"/>
      <c r="AA246" s="41" t="s">
        <v>126</v>
      </c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</row>
    <row r="247" spans="1:54" outlineLevel="1" x14ac:dyDescent="0.2">
      <c r="A247" s="33">
        <v>205</v>
      </c>
      <c r="B247" s="34" t="s">
        <v>515</v>
      </c>
      <c r="C247" s="35" t="s">
        <v>516</v>
      </c>
      <c r="D247" s="36" t="s">
        <v>188</v>
      </c>
      <c r="E247" s="37">
        <v>4</v>
      </c>
      <c r="F247" s="11">
        <v>132.76</v>
      </c>
      <c r="G247" s="38">
        <f t="shared" si="71"/>
        <v>531.04</v>
      </c>
      <c r="H247" s="39">
        <v>0</v>
      </c>
      <c r="I247" s="39">
        <f t="shared" si="72"/>
        <v>0</v>
      </c>
      <c r="J247" s="39">
        <f t="shared" si="78"/>
        <v>132.76</v>
      </c>
      <c r="K247" s="39">
        <f t="shared" si="73"/>
        <v>531.04</v>
      </c>
      <c r="L247" s="39">
        <v>21</v>
      </c>
      <c r="M247" s="39">
        <f t="shared" si="74"/>
        <v>642.55839999999989</v>
      </c>
      <c r="N247" s="40">
        <v>0</v>
      </c>
      <c r="O247" s="40">
        <f t="shared" si="75"/>
        <v>0</v>
      </c>
      <c r="P247" s="40">
        <v>0</v>
      </c>
      <c r="Q247" s="40">
        <f t="shared" si="76"/>
        <v>0</v>
      </c>
      <c r="R247" s="39">
        <v>0</v>
      </c>
      <c r="S247" s="39">
        <f t="shared" si="77"/>
        <v>0</v>
      </c>
      <c r="T247" s="41"/>
      <c r="U247" s="41"/>
      <c r="V247" s="41"/>
      <c r="W247" s="41"/>
      <c r="X247" s="41"/>
      <c r="Y247" s="41"/>
      <c r="Z247" s="41"/>
      <c r="AA247" s="41" t="s">
        <v>126</v>
      </c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</row>
    <row r="248" spans="1:54" outlineLevel="1" x14ac:dyDescent="0.2">
      <c r="A248" s="33">
        <v>206</v>
      </c>
      <c r="B248" s="34" t="s">
        <v>517</v>
      </c>
      <c r="C248" s="35" t="s">
        <v>518</v>
      </c>
      <c r="D248" s="36" t="s">
        <v>188</v>
      </c>
      <c r="E248" s="37">
        <v>9</v>
      </c>
      <c r="F248" s="11">
        <v>984.61</v>
      </c>
      <c r="G248" s="38">
        <f t="shared" si="71"/>
        <v>8861.49</v>
      </c>
      <c r="H248" s="39">
        <v>0</v>
      </c>
      <c r="I248" s="39">
        <f t="shared" si="72"/>
        <v>0</v>
      </c>
      <c r="J248" s="39">
        <f t="shared" si="78"/>
        <v>984.61</v>
      </c>
      <c r="K248" s="39">
        <f t="shared" si="73"/>
        <v>8861.49</v>
      </c>
      <c r="L248" s="39">
        <v>21</v>
      </c>
      <c r="M248" s="39">
        <f t="shared" si="74"/>
        <v>10722.402899999999</v>
      </c>
      <c r="N248" s="40">
        <v>0</v>
      </c>
      <c r="O248" s="40">
        <f t="shared" si="75"/>
        <v>0</v>
      </c>
      <c r="P248" s="40">
        <v>0</v>
      </c>
      <c r="Q248" s="40">
        <f t="shared" si="76"/>
        <v>0</v>
      </c>
      <c r="R248" s="39">
        <v>0</v>
      </c>
      <c r="S248" s="39">
        <f t="shared" si="77"/>
        <v>0</v>
      </c>
      <c r="T248" s="41"/>
      <c r="U248" s="41"/>
      <c r="V248" s="41"/>
      <c r="W248" s="41"/>
      <c r="X248" s="41"/>
      <c r="Y248" s="41"/>
      <c r="Z248" s="41"/>
      <c r="AA248" s="41" t="s">
        <v>126</v>
      </c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</row>
    <row r="249" spans="1:54" outlineLevel="1" x14ac:dyDescent="0.2">
      <c r="A249" s="33">
        <v>207</v>
      </c>
      <c r="B249" s="34" t="s">
        <v>519</v>
      </c>
      <c r="C249" s="35" t="s">
        <v>520</v>
      </c>
      <c r="D249" s="36" t="s">
        <v>150</v>
      </c>
      <c r="E249" s="37">
        <v>2</v>
      </c>
      <c r="F249" s="11">
        <v>1108.08</v>
      </c>
      <c r="G249" s="38">
        <f t="shared" si="71"/>
        <v>2216.16</v>
      </c>
      <c r="H249" s="39">
        <v>0</v>
      </c>
      <c r="I249" s="39">
        <f t="shared" si="72"/>
        <v>0</v>
      </c>
      <c r="J249" s="39">
        <f t="shared" si="78"/>
        <v>1108.08</v>
      </c>
      <c r="K249" s="39">
        <f t="shared" si="73"/>
        <v>2216.16</v>
      </c>
      <c r="L249" s="39">
        <v>21</v>
      </c>
      <c r="M249" s="39">
        <f t="shared" si="74"/>
        <v>2681.5535999999997</v>
      </c>
      <c r="N249" s="40">
        <v>0</v>
      </c>
      <c r="O249" s="40">
        <f t="shared" si="75"/>
        <v>0</v>
      </c>
      <c r="P249" s="40">
        <v>0</v>
      </c>
      <c r="Q249" s="40">
        <f t="shared" si="76"/>
        <v>0</v>
      </c>
      <c r="R249" s="39">
        <v>0</v>
      </c>
      <c r="S249" s="39">
        <f t="shared" si="77"/>
        <v>0</v>
      </c>
      <c r="T249" s="41"/>
      <c r="U249" s="41"/>
      <c r="V249" s="41"/>
      <c r="W249" s="41"/>
      <c r="X249" s="41"/>
      <c r="Y249" s="41"/>
      <c r="Z249" s="41"/>
      <c r="AA249" s="41" t="s">
        <v>126</v>
      </c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</row>
    <row r="250" spans="1:54" outlineLevel="1" x14ac:dyDescent="0.2">
      <c r="A250" s="33">
        <v>208</v>
      </c>
      <c r="B250" s="34" t="s">
        <v>521</v>
      </c>
      <c r="C250" s="35" t="s">
        <v>522</v>
      </c>
      <c r="D250" s="36" t="s">
        <v>150</v>
      </c>
      <c r="E250" s="37">
        <v>2</v>
      </c>
      <c r="F250" s="11">
        <v>1137.24</v>
      </c>
      <c r="G250" s="38">
        <f t="shared" si="71"/>
        <v>2274.48</v>
      </c>
      <c r="H250" s="39">
        <v>0</v>
      </c>
      <c r="I250" s="39">
        <f t="shared" si="72"/>
        <v>0</v>
      </c>
      <c r="J250" s="39">
        <f t="shared" si="78"/>
        <v>1137.24</v>
      </c>
      <c r="K250" s="39">
        <f t="shared" si="73"/>
        <v>2274.48</v>
      </c>
      <c r="L250" s="39">
        <v>21</v>
      </c>
      <c r="M250" s="39">
        <f t="shared" si="74"/>
        <v>2752.1208000000001</v>
      </c>
      <c r="N250" s="40">
        <v>0</v>
      </c>
      <c r="O250" s="40">
        <f t="shared" si="75"/>
        <v>0</v>
      </c>
      <c r="P250" s="40">
        <v>0</v>
      </c>
      <c r="Q250" s="40">
        <f t="shared" si="76"/>
        <v>0</v>
      </c>
      <c r="R250" s="39">
        <v>0</v>
      </c>
      <c r="S250" s="39">
        <f t="shared" si="77"/>
        <v>0</v>
      </c>
      <c r="T250" s="41"/>
      <c r="U250" s="41"/>
      <c r="V250" s="41"/>
      <c r="W250" s="41"/>
      <c r="X250" s="41"/>
      <c r="Y250" s="41"/>
      <c r="Z250" s="41"/>
      <c r="AA250" s="41" t="s">
        <v>126</v>
      </c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</row>
    <row r="251" spans="1:54" outlineLevel="1" x14ac:dyDescent="0.2">
      <c r="A251" s="33">
        <v>209</v>
      </c>
      <c r="B251" s="34" t="s">
        <v>523</v>
      </c>
      <c r="C251" s="35" t="s">
        <v>524</v>
      </c>
      <c r="D251" s="36" t="s">
        <v>188</v>
      </c>
      <c r="E251" s="37">
        <v>1</v>
      </c>
      <c r="F251" s="11">
        <v>215.49</v>
      </c>
      <c r="G251" s="38">
        <f t="shared" si="71"/>
        <v>215.49</v>
      </c>
      <c r="H251" s="39">
        <v>0</v>
      </c>
      <c r="I251" s="39">
        <f t="shared" si="72"/>
        <v>0</v>
      </c>
      <c r="J251" s="39">
        <f t="shared" si="78"/>
        <v>215.49</v>
      </c>
      <c r="K251" s="39">
        <f t="shared" si="73"/>
        <v>215.49</v>
      </c>
      <c r="L251" s="39">
        <v>21</v>
      </c>
      <c r="M251" s="39">
        <f t="shared" si="74"/>
        <v>260.74290000000002</v>
      </c>
      <c r="N251" s="40">
        <v>0</v>
      </c>
      <c r="O251" s="40">
        <f t="shared" si="75"/>
        <v>0</v>
      </c>
      <c r="P251" s="40">
        <v>0</v>
      </c>
      <c r="Q251" s="40">
        <f t="shared" si="76"/>
        <v>0</v>
      </c>
      <c r="R251" s="39">
        <v>0</v>
      </c>
      <c r="S251" s="39">
        <f t="shared" si="77"/>
        <v>0</v>
      </c>
      <c r="T251" s="41"/>
      <c r="U251" s="41"/>
      <c r="V251" s="41"/>
      <c r="W251" s="41"/>
      <c r="X251" s="41"/>
      <c r="Y251" s="41"/>
      <c r="Z251" s="41"/>
      <c r="AA251" s="41" t="s">
        <v>126</v>
      </c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</row>
    <row r="252" spans="1:54" outlineLevel="1" x14ac:dyDescent="0.2">
      <c r="A252" s="33">
        <v>210</v>
      </c>
      <c r="B252" s="34" t="s">
        <v>525</v>
      </c>
      <c r="C252" s="35" t="s">
        <v>526</v>
      </c>
      <c r="D252" s="36" t="s">
        <v>150</v>
      </c>
      <c r="E252" s="37">
        <v>1</v>
      </c>
      <c r="F252" s="11">
        <v>1030.32</v>
      </c>
      <c r="G252" s="38">
        <f t="shared" si="71"/>
        <v>1030.32</v>
      </c>
      <c r="H252" s="39">
        <v>0</v>
      </c>
      <c r="I252" s="39">
        <f t="shared" si="72"/>
        <v>0</v>
      </c>
      <c r="J252" s="39">
        <f t="shared" si="78"/>
        <v>1030.32</v>
      </c>
      <c r="K252" s="39">
        <f t="shared" si="73"/>
        <v>1030.32</v>
      </c>
      <c r="L252" s="39">
        <v>21</v>
      </c>
      <c r="M252" s="39">
        <f t="shared" si="74"/>
        <v>1246.6871999999998</v>
      </c>
      <c r="N252" s="40">
        <v>0</v>
      </c>
      <c r="O252" s="40">
        <f t="shared" si="75"/>
        <v>0</v>
      </c>
      <c r="P252" s="40">
        <v>0</v>
      </c>
      <c r="Q252" s="40">
        <f t="shared" si="76"/>
        <v>0</v>
      </c>
      <c r="R252" s="39">
        <v>0</v>
      </c>
      <c r="S252" s="39">
        <f t="shared" si="77"/>
        <v>0</v>
      </c>
      <c r="T252" s="41"/>
      <c r="U252" s="41"/>
      <c r="V252" s="41"/>
      <c r="W252" s="41"/>
      <c r="X252" s="41"/>
      <c r="Y252" s="41"/>
      <c r="Z252" s="41"/>
      <c r="AA252" s="41" t="s">
        <v>126</v>
      </c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</row>
    <row r="253" spans="1:54" outlineLevel="1" collapsed="1" x14ac:dyDescent="0.2">
      <c r="A253" s="42">
        <v>211</v>
      </c>
      <c r="B253" s="43" t="s">
        <v>527</v>
      </c>
      <c r="C253" s="44" t="s">
        <v>528</v>
      </c>
      <c r="D253" s="45" t="s">
        <v>150</v>
      </c>
      <c r="E253" s="46">
        <v>2</v>
      </c>
      <c r="F253" s="10">
        <v>1195.56</v>
      </c>
      <c r="G253" s="47">
        <f t="shared" si="71"/>
        <v>2391.12</v>
      </c>
      <c r="H253" s="39">
        <v>0</v>
      </c>
      <c r="I253" s="39">
        <f t="shared" si="72"/>
        <v>0</v>
      </c>
      <c r="J253" s="39">
        <f t="shared" si="78"/>
        <v>1195.56</v>
      </c>
      <c r="K253" s="39">
        <f t="shared" si="73"/>
        <v>2391.12</v>
      </c>
      <c r="L253" s="39">
        <v>21</v>
      </c>
      <c r="M253" s="39">
        <f t="shared" si="74"/>
        <v>2893.2551999999996</v>
      </c>
      <c r="N253" s="40">
        <v>0</v>
      </c>
      <c r="O253" s="40">
        <f t="shared" si="75"/>
        <v>0</v>
      </c>
      <c r="P253" s="40">
        <v>0</v>
      </c>
      <c r="Q253" s="40">
        <f t="shared" si="76"/>
        <v>0</v>
      </c>
      <c r="R253" s="39">
        <v>0</v>
      </c>
      <c r="S253" s="39">
        <f t="shared" si="77"/>
        <v>0</v>
      </c>
      <c r="T253" s="41"/>
      <c r="U253" s="41"/>
      <c r="V253" s="41"/>
      <c r="W253" s="41"/>
      <c r="X253" s="41"/>
      <c r="Y253" s="41"/>
      <c r="Z253" s="41"/>
      <c r="AA253" s="41" t="s">
        <v>126</v>
      </c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</row>
    <row r="254" spans="1:54" ht="22.5" hidden="1" outlineLevel="2" x14ac:dyDescent="0.2">
      <c r="A254" s="33">
        <v>212</v>
      </c>
      <c r="B254" s="34" t="s">
        <v>904</v>
      </c>
      <c r="C254" s="35" t="s">
        <v>487</v>
      </c>
      <c r="D254" s="36" t="s">
        <v>188</v>
      </c>
      <c r="E254" s="37">
        <v>3.67792207792208</v>
      </c>
      <c r="F254" s="39"/>
      <c r="G254" s="39"/>
      <c r="H254" s="39"/>
      <c r="I254" s="39"/>
      <c r="J254" s="39"/>
      <c r="K254" s="39"/>
      <c r="L254" s="39"/>
      <c r="M254" s="39"/>
      <c r="N254" s="40"/>
      <c r="O254" s="40"/>
      <c r="P254" s="40"/>
      <c r="Q254" s="40"/>
      <c r="R254" s="39"/>
      <c r="S254" s="39"/>
      <c r="T254" s="41"/>
      <c r="U254" s="41"/>
      <c r="V254" s="41"/>
      <c r="W254" s="41"/>
      <c r="X254" s="41"/>
      <c r="Y254" s="41"/>
      <c r="Z254" s="41"/>
      <c r="AA254" s="41" t="s">
        <v>244</v>
      </c>
      <c r="AB254" s="41">
        <v>0</v>
      </c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</row>
    <row r="255" spans="1:54" ht="22.5" hidden="1" outlineLevel="3" x14ac:dyDescent="0.2">
      <c r="A255" s="33">
        <v>213</v>
      </c>
      <c r="B255" s="34" t="s">
        <v>905</v>
      </c>
      <c r="C255" s="35" t="s">
        <v>489</v>
      </c>
      <c r="D255" s="36" t="s">
        <v>188</v>
      </c>
      <c r="E255" s="37">
        <v>3.6254093732354602</v>
      </c>
      <c r="F255" s="39"/>
      <c r="G255" s="39"/>
      <c r="H255" s="39"/>
      <c r="I255" s="39"/>
      <c r="J255" s="39"/>
      <c r="K255" s="39"/>
      <c r="L255" s="39"/>
      <c r="M255" s="39"/>
      <c r="N255" s="40"/>
      <c r="O255" s="40"/>
      <c r="P255" s="40"/>
      <c r="Q255" s="40"/>
      <c r="R255" s="39"/>
      <c r="S255" s="39"/>
      <c r="T255" s="41"/>
      <c r="U255" s="41"/>
      <c r="V255" s="41"/>
      <c r="W255" s="41"/>
      <c r="X255" s="41"/>
      <c r="Y255" s="41"/>
      <c r="Z255" s="41"/>
      <c r="AA255" s="41" t="s">
        <v>244</v>
      </c>
      <c r="AB255" s="41">
        <v>0</v>
      </c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</row>
    <row r="256" spans="1:54" x14ac:dyDescent="0.2">
      <c r="A256" s="24" t="s">
        <v>121</v>
      </c>
      <c r="B256" s="25" t="s">
        <v>76</v>
      </c>
      <c r="C256" s="26" t="s">
        <v>77</v>
      </c>
      <c r="D256" s="27"/>
      <c r="E256" s="28"/>
      <c r="F256" s="29"/>
      <c r="G256" s="30">
        <f>SUMIF(AA257:AA285,"&lt;&gt;NOR",G257:G285)</f>
        <v>120059.55999999997</v>
      </c>
      <c r="H256" s="31"/>
      <c r="I256" s="31">
        <f>SUM(I257:I285)</f>
        <v>0</v>
      </c>
      <c r="J256" s="31"/>
      <c r="K256" s="31">
        <f>SUM(K257:K285)</f>
        <v>120059.55999999997</v>
      </c>
      <c r="L256" s="31"/>
      <c r="M256" s="31">
        <f>SUM(M257:M285)</f>
        <v>145272.06759999998</v>
      </c>
      <c r="N256" s="32"/>
      <c r="O256" s="32">
        <f>SUM(O257:O285)</f>
        <v>0</v>
      </c>
      <c r="P256" s="32"/>
      <c r="Q256" s="32">
        <f>SUM(Q257:Q285)</f>
        <v>0.24</v>
      </c>
      <c r="R256" s="31"/>
      <c r="S256" s="31">
        <f>SUM(S257:S285)</f>
        <v>0</v>
      </c>
      <c r="AA256" t="s">
        <v>122</v>
      </c>
    </row>
    <row r="257" spans="1:54" ht="33.75" outlineLevel="1" x14ac:dyDescent="0.2">
      <c r="A257" s="33">
        <v>212</v>
      </c>
      <c r="B257" s="34" t="s">
        <v>529</v>
      </c>
      <c r="C257" s="35" t="s">
        <v>530</v>
      </c>
      <c r="D257" s="36" t="s">
        <v>188</v>
      </c>
      <c r="E257" s="37">
        <v>50</v>
      </c>
      <c r="F257" s="11">
        <v>426.71</v>
      </c>
      <c r="G257" s="38">
        <f t="shared" ref="G257:G285" si="79">ROUND(E257*F257,2)</f>
        <v>21335.5</v>
      </c>
      <c r="H257" s="39">
        <v>0</v>
      </c>
      <c r="I257" s="39">
        <f t="shared" ref="I257:I285" si="80">ROUND(E257*H257,2)</f>
        <v>0</v>
      </c>
      <c r="J257" s="39">
        <f>F257</f>
        <v>426.71</v>
      </c>
      <c r="K257" s="39">
        <f t="shared" ref="K257:K285" si="81">ROUND(E257*J257,2)</f>
        <v>21335.5</v>
      </c>
      <c r="L257" s="39">
        <v>21</v>
      </c>
      <c r="M257" s="39">
        <f t="shared" ref="M257:M285" si="82">G257*(1+L257/100)</f>
        <v>25815.954999999998</v>
      </c>
      <c r="N257" s="40">
        <v>0</v>
      </c>
      <c r="O257" s="40">
        <f t="shared" ref="O257:O285" si="83">ROUND(E257*N257,2)</f>
        <v>0</v>
      </c>
      <c r="P257" s="40">
        <v>0</v>
      </c>
      <c r="Q257" s="40">
        <f t="shared" ref="Q257:Q285" si="84">ROUND(E257*P257,2)</f>
        <v>0</v>
      </c>
      <c r="R257" s="39">
        <v>0</v>
      </c>
      <c r="S257" s="39">
        <f t="shared" ref="S257:S285" si="85">ROUND(E257*R257,2)</f>
        <v>0</v>
      </c>
      <c r="T257" s="41"/>
      <c r="U257" s="41"/>
      <c r="V257" s="41"/>
      <c r="W257" s="41"/>
      <c r="X257" s="41"/>
      <c r="Y257" s="41"/>
      <c r="Z257" s="41"/>
      <c r="AA257" s="41" t="s">
        <v>126</v>
      </c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</row>
    <row r="258" spans="1:54" ht="33.75" outlineLevel="1" x14ac:dyDescent="0.2">
      <c r="A258" s="33">
        <v>213</v>
      </c>
      <c r="B258" s="34" t="s">
        <v>531</v>
      </c>
      <c r="C258" s="35" t="s">
        <v>532</v>
      </c>
      <c r="D258" s="36" t="s">
        <v>188</v>
      </c>
      <c r="E258" s="37">
        <v>16</v>
      </c>
      <c r="F258" s="11">
        <v>532.66</v>
      </c>
      <c r="G258" s="38">
        <f t="shared" si="79"/>
        <v>8522.56</v>
      </c>
      <c r="H258" s="39">
        <v>0</v>
      </c>
      <c r="I258" s="39">
        <f t="shared" si="80"/>
        <v>0</v>
      </c>
      <c r="J258" s="39">
        <f t="shared" ref="J258:J285" si="86">F258</f>
        <v>532.66</v>
      </c>
      <c r="K258" s="39">
        <f t="shared" si="81"/>
        <v>8522.56</v>
      </c>
      <c r="L258" s="39">
        <v>21</v>
      </c>
      <c r="M258" s="39">
        <f t="shared" si="82"/>
        <v>10312.2976</v>
      </c>
      <c r="N258" s="40">
        <v>0</v>
      </c>
      <c r="O258" s="40">
        <f t="shared" si="83"/>
        <v>0</v>
      </c>
      <c r="P258" s="40">
        <v>0</v>
      </c>
      <c r="Q258" s="40">
        <f t="shared" si="84"/>
        <v>0</v>
      </c>
      <c r="R258" s="39">
        <v>0</v>
      </c>
      <c r="S258" s="39">
        <f t="shared" si="85"/>
        <v>0</v>
      </c>
      <c r="T258" s="41"/>
      <c r="U258" s="41"/>
      <c r="V258" s="41"/>
      <c r="W258" s="41"/>
      <c r="X258" s="41"/>
      <c r="Y258" s="41"/>
      <c r="Z258" s="41"/>
      <c r="AA258" s="41" t="s">
        <v>126</v>
      </c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</row>
    <row r="259" spans="1:54" ht="33.75" outlineLevel="1" x14ac:dyDescent="0.2">
      <c r="A259" s="33">
        <v>214</v>
      </c>
      <c r="B259" s="34" t="s">
        <v>533</v>
      </c>
      <c r="C259" s="35" t="s">
        <v>534</v>
      </c>
      <c r="D259" s="36" t="s">
        <v>188</v>
      </c>
      <c r="E259" s="37">
        <v>12</v>
      </c>
      <c r="F259" s="11">
        <v>650.27</v>
      </c>
      <c r="G259" s="38">
        <f t="shared" si="79"/>
        <v>7803.24</v>
      </c>
      <c r="H259" s="39">
        <v>0</v>
      </c>
      <c r="I259" s="39">
        <f t="shared" si="80"/>
        <v>0</v>
      </c>
      <c r="J259" s="39">
        <f t="shared" si="86"/>
        <v>650.27</v>
      </c>
      <c r="K259" s="39">
        <f t="shared" si="81"/>
        <v>7803.24</v>
      </c>
      <c r="L259" s="39">
        <v>21</v>
      </c>
      <c r="M259" s="39">
        <f t="shared" si="82"/>
        <v>9441.9203999999991</v>
      </c>
      <c r="N259" s="40">
        <v>0</v>
      </c>
      <c r="O259" s="40">
        <f t="shared" si="83"/>
        <v>0</v>
      </c>
      <c r="P259" s="40">
        <v>0</v>
      </c>
      <c r="Q259" s="40">
        <f t="shared" si="84"/>
        <v>0</v>
      </c>
      <c r="R259" s="39">
        <v>0</v>
      </c>
      <c r="S259" s="39">
        <f t="shared" si="85"/>
        <v>0</v>
      </c>
      <c r="T259" s="41"/>
      <c r="U259" s="41"/>
      <c r="V259" s="41"/>
      <c r="W259" s="41"/>
      <c r="X259" s="41"/>
      <c r="Y259" s="41"/>
      <c r="Z259" s="41"/>
      <c r="AA259" s="41" t="s">
        <v>126</v>
      </c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</row>
    <row r="260" spans="1:54" ht="22.5" outlineLevel="1" x14ac:dyDescent="0.2">
      <c r="A260" s="33">
        <v>215</v>
      </c>
      <c r="B260" s="34" t="s">
        <v>535</v>
      </c>
      <c r="C260" s="35" t="s">
        <v>536</v>
      </c>
      <c r="D260" s="36" t="s">
        <v>188</v>
      </c>
      <c r="E260" s="37">
        <v>16</v>
      </c>
      <c r="F260" s="11">
        <v>99.66</v>
      </c>
      <c r="G260" s="38">
        <f t="shared" si="79"/>
        <v>1594.56</v>
      </c>
      <c r="H260" s="39">
        <v>0</v>
      </c>
      <c r="I260" s="39">
        <f t="shared" si="80"/>
        <v>0</v>
      </c>
      <c r="J260" s="39">
        <f t="shared" si="86"/>
        <v>99.66</v>
      </c>
      <c r="K260" s="39">
        <f t="shared" si="81"/>
        <v>1594.56</v>
      </c>
      <c r="L260" s="39">
        <v>21</v>
      </c>
      <c r="M260" s="39">
        <f t="shared" si="82"/>
        <v>1929.4175999999998</v>
      </c>
      <c r="N260" s="40">
        <v>0</v>
      </c>
      <c r="O260" s="40">
        <f t="shared" si="83"/>
        <v>0</v>
      </c>
      <c r="P260" s="40">
        <v>0</v>
      </c>
      <c r="Q260" s="40">
        <f t="shared" si="84"/>
        <v>0</v>
      </c>
      <c r="R260" s="39">
        <v>0</v>
      </c>
      <c r="S260" s="39">
        <f t="shared" si="85"/>
        <v>0</v>
      </c>
      <c r="T260" s="41"/>
      <c r="U260" s="41"/>
      <c r="V260" s="41"/>
      <c r="W260" s="41"/>
      <c r="X260" s="41"/>
      <c r="Y260" s="41"/>
      <c r="Z260" s="41"/>
      <c r="AA260" s="41" t="s">
        <v>126</v>
      </c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</row>
    <row r="261" spans="1:54" ht="22.5" outlineLevel="1" x14ac:dyDescent="0.2">
      <c r="A261" s="33">
        <v>216</v>
      </c>
      <c r="B261" s="34" t="s">
        <v>535</v>
      </c>
      <c r="C261" s="35" t="s">
        <v>537</v>
      </c>
      <c r="D261" s="36" t="s">
        <v>188</v>
      </c>
      <c r="E261" s="37">
        <v>8</v>
      </c>
      <c r="F261" s="11">
        <v>102.93</v>
      </c>
      <c r="G261" s="38">
        <f t="shared" si="79"/>
        <v>823.44</v>
      </c>
      <c r="H261" s="39">
        <v>0</v>
      </c>
      <c r="I261" s="39">
        <f t="shared" si="80"/>
        <v>0</v>
      </c>
      <c r="J261" s="39">
        <f t="shared" si="86"/>
        <v>102.93</v>
      </c>
      <c r="K261" s="39">
        <f t="shared" si="81"/>
        <v>823.44</v>
      </c>
      <c r="L261" s="39">
        <v>21</v>
      </c>
      <c r="M261" s="39">
        <f t="shared" si="82"/>
        <v>996.36240000000009</v>
      </c>
      <c r="N261" s="40">
        <v>0</v>
      </c>
      <c r="O261" s="40">
        <f t="shared" si="83"/>
        <v>0</v>
      </c>
      <c r="P261" s="40">
        <v>0</v>
      </c>
      <c r="Q261" s="40">
        <f t="shared" si="84"/>
        <v>0</v>
      </c>
      <c r="R261" s="39">
        <v>0</v>
      </c>
      <c r="S261" s="39">
        <f t="shared" si="85"/>
        <v>0</v>
      </c>
      <c r="T261" s="41"/>
      <c r="U261" s="41"/>
      <c r="V261" s="41"/>
      <c r="W261" s="41"/>
      <c r="X261" s="41"/>
      <c r="Y261" s="41"/>
      <c r="Z261" s="41"/>
      <c r="AA261" s="41" t="s">
        <v>240</v>
      </c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</row>
    <row r="262" spans="1:54" ht="22.5" outlineLevel="1" x14ac:dyDescent="0.2">
      <c r="A262" s="33">
        <v>217</v>
      </c>
      <c r="B262" s="34" t="s">
        <v>535</v>
      </c>
      <c r="C262" s="35" t="s">
        <v>538</v>
      </c>
      <c r="D262" s="36" t="s">
        <v>188</v>
      </c>
      <c r="E262" s="37">
        <v>6</v>
      </c>
      <c r="F262" s="11">
        <v>116.93</v>
      </c>
      <c r="G262" s="38">
        <f t="shared" si="79"/>
        <v>701.58</v>
      </c>
      <c r="H262" s="39">
        <v>0</v>
      </c>
      <c r="I262" s="39">
        <f t="shared" si="80"/>
        <v>0</v>
      </c>
      <c r="J262" s="39">
        <f t="shared" si="86"/>
        <v>116.93</v>
      </c>
      <c r="K262" s="39">
        <f t="shared" si="81"/>
        <v>701.58</v>
      </c>
      <c r="L262" s="39">
        <v>21</v>
      </c>
      <c r="M262" s="39">
        <f t="shared" si="82"/>
        <v>848.91179999999997</v>
      </c>
      <c r="N262" s="40">
        <v>0</v>
      </c>
      <c r="O262" s="40">
        <f t="shared" si="83"/>
        <v>0</v>
      </c>
      <c r="P262" s="40">
        <v>0</v>
      </c>
      <c r="Q262" s="40">
        <f t="shared" si="84"/>
        <v>0</v>
      </c>
      <c r="R262" s="39">
        <v>0</v>
      </c>
      <c r="S262" s="39">
        <f t="shared" si="85"/>
        <v>0</v>
      </c>
      <c r="T262" s="41"/>
      <c r="U262" s="41"/>
      <c r="V262" s="41"/>
      <c r="W262" s="41"/>
      <c r="X262" s="41"/>
      <c r="Y262" s="41"/>
      <c r="Z262" s="41"/>
      <c r="AA262" s="41" t="s">
        <v>240</v>
      </c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</row>
    <row r="263" spans="1:54" ht="22.5" outlineLevel="1" x14ac:dyDescent="0.2">
      <c r="A263" s="33">
        <v>218</v>
      </c>
      <c r="B263" s="34" t="s">
        <v>539</v>
      </c>
      <c r="C263" s="35" t="s">
        <v>540</v>
      </c>
      <c r="D263" s="36" t="s">
        <v>188</v>
      </c>
      <c r="E263" s="37">
        <v>34</v>
      </c>
      <c r="F263" s="11">
        <v>117.46</v>
      </c>
      <c r="G263" s="38">
        <f t="shared" si="79"/>
        <v>3993.64</v>
      </c>
      <c r="H263" s="39">
        <v>0</v>
      </c>
      <c r="I263" s="39">
        <f t="shared" si="80"/>
        <v>0</v>
      </c>
      <c r="J263" s="39">
        <f t="shared" si="86"/>
        <v>117.46</v>
      </c>
      <c r="K263" s="39">
        <f t="shared" si="81"/>
        <v>3993.64</v>
      </c>
      <c r="L263" s="39">
        <v>21</v>
      </c>
      <c r="M263" s="39">
        <f t="shared" si="82"/>
        <v>4832.3044</v>
      </c>
      <c r="N263" s="40">
        <v>0</v>
      </c>
      <c r="O263" s="40">
        <f t="shared" si="83"/>
        <v>0</v>
      </c>
      <c r="P263" s="40">
        <v>0</v>
      </c>
      <c r="Q263" s="40">
        <f t="shared" si="84"/>
        <v>0</v>
      </c>
      <c r="R263" s="39">
        <v>0</v>
      </c>
      <c r="S263" s="39">
        <f t="shared" si="85"/>
        <v>0</v>
      </c>
      <c r="T263" s="41"/>
      <c r="U263" s="41"/>
      <c r="V263" s="41"/>
      <c r="W263" s="41"/>
      <c r="X263" s="41"/>
      <c r="Y263" s="41"/>
      <c r="Z263" s="41"/>
      <c r="AA263" s="41" t="s">
        <v>126</v>
      </c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</row>
    <row r="264" spans="1:54" ht="22.5" outlineLevel="1" x14ac:dyDescent="0.2">
      <c r="A264" s="33">
        <v>219</v>
      </c>
      <c r="B264" s="34" t="s">
        <v>539</v>
      </c>
      <c r="C264" s="35" t="s">
        <v>541</v>
      </c>
      <c r="D264" s="36" t="s">
        <v>188</v>
      </c>
      <c r="E264" s="37">
        <v>8</v>
      </c>
      <c r="F264" s="11">
        <v>123.28</v>
      </c>
      <c r="G264" s="38">
        <f t="shared" si="79"/>
        <v>986.24</v>
      </c>
      <c r="H264" s="39">
        <v>0</v>
      </c>
      <c r="I264" s="39">
        <f t="shared" si="80"/>
        <v>0</v>
      </c>
      <c r="J264" s="39">
        <f t="shared" si="86"/>
        <v>123.28</v>
      </c>
      <c r="K264" s="39">
        <f t="shared" si="81"/>
        <v>986.24</v>
      </c>
      <c r="L264" s="39">
        <v>21</v>
      </c>
      <c r="M264" s="39">
        <f t="shared" si="82"/>
        <v>1193.3504</v>
      </c>
      <c r="N264" s="40">
        <v>0</v>
      </c>
      <c r="O264" s="40">
        <f t="shared" si="83"/>
        <v>0</v>
      </c>
      <c r="P264" s="40">
        <v>0</v>
      </c>
      <c r="Q264" s="40">
        <f t="shared" si="84"/>
        <v>0</v>
      </c>
      <c r="R264" s="39">
        <v>0</v>
      </c>
      <c r="S264" s="39">
        <f t="shared" si="85"/>
        <v>0</v>
      </c>
      <c r="T264" s="41"/>
      <c r="U264" s="41"/>
      <c r="V264" s="41"/>
      <c r="W264" s="41"/>
      <c r="X264" s="41"/>
      <c r="Y264" s="41"/>
      <c r="Z264" s="41"/>
      <c r="AA264" s="41" t="s">
        <v>240</v>
      </c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</row>
    <row r="265" spans="1:54" ht="22.5" outlineLevel="1" x14ac:dyDescent="0.2">
      <c r="A265" s="33">
        <v>220</v>
      </c>
      <c r="B265" s="34" t="s">
        <v>539</v>
      </c>
      <c r="C265" s="35" t="s">
        <v>542</v>
      </c>
      <c r="D265" s="36" t="s">
        <v>188</v>
      </c>
      <c r="E265" s="37">
        <v>6</v>
      </c>
      <c r="F265" s="11">
        <v>137.57</v>
      </c>
      <c r="G265" s="38">
        <f t="shared" si="79"/>
        <v>825.42</v>
      </c>
      <c r="H265" s="39">
        <v>0</v>
      </c>
      <c r="I265" s="39">
        <f t="shared" si="80"/>
        <v>0</v>
      </c>
      <c r="J265" s="39">
        <f t="shared" si="86"/>
        <v>137.57</v>
      </c>
      <c r="K265" s="39">
        <f t="shared" si="81"/>
        <v>825.42</v>
      </c>
      <c r="L265" s="39">
        <v>21</v>
      </c>
      <c r="M265" s="39">
        <f t="shared" si="82"/>
        <v>998.75819999999987</v>
      </c>
      <c r="N265" s="40">
        <v>0</v>
      </c>
      <c r="O265" s="40">
        <f t="shared" si="83"/>
        <v>0</v>
      </c>
      <c r="P265" s="40">
        <v>0</v>
      </c>
      <c r="Q265" s="40">
        <f t="shared" si="84"/>
        <v>0</v>
      </c>
      <c r="R265" s="39">
        <v>0</v>
      </c>
      <c r="S265" s="39">
        <f t="shared" si="85"/>
        <v>0</v>
      </c>
      <c r="T265" s="41"/>
      <c r="U265" s="41"/>
      <c r="V265" s="41"/>
      <c r="W265" s="41"/>
      <c r="X265" s="41"/>
      <c r="Y265" s="41"/>
      <c r="Z265" s="41"/>
      <c r="AA265" s="41" t="s">
        <v>240</v>
      </c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</row>
    <row r="266" spans="1:54" outlineLevel="1" x14ac:dyDescent="0.2">
      <c r="A266" s="33">
        <v>221</v>
      </c>
      <c r="B266" s="34" t="s">
        <v>543</v>
      </c>
      <c r="C266" s="35" t="s">
        <v>544</v>
      </c>
      <c r="D266" s="36" t="s">
        <v>150</v>
      </c>
      <c r="E266" s="37">
        <v>10</v>
      </c>
      <c r="F266" s="11">
        <v>256.85000000000002</v>
      </c>
      <c r="G266" s="38">
        <f t="shared" si="79"/>
        <v>2568.5</v>
      </c>
      <c r="H266" s="39">
        <v>0</v>
      </c>
      <c r="I266" s="39">
        <f t="shared" si="80"/>
        <v>0</v>
      </c>
      <c r="J266" s="39">
        <f t="shared" si="86"/>
        <v>256.85000000000002</v>
      </c>
      <c r="K266" s="39">
        <f t="shared" si="81"/>
        <v>2568.5</v>
      </c>
      <c r="L266" s="39">
        <v>21</v>
      </c>
      <c r="M266" s="39">
        <f t="shared" si="82"/>
        <v>3107.8849999999998</v>
      </c>
      <c r="N266" s="40">
        <v>0</v>
      </c>
      <c r="O266" s="40">
        <f t="shared" si="83"/>
        <v>0</v>
      </c>
      <c r="P266" s="40">
        <v>0</v>
      </c>
      <c r="Q266" s="40">
        <f t="shared" si="84"/>
        <v>0</v>
      </c>
      <c r="R266" s="39">
        <v>0</v>
      </c>
      <c r="S266" s="39">
        <f t="shared" si="85"/>
        <v>0</v>
      </c>
      <c r="T266" s="41"/>
      <c r="U266" s="41"/>
      <c r="V266" s="41"/>
      <c r="W266" s="41"/>
      <c r="X266" s="41"/>
      <c r="Y266" s="41"/>
      <c r="Z266" s="41"/>
      <c r="AA266" s="41" t="s">
        <v>126</v>
      </c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</row>
    <row r="267" spans="1:54" ht="22.5" outlineLevel="1" x14ac:dyDescent="0.2">
      <c r="A267" s="33">
        <v>222</v>
      </c>
      <c r="B267" s="34" t="s">
        <v>545</v>
      </c>
      <c r="C267" s="35" t="s">
        <v>546</v>
      </c>
      <c r="D267" s="36" t="s">
        <v>150</v>
      </c>
      <c r="E267" s="37">
        <v>11</v>
      </c>
      <c r="F267" s="11">
        <v>763.99</v>
      </c>
      <c r="G267" s="38">
        <f t="shared" si="79"/>
        <v>8403.89</v>
      </c>
      <c r="H267" s="39">
        <v>0</v>
      </c>
      <c r="I267" s="39">
        <f t="shared" si="80"/>
        <v>0</v>
      </c>
      <c r="J267" s="39">
        <f t="shared" si="86"/>
        <v>763.99</v>
      </c>
      <c r="K267" s="39">
        <f t="shared" si="81"/>
        <v>8403.89</v>
      </c>
      <c r="L267" s="39">
        <v>21</v>
      </c>
      <c r="M267" s="39">
        <f t="shared" si="82"/>
        <v>10168.706899999999</v>
      </c>
      <c r="N267" s="40">
        <v>0</v>
      </c>
      <c r="O267" s="40">
        <f t="shared" si="83"/>
        <v>0</v>
      </c>
      <c r="P267" s="40">
        <v>0</v>
      </c>
      <c r="Q267" s="40">
        <f t="shared" si="84"/>
        <v>0</v>
      </c>
      <c r="R267" s="39">
        <v>0</v>
      </c>
      <c r="S267" s="39">
        <f t="shared" si="85"/>
        <v>0</v>
      </c>
      <c r="T267" s="41"/>
      <c r="U267" s="41"/>
      <c r="V267" s="41"/>
      <c r="W267" s="41"/>
      <c r="X267" s="41"/>
      <c r="Y267" s="41"/>
      <c r="Z267" s="41"/>
      <c r="AA267" s="41" t="s">
        <v>126</v>
      </c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</row>
    <row r="268" spans="1:54" outlineLevel="1" x14ac:dyDescent="0.2">
      <c r="A268" s="33">
        <v>223</v>
      </c>
      <c r="B268" s="34" t="s">
        <v>547</v>
      </c>
      <c r="C268" s="35" t="s">
        <v>548</v>
      </c>
      <c r="D268" s="36" t="s">
        <v>150</v>
      </c>
      <c r="E268" s="37">
        <v>4</v>
      </c>
      <c r="F268" s="11">
        <v>292.57</v>
      </c>
      <c r="G268" s="38">
        <f t="shared" si="79"/>
        <v>1170.28</v>
      </c>
      <c r="H268" s="39">
        <v>0</v>
      </c>
      <c r="I268" s="39">
        <f t="shared" si="80"/>
        <v>0</v>
      </c>
      <c r="J268" s="39">
        <f t="shared" si="86"/>
        <v>292.57</v>
      </c>
      <c r="K268" s="39">
        <f t="shared" si="81"/>
        <v>1170.28</v>
      </c>
      <c r="L268" s="39">
        <v>21</v>
      </c>
      <c r="M268" s="39">
        <f t="shared" si="82"/>
        <v>1416.0388</v>
      </c>
      <c r="N268" s="40">
        <v>0</v>
      </c>
      <c r="O268" s="40">
        <f t="shared" si="83"/>
        <v>0</v>
      </c>
      <c r="P268" s="40">
        <v>0</v>
      </c>
      <c r="Q268" s="40">
        <f t="shared" si="84"/>
        <v>0</v>
      </c>
      <c r="R268" s="39">
        <v>0</v>
      </c>
      <c r="S268" s="39">
        <f t="shared" si="85"/>
        <v>0</v>
      </c>
      <c r="T268" s="41"/>
      <c r="U268" s="41"/>
      <c r="V268" s="41"/>
      <c r="W268" s="41"/>
      <c r="X268" s="41"/>
      <c r="Y268" s="41"/>
      <c r="Z268" s="41"/>
      <c r="AA268" s="41" t="s">
        <v>126</v>
      </c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</row>
    <row r="269" spans="1:54" outlineLevel="1" x14ac:dyDescent="0.2">
      <c r="A269" s="33">
        <v>224</v>
      </c>
      <c r="B269" s="34" t="s">
        <v>549</v>
      </c>
      <c r="C269" s="35" t="s">
        <v>550</v>
      </c>
      <c r="D269" s="36" t="s">
        <v>150</v>
      </c>
      <c r="E269" s="37">
        <v>2</v>
      </c>
      <c r="F269" s="11">
        <v>531.67999999999995</v>
      </c>
      <c r="G269" s="38">
        <f t="shared" si="79"/>
        <v>1063.3599999999999</v>
      </c>
      <c r="H269" s="39">
        <v>0</v>
      </c>
      <c r="I269" s="39">
        <f t="shared" si="80"/>
        <v>0</v>
      </c>
      <c r="J269" s="39">
        <f t="shared" si="86"/>
        <v>531.67999999999995</v>
      </c>
      <c r="K269" s="39">
        <f t="shared" si="81"/>
        <v>1063.3599999999999</v>
      </c>
      <c r="L269" s="39">
        <v>21</v>
      </c>
      <c r="M269" s="39">
        <f t="shared" si="82"/>
        <v>1286.6655999999998</v>
      </c>
      <c r="N269" s="40">
        <v>0</v>
      </c>
      <c r="O269" s="40">
        <f t="shared" si="83"/>
        <v>0</v>
      </c>
      <c r="P269" s="40">
        <v>0</v>
      </c>
      <c r="Q269" s="40">
        <f t="shared" si="84"/>
        <v>0</v>
      </c>
      <c r="R269" s="39">
        <v>0</v>
      </c>
      <c r="S269" s="39">
        <f t="shared" si="85"/>
        <v>0</v>
      </c>
      <c r="T269" s="41"/>
      <c r="U269" s="41"/>
      <c r="V269" s="41"/>
      <c r="W269" s="41"/>
      <c r="X269" s="41"/>
      <c r="Y269" s="41"/>
      <c r="Z269" s="41"/>
      <c r="AA269" s="41" t="s">
        <v>126</v>
      </c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</row>
    <row r="270" spans="1:54" outlineLevel="1" x14ac:dyDescent="0.2">
      <c r="A270" s="33">
        <v>225</v>
      </c>
      <c r="B270" s="34" t="s">
        <v>551</v>
      </c>
      <c r="C270" s="35" t="s">
        <v>552</v>
      </c>
      <c r="D270" s="36" t="s">
        <v>188</v>
      </c>
      <c r="E270" s="37">
        <v>6</v>
      </c>
      <c r="F270" s="11">
        <v>184.7</v>
      </c>
      <c r="G270" s="38">
        <f t="shared" si="79"/>
        <v>1108.2</v>
      </c>
      <c r="H270" s="39">
        <v>0</v>
      </c>
      <c r="I270" s="39">
        <f t="shared" si="80"/>
        <v>0</v>
      </c>
      <c r="J270" s="39">
        <f t="shared" si="86"/>
        <v>184.7</v>
      </c>
      <c r="K270" s="39">
        <f t="shared" si="81"/>
        <v>1108.2</v>
      </c>
      <c r="L270" s="39">
        <v>21</v>
      </c>
      <c r="M270" s="39">
        <f t="shared" si="82"/>
        <v>1340.922</v>
      </c>
      <c r="N270" s="40">
        <v>0</v>
      </c>
      <c r="O270" s="40">
        <f t="shared" si="83"/>
        <v>0</v>
      </c>
      <c r="P270" s="40">
        <v>1.9E-2</v>
      </c>
      <c r="Q270" s="40">
        <f t="shared" si="84"/>
        <v>0.11</v>
      </c>
      <c r="R270" s="39">
        <v>0</v>
      </c>
      <c r="S270" s="39">
        <f t="shared" si="85"/>
        <v>0</v>
      </c>
      <c r="T270" s="41"/>
      <c r="U270" s="41"/>
      <c r="V270" s="41"/>
      <c r="W270" s="41"/>
      <c r="X270" s="41"/>
      <c r="Y270" s="41"/>
      <c r="Z270" s="41"/>
      <c r="AA270" s="41" t="s">
        <v>126</v>
      </c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</row>
    <row r="271" spans="1:54" outlineLevel="1" x14ac:dyDescent="0.2">
      <c r="A271" s="33">
        <v>226</v>
      </c>
      <c r="B271" s="34" t="s">
        <v>553</v>
      </c>
      <c r="C271" s="35" t="s">
        <v>510</v>
      </c>
      <c r="D271" s="36" t="s">
        <v>188</v>
      </c>
      <c r="E271" s="37">
        <v>6</v>
      </c>
      <c r="F271" s="11">
        <v>215.49</v>
      </c>
      <c r="G271" s="38">
        <f t="shared" si="79"/>
        <v>1292.94</v>
      </c>
      <c r="H271" s="39">
        <v>0</v>
      </c>
      <c r="I271" s="39">
        <f t="shared" si="80"/>
        <v>0</v>
      </c>
      <c r="J271" s="39">
        <f t="shared" si="86"/>
        <v>215.49</v>
      </c>
      <c r="K271" s="39">
        <f t="shared" si="81"/>
        <v>1292.94</v>
      </c>
      <c r="L271" s="39">
        <v>21</v>
      </c>
      <c r="M271" s="39">
        <f t="shared" si="82"/>
        <v>1564.4574</v>
      </c>
      <c r="N271" s="40">
        <v>0</v>
      </c>
      <c r="O271" s="40">
        <f t="shared" si="83"/>
        <v>0</v>
      </c>
      <c r="P271" s="40">
        <v>0</v>
      </c>
      <c r="Q271" s="40">
        <f t="shared" si="84"/>
        <v>0</v>
      </c>
      <c r="R271" s="39">
        <v>0</v>
      </c>
      <c r="S271" s="39">
        <f t="shared" si="85"/>
        <v>0</v>
      </c>
      <c r="T271" s="41"/>
      <c r="U271" s="41"/>
      <c r="V271" s="41"/>
      <c r="W271" s="41"/>
      <c r="X271" s="41"/>
      <c r="Y271" s="41"/>
      <c r="Z271" s="41"/>
      <c r="AA271" s="41" t="s">
        <v>126</v>
      </c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</row>
    <row r="272" spans="1:54" outlineLevel="1" x14ac:dyDescent="0.2">
      <c r="A272" s="33">
        <v>227</v>
      </c>
      <c r="B272" s="34" t="s">
        <v>554</v>
      </c>
      <c r="C272" s="35" t="s">
        <v>555</v>
      </c>
      <c r="D272" s="36" t="s">
        <v>188</v>
      </c>
      <c r="E272" s="37">
        <v>78</v>
      </c>
      <c r="F272" s="11">
        <v>58.78</v>
      </c>
      <c r="G272" s="38">
        <f t="shared" si="79"/>
        <v>4584.84</v>
      </c>
      <c r="H272" s="39">
        <v>0</v>
      </c>
      <c r="I272" s="39">
        <f t="shared" si="80"/>
        <v>0</v>
      </c>
      <c r="J272" s="39">
        <f t="shared" si="86"/>
        <v>58.78</v>
      </c>
      <c r="K272" s="39">
        <f t="shared" si="81"/>
        <v>4584.84</v>
      </c>
      <c r="L272" s="39">
        <v>21</v>
      </c>
      <c r="M272" s="39">
        <f t="shared" si="82"/>
        <v>5547.6563999999998</v>
      </c>
      <c r="N272" s="40">
        <v>0</v>
      </c>
      <c r="O272" s="40">
        <f t="shared" si="83"/>
        <v>0</v>
      </c>
      <c r="P272" s="40">
        <v>0</v>
      </c>
      <c r="Q272" s="40">
        <f t="shared" si="84"/>
        <v>0</v>
      </c>
      <c r="R272" s="39">
        <v>0</v>
      </c>
      <c r="S272" s="39">
        <f t="shared" si="85"/>
        <v>0</v>
      </c>
      <c r="T272" s="41"/>
      <c r="U272" s="41"/>
      <c r="V272" s="41"/>
      <c r="W272" s="41"/>
      <c r="X272" s="41"/>
      <c r="Y272" s="41"/>
      <c r="Z272" s="41"/>
      <c r="AA272" s="41" t="s">
        <v>126</v>
      </c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</row>
    <row r="273" spans="1:54" outlineLevel="1" x14ac:dyDescent="0.2">
      <c r="A273" s="33">
        <v>228</v>
      </c>
      <c r="B273" s="34" t="s">
        <v>556</v>
      </c>
      <c r="C273" s="35" t="s">
        <v>557</v>
      </c>
      <c r="D273" s="36" t="s">
        <v>188</v>
      </c>
      <c r="E273" s="37">
        <v>78</v>
      </c>
      <c r="F273" s="11">
        <v>50.31</v>
      </c>
      <c r="G273" s="38">
        <f t="shared" si="79"/>
        <v>3924.18</v>
      </c>
      <c r="H273" s="39">
        <v>0</v>
      </c>
      <c r="I273" s="39">
        <f t="shared" si="80"/>
        <v>0</v>
      </c>
      <c r="J273" s="39">
        <f t="shared" si="86"/>
        <v>50.31</v>
      </c>
      <c r="K273" s="39">
        <f t="shared" si="81"/>
        <v>3924.18</v>
      </c>
      <c r="L273" s="39">
        <v>21</v>
      </c>
      <c r="M273" s="39">
        <f t="shared" si="82"/>
        <v>4748.2577999999994</v>
      </c>
      <c r="N273" s="40">
        <v>0</v>
      </c>
      <c r="O273" s="40">
        <f t="shared" si="83"/>
        <v>0</v>
      </c>
      <c r="P273" s="40">
        <v>0</v>
      </c>
      <c r="Q273" s="40">
        <f t="shared" si="84"/>
        <v>0</v>
      </c>
      <c r="R273" s="39">
        <v>0</v>
      </c>
      <c r="S273" s="39">
        <f t="shared" si="85"/>
        <v>0</v>
      </c>
      <c r="T273" s="41"/>
      <c r="U273" s="41"/>
      <c r="V273" s="41"/>
      <c r="W273" s="41"/>
      <c r="X273" s="41"/>
      <c r="Y273" s="41"/>
      <c r="Z273" s="41"/>
      <c r="AA273" s="41" t="s">
        <v>126</v>
      </c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</row>
    <row r="274" spans="1:54" outlineLevel="1" x14ac:dyDescent="0.2">
      <c r="A274" s="33">
        <v>229</v>
      </c>
      <c r="B274" s="34" t="s">
        <v>558</v>
      </c>
      <c r="C274" s="35" t="s">
        <v>559</v>
      </c>
      <c r="D274" s="36" t="s">
        <v>150</v>
      </c>
      <c r="E274" s="37">
        <v>5</v>
      </c>
      <c r="F274" s="11">
        <v>625.29999999999995</v>
      </c>
      <c r="G274" s="38">
        <f t="shared" si="79"/>
        <v>3126.5</v>
      </c>
      <c r="H274" s="39">
        <v>0</v>
      </c>
      <c r="I274" s="39">
        <f t="shared" si="80"/>
        <v>0</v>
      </c>
      <c r="J274" s="39">
        <f t="shared" si="86"/>
        <v>625.29999999999995</v>
      </c>
      <c r="K274" s="39">
        <f t="shared" si="81"/>
        <v>3126.5</v>
      </c>
      <c r="L274" s="39">
        <v>21</v>
      </c>
      <c r="M274" s="39">
        <f t="shared" si="82"/>
        <v>3783.0650000000001</v>
      </c>
      <c r="N274" s="40">
        <v>0</v>
      </c>
      <c r="O274" s="40">
        <f t="shared" si="83"/>
        <v>0</v>
      </c>
      <c r="P274" s="40">
        <v>0</v>
      </c>
      <c r="Q274" s="40">
        <f t="shared" si="84"/>
        <v>0</v>
      </c>
      <c r="R274" s="39">
        <v>0</v>
      </c>
      <c r="S274" s="39">
        <f t="shared" si="85"/>
        <v>0</v>
      </c>
      <c r="T274" s="41"/>
      <c r="U274" s="41"/>
      <c r="V274" s="41"/>
      <c r="W274" s="41"/>
      <c r="X274" s="41"/>
      <c r="Y274" s="41"/>
      <c r="Z274" s="41"/>
      <c r="AA274" s="41" t="s">
        <v>126</v>
      </c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</row>
    <row r="275" spans="1:54" ht="45" outlineLevel="1" x14ac:dyDescent="0.2">
      <c r="A275" s="33">
        <v>230</v>
      </c>
      <c r="B275" s="34" t="s">
        <v>560</v>
      </c>
      <c r="C275" s="35" t="s">
        <v>561</v>
      </c>
      <c r="D275" s="36" t="s">
        <v>150</v>
      </c>
      <c r="E275" s="37">
        <v>1</v>
      </c>
      <c r="F275" s="11">
        <v>2612.12</v>
      </c>
      <c r="G275" s="38">
        <f t="shared" si="79"/>
        <v>2612.12</v>
      </c>
      <c r="H275" s="39">
        <v>0</v>
      </c>
      <c r="I275" s="39">
        <f t="shared" si="80"/>
        <v>0</v>
      </c>
      <c r="J275" s="39">
        <f t="shared" si="86"/>
        <v>2612.12</v>
      </c>
      <c r="K275" s="39">
        <f t="shared" si="81"/>
        <v>2612.12</v>
      </c>
      <c r="L275" s="39">
        <v>21</v>
      </c>
      <c r="M275" s="39">
        <f t="shared" si="82"/>
        <v>3160.6651999999999</v>
      </c>
      <c r="N275" s="40">
        <v>0</v>
      </c>
      <c r="O275" s="40">
        <f t="shared" si="83"/>
        <v>0</v>
      </c>
      <c r="P275" s="40">
        <v>0</v>
      </c>
      <c r="Q275" s="40">
        <f t="shared" si="84"/>
        <v>0</v>
      </c>
      <c r="R275" s="39">
        <v>0</v>
      </c>
      <c r="S275" s="39">
        <f t="shared" si="85"/>
        <v>0</v>
      </c>
      <c r="T275" s="41"/>
      <c r="U275" s="41"/>
      <c r="V275" s="41"/>
      <c r="W275" s="41"/>
      <c r="X275" s="41"/>
      <c r="Y275" s="41"/>
      <c r="Z275" s="41"/>
      <c r="AA275" s="41" t="s">
        <v>126</v>
      </c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</row>
    <row r="276" spans="1:54" ht="45" outlineLevel="1" x14ac:dyDescent="0.2">
      <c r="A276" s="33">
        <v>231</v>
      </c>
      <c r="B276" s="34" t="s">
        <v>562</v>
      </c>
      <c r="C276" s="35" t="s">
        <v>563</v>
      </c>
      <c r="D276" s="36" t="s">
        <v>150</v>
      </c>
      <c r="E276" s="37">
        <v>1</v>
      </c>
      <c r="F276" s="11">
        <v>3122.76</v>
      </c>
      <c r="G276" s="38">
        <f t="shared" si="79"/>
        <v>3122.76</v>
      </c>
      <c r="H276" s="39">
        <v>0</v>
      </c>
      <c r="I276" s="39">
        <f t="shared" si="80"/>
        <v>0</v>
      </c>
      <c r="J276" s="39">
        <f t="shared" si="86"/>
        <v>3122.76</v>
      </c>
      <c r="K276" s="39">
        <f t="shared" si="81"/>
        <v>3122.76</v>
      </c>
      <c r="L276" s="39">
        <v>21</v>
      </c>
      <c r="M276" s="39">
        <f t="shared" si="82"/>
        <v>3778.5396000000001</v>
      </c>
      <c r="N276" s="40">
        <v>0</v>
      </c>
      <c r="O276" s="40">
        <f t="shared" si="83"/>
        <v>0</v>
      </c>
      <c r="P276" s="40">
        <v>0</v>
      </c>
      <c r="Q276" s="40">
        <f t="shared" si="84"/>
        <v>0</v>
      </c>
      <c r="R276" s="39">
        <v>0</v>
      </c>
      <c r="S276" s="39">
        <f t="shared" si="85"/>
        <v>0</v>
      </c>
      <c r="T276" s="41"/>
      <c r="U276" s="41"/>
      <c r="V276" s="41"/>
      <c r="W276" s="41"/>
      <c r="X276" s="41"/>
      <c r="Y276" s="41"/>
      <c r="Z276" s="41"/>
      <c r="AA276" s="41" t="s">
        <v>126</v>
      </c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</row>
    <row r="277" spans="1:54" outlineLevel="1" x14ac:dyDescent="0.2">
      <c r="A277" s="33">
        <v>232</v>
      </c>
      <c r="B277" s="34" t="s">
        <v>564</v>
      </c>
      <c r="C277" s="35" t="s">
        <v>520</v>
      </c>
      <c r="D277" s="36" t="s">
        <v>150</v>
      </c>
      <c r="E277" s="37">
        <v>1</v>
      </c>
      <c r="F277" s="11">
        <v>1021.28</v>
      </c>
      <c r="G277" s="38">
        <f t="shared" si="79"/>
        <v>1021.28</v>
      </c>
      <c r="H277" s="39">
        <v>0</v>
      </c>
      <c r="I277" s="39">
        <f t="shared" si="80"/>
        <v>0</v>
      </c>
      <c r="J277" s="39">
        <f t="shared" si="86"/>
        <v>1021.28</v>
      </c>
      <c r="K277" s="39">
        <f t="shared" si="81"/>
        <v>1021.28</v>
      </c>
      <c r="L277" s="39">
        <v>21</v>
      </c>
      <c r="M277" s="39">
        <f t="shared" si="82"/>
        <v>1235.7487999999998</v>
      </c>
      <c r="N277" s="40">
        <v>0</v>
      </c>
      <c r="O277" s="40">
        <f t="shared" si="83"/>
        <v>0</v>
      </c>
      <c r="P277" s="40">
        <v>0</v>
      </c>
      <c r="Q277" s="40">
        <f t="shared" si="84"/>
        <v>0</v>
      </c>
      <c r="R277" s="39">
        <v>0</v>
      </c>
      <c r="S277" s="39">
        <f t="shared" si="85"/>
        <v>0</v>
      </c>
      <c r="T277" s="41"/>
      <c r="U277" s="41"/>
      <c r="V277" s="41"/>
      <c r="W277" s="41"/>
      <c r="X277" s="41"/>
      <c r="Y277" s="41"/>
      <c r="Z277" s="41"/>
      <c r="AA277" s="41" t="s">
        <v>126</v>
      </c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</row>
    <row r="278" spans="1:54" outlineLevel="1" x14ac:dyDescent="0.2">
      <c r="A278" s="33">
        <v>233</v>
      </c>
      <c r="B278" s="34" t="s">
        <v>565</v>
      </c>
      <c r="C278" s="35" t="s">
        <v>566</v>
      </c>
      <c r="D278" s="36" t="s">
        <v>567</v>
      </c>
      <c r="E278" s="37">
        <v>10</v>
      </c>
      <c r="F278" s="11">
        <v>1924</v>
      </c>
      <c r="G278" s="38">
        <f t="shared" si="79"/>
        <v>19240</v>
      </c>
      <c r="H278" s="39">
        <v>0</v>
      </c>
      <c r="I278" s="39">
        <f t="shared" si="80"/>
        <v>0</v>
      </c>
      <c r="J278" s="39">
        <f t="shared" si="86"/>
        <v>1924</v>
      </c>
      <c r="K278" s="39">
        <f t="shared" si="81"/>
        <v>19240</v>
      </c>
      <c r="L278" s="39">
        <v>21</v>
      </c>
      <c r="M278" s="39">
        <f t="shared" si="82"/>
        <v>23280.399999999998</v>
      </c>
      <c r="N278" s="40">
        <v>0</v>
      </c>
      <c r="O278" s="40">
        <f t="shared" si="83"/>
        <v>0</v>
      </c>
      <c r="P278" s="40">
        <v>0</v>
      </c>
      <c r="Q278" s="40">
        <f t="shared" si="84"/>
        <v>0</v>
      </c>
      <c r="R278" s="39">
        <v>0</v>
      </c>
      <c r="S278" s="39">
        <f t="shared" si="85"/>
        <v>0</v>
      </c>
      <c r="T278" s="41"/>
      <c r="U278" s="41"/>
      <c r="V278" s="41"/>
      <c r="W278" s="41"/>
      <c r="X278" s="41"/>
      <c r="Y278" s="41"/>
      <c r="Z278" s="41"/>
      <c r="AA278" s="41" t="s">
        <v>126</v>
      </c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</row>
    <row r="279" spans="1:54" ht="45" outlineLevel="1" x14ac:dyDescent="0.2">
      <c r="A279" s="33">
        <v>234</v>
      </c>
      <c r="B279" s="34" t="s">
        <v>568</v>
      </c>
      <c r="C279" s="35" t="s">
        <v>569</v>
      </c>
      <c r="D279" s="36" t="s">
        <v>199</v>
      </c>
      <c r="E279" s="37">
        <v>4</v>
      </c>
      <c r="F279" s="11">
        <v>913.9</v>
      </c>
      <c r="G279" s="38">
        <f t="shared" si="79"/>
        <v>3655.6</v>
      </c>
      <c r="H279" s="39">
        <v>0</v>
      </c>
      <c r="I279" s="39">
        <f t="shared" si="80"/>
        <v>0</v>
      </c>
      <c r="J279" s="39">
        <f t="shared" si="86"/>
        <v>913.9</v>
      </c>
      <c r="K279" s="39">
        <f t="shared" si="81"/>
        <v>3655.6</v>
      </c>
      <c r="L279" s="39">
        <v>21</v>
      </c>
      <c r="M279" s="39">
        <f t="shared" si="82"/>
        <v>4423.2759999999998</v>
      </c>
      <c r="N279" s="40">
        <v>0</v>
      </c>
      <c r="O279" s="40">
        <f t="shared" si="83"/>
        <v>0</v>
      </c>
      <c r="P279" s="40">
        <v>0</v>
      </c>
      <c r="Q279" s="40">
        <f t="shared" si="84"/>
        <v>0</v>
      </c>
      <c r="R279" s="39">
        <v>0</v>
      </c>
      <c r="S279" s="39">
        <f t="shared" si="85"/>
        <v>0</v>
      </c>
      <c r="T279" s="41"/>
      <c r="U279" s="41"/>
      <c r="V279" s="41"/>
      <c r="W279" s="41"/>
      <c r="X279" s="41"/>
      <c r="Y279" s="41"/>
      <c r="Z279" s="41"/>
      <c r="AA279" s="41" t="s">
        <v>126</v>
      </c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</row>
    <row r="280" spans="1:54" ht="22.5" outlineLevel="1" x14ac:dyDescent="0.2">
      <c r="A280" s="33">
        <v>235</v>
      </c>
      <c r="B280" s="34" t="s">
        <v>570</v>
      </c>
      <c r="C280" s="35" t="s">
        <v>571</v>
      </c>
      <c r="D280" s="36" t="s">
        <v>125</v>
      </c>
      <c r="E280" s="37">
        <v>3</v>
      </c>
      <c r="F280" s="11">
        <v>404.04</v>
      </c>
      <c r="G280" s="38">
        <f t="shared" si="79"/>
        <v>1212.1199999999999</v>
      </c>
      <c r="H280" s="39">
        <v>0</v>
      </c>
      <c r="I280" s="39">
        <f t="shared" si="80"/>
        <v>0</v>
      </c>
      <c r="J280" s="39">
        <f t="shared" si="86"/>
        <v>404.04</v>
      </c>
      <c r="K280" s="39">
        <f t="shared" si="81"/>
        <v>1212.1199999999999</v>
      </c>
      <c r="L280" s="39">
        <v>21</v>
      </c>
      <c r="M280" s="39">
        <f t="shared" si="82"/>
        <v>1466.6651999999999</v>
      </c>
      <c r="N280" s="40">
        <v>0</v>
      </c>
      <c r="O280" s="40">
        <f t="shared" si="83"/>
        <v>0</v>
      </c>
      <c r="P280" s="40">
        <v>2E-3</v>
      </c>
      <c r="Q280" s="40">
        <f t="shared" si="84"/>
        <v>0.01</v>
      </c>
      <c r="R280" s="39">
        <v>0</v>
      </c>
      <c r="S280" s="39">
        <f t="shared" si="85"/>
        <v>0</v>
      </c>
      <c r="T280" s="41"/>
      <c r="U280" s="41"/>
      <c r="V280" s="41"/>
      <c r="W280" s="41"/>
      <c r="X280" s="41"/>
      <c r="Y280" s="41"/>
      <c r="Z280" s="41"/>
      <c r="AA280" s="41" t="s">
        <v>126</v>
      </c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</row>
    <row r="281" spans="1:54" outlineLevel="1" x14ac:dyDescent="0.2">
      <c r="A281" s="33">
        <v>236</v>
      </c>
      <c r="B281" s="34" t="s">
        <v>572</v>
      </c>
      <c r="C281" s="35" t="s">
        <v>573</v>
      </c>
      <c r="D281" s="36" t="s">
        <v>150</v>
      </c>
      <c r="E281" s="37">
        <v>1</v>
      </c>
      <c r="F281" s="11">
        <v>365.56</v>
      </c>
      <c r="G281" s="38">
        <f t="shared" si="79"/>
        <v>365.56</v>
      </c>
      <c r="H281" s="39">
        <v>0</v>
      </c>
      <c r="I281" s="39">
        <f t="shared" si="80"/>
        <v>0</v>
      </c>
      <c r="J281" s="39">
        <f t="shared" si="86"/>
        <v>365.56</v>
      </c>
      <c r="K281" s="39">
        <f t="shared" si="81"/>
        <v>365.56</v>
      </c>
      <c r="L281" s="39">
        <v>21</v>
      </c>
      <c r="M281" s="39">
        <f t="shared" si="82"/>
        <v>442.32760000000002</v>
      </c>
      <c r="N281" s="40">
        <v>0</v>
      </c>
      <c r="O281" s="40">
        <f t="shared" si="83"/>
        <v>0</v>
      </c>
      <c r="P281" s="40">
        <v>0.04</v>
      </c>
      <c r="Q281" s="40">
        <f t="shared" si="84"/>
        <v>0.04</v>
      </c>
      <c r="R281" s="39">
        <v>0</v>
      </c>
      <c r="S281" s="39">
        <f t="shared" si="85"/>
        <v>0</v>
      </c>
      <c r="T281" s="41"/>
      <c r="U281" s="41"/>
      <c r="V281" s="41"/>
      <c r="W281" s="41"/>
      <c r="X281" s="41"/>
      <c r="Y281" s="41"/>
      <c r="Z281" s="41"/>
      <c r="AA281" s="41" t="s">
        <v>126</v>
      </c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</row>
    <row r="282" spans="1:54" ht="22.5" outlineLevel="1" x14ac:dyDescent="0.2">
      <c r="A282" s="33">
        <v>237</v>
      </c>
      <c r="B282" s="34" t="s">
        <v>574</v>
      </c>
      <c r="C282" s="35" t="s">
        <v>575</v>
      </c>
      <c r="D282" s="36" t="s">
        <v>150</v>
      </c>
      <c r="E282" s="37">
        <v>1</v>
      </c>
      <c r="F282" s="11">
        <v>538.72</v>
      </c>
      <c r="G282" s="38">
        <f t="shared" si="79"/>
        <v>538.72</v>
      </c>
      <c r="H282" s="39">
        <v>0</v>
      </c>
      <c r="I282" s="39">
        <f t="shared" si="80"/>
        <v>0</v>
      </c>
      <c r="J282" s="39">
        <f t="shared" si="86"/>
        <v>538.72</v>
      </c>
      <c r="K282" s="39">
        <f t="shared" si="81"/>
        <v>538.72</v>
      </c>
      <c r="L282" s="39">
        <v>21</v>
      </c>
      <c r="M282" s="39">
        <f t="shared" si="82"/>
        <v>651.85120000000006</v>
      </c>
      <c r="N282" s="40">
        <v>0</v>
      </c>
      <c r="O282" s="40">
        <f t="shared" si="83"/>
        <v>0</v>
      </c>
      <c r="P282" s="40">
        <v>8.1000000000000003E-2</v>
      </c>
      <c r="Q282" s="40">
        <f t="shared" si="84"/>
        <v>0.08</v>
      </c>
      <c r="R282" s="39">
        <v>0</v>
      </c>
      <c r="S282" s="39">
        <f t="shared" si="85"/>
        <v>0</v>
      </c>
      <c r="T282" s="41"/>
      <c r="U282" s="41"/>
      <c r="V282" s="41"/>
      <c r="W282" s="41"/>
      <c r="X282" s="41"/>
      <c r="Y282" s="41"/>
      <c r="Z282" s="41"/>
      <c r="AA282" s="41" t="s">
        <v>126</v>
      </c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</row>
    <row r="283" spans="1:54" ht="22.5" outlineLevel="1" x14ac:dyDescent="0.2">
      <c r="A283" s="33">
        <v>238</v>
      </c>
      <c r="B283" s="34" t="s">
        <v>576</v>
      </c>
      <c r="C283" s="35" t="s">
        <v>577</v>
      </c>
      <c r="D283" s="36" t="s">
        <v>150</v>
      </c>
      <c r="E283" s="37">
        <v>1</v>
      </c>
      <c r="F283" s="11">
        <v>3142.4</v>
      </c>
      <c r="G283" s="38">
        <f t="shared" si="79"/>
        <v>3142.4</v>
      </c>
      <c r="H283" s="39">
        <v>0</v>
      </c>
      <c r="I283" s="39">
        <f t="shared" si="80"/>
        <v>0</v>
      </c>
      <c r="J283" s="39">
        <f t="shared" si="86"/>
        <v>3142.4</v>
      </c>
      <c r="K283" s="39">
        <f t="shared" si="81"/>
        <v>3142.4</v>
      </c>
      <c r="L283" s="39">
        <v>21</v>
      </c>
      <c r="M283" s="39">
        <f t="shared" si="82"/>
        <v>3802.3040000000001</v>
      </c>
      <c r="N283" s="40">
        <v>0</v>
      </c>
      <c r="O283" s="40">
        <f t="shared" si="83"/>
        <v>0</v>
      </c>
      <c r="P283" s="40">
        <v>0</v>
      </c>
      <c r="Q283" s="40">
        <f t="shared" si="84"/>
        <v>0</v>
      </c>
      <c r="R283" s="39">
        <v>0</v>
      </c>
      <c r="S283" s="39">
        <f t="shared" si="85"/>
        <v>0</v>
      </c>
      <c r="T283" s="41"/>
      <c r="U283" s="41"/>
      <c r="V283" s="41"/>
      <c r="W283" s="41"/>
      <c r="X283" s="41"/>
      <c r="Y283" s="41"/>
      <c r="Z283" s="41"/>
      <c r="AA283" s="41" t="s">
        <v>126</v>
      </c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</row>
    <row r="284" spans="1:54" ht="22.5" outlineLevel="1" x14ac:dyDescent="0.2">
      <c r="A284" s="33">
        <v>239</v>
      </c>
      <c r="B284" s="34" t="s">
        <v>578</v>
      </c>
      <c r="C284" s="35" t="s">
        <v>579</v>
      </c>
      <c r="D284" s="36" t="s">
        <v>150</v>
      </c>
      <c r="E284" s="37">
        <v>1</v>
      </c>
      <c r="F284" s="11">
        <v>1443</v>
      </c>
      <c r="G284" s="38">
        <f t="shared" si="79"/>
        <v>1443</v>
      </c>
      <c r="H284" s="39">
        <v>0</v>
      </c>
      <c r="I284" s="39">
        <f t="shared" si="80"/>
        <v>0</v>
      </c>
      <c r="J284" s="39">
        <f t="shared" si="86"/>
        <v>1443</v>
      </c>
      <c r="K284" s="39">
        <f t="shared" si="81"/>
        <v>1443</v>
      </c>
      <c r="L284" s="39">
        <v>21</v>
      </c>
      <c r="M284" s="39">
        <f t="shared" si="82"/>
        <v>1746.03</v>
      </c>
      <c r="N284" s="40">
        <v>0</v>
      </c>
      <c r="O284" s="40">
        <f t="shared" si="83"/>
        <v>0</v>
      </c>
      <c r="P284" s="40">
        <v>0</v>
      </c>
      <c r="Q284" s="40">
        <f t="shared" si="84"/>
        <v>0</v>
      </c>
      <c r="R284" s="39">
        <v>0</v>
      </c>
      <c r="S284" s="39">
        <f t="shared" si="85"/>
        <v>0</v>
      </c>
      <c r="T284" s="41"/>
      <c r="U284" s="41"/>
      <c r="V284" s="41"/>
      <c r="W284" s="41"/>
      <c r="X284" s="41"/>
      <c r="Y284" s="41"/>
      <c r="Z284" s="41"/>
      <c r="AA284" s="41" t="s">
        <v>126</v>
      </c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</row>
    <row r="285" spans="1:54" ht="22.5" outlineLevel="1" x14ac:dyDescent="0.2">
      <c r="A285" s="33">
        <v>240</v>
      </c>
      <c r="B285" s="34" t="s">
        <v>580</v>
      </c>
      <c r="C285" s="35" t="s">
        <v>262</v>
      </c>
      <c r="D285" s="36" t="s">
        <v>0</v>
      </c>
      <c r="E285" s="37">
        <v>65847.5</v>
      </c>
      <c r="F285" s="11">
        <v>0.15</v>
      </c>
      <c r="G285" s="38">
        <f t="shared" si="79"/>
        <v>9877.1299999999992</v>
      </c>
      <c r="H285" s="39">
        <v>0</v>
      </c>
      <c r="I285" s="39">
        <f t="shared" si="80"/>
        <v>0</v>
      </c>
      <c r="J285" s="39">
        <f t="shared" si="86"/>
        <v>0.15</v>
      </c>
      <c r="K285" s="39">
        <f t="shared" si="81"/>
        <v>9877.1299999999992</v>
      </c>
      <c r="L285" s="39">
        <v>21</v>
      </c>
      <c r="M285" s="39">
        <f t="shared" si="82"/>
        <v>11951.327299999999</v>
      </c>
      <c r="N285" s="40">
        <v>0</v>
      </c>
      <c r="O285" s="40">
        <f t="shared" si="83"/>
        <v>0</v>
      </c>
      <c r="P285" s="40">
        <v>0</v>
      </c>
      <c r="Q285" s="40">
        <f t="shared" si="84"/>
        <v>0</v>
      </c>
      <c r="R285" s="39">
        <v>0</v>
      </c>
      <c r="S285" s="39">
        <f t="shared" si="85"/>
        <v>0</v>
      </c>
      <c r="T285" s="41"/>
      <c r="U285" s="41"/>
      <c r="V285" s="41"/>
      <c r="W285" s="41"/>
      <c r="X285" s="41"/>
      <c r="Y285" s="41"/>
      <c r="Z285" s="41"/>
      <c r="AA285" s="41" t="s">
        <v>126</v>
      </c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</row>
    <row r="286" spans="1:54" ht="25.5" x14ac:dyDescent="0.2">
      <c r="A286" s="24" t="s">
        <v>121</v>
      </c>
      <c r="B286" s="25" t="s">
        <v>78</v>
      </c>
      <c r="C286" s="26" t="s">
        <v>79</v>
      </c>
      <c r="D286" s="27"/>
      <c r="E286" s="28"/>
      <c r="F286" s="29"/>
      <c r="G286" s="30">
        <f>SUMIF(AA287:AA318,"&lt;&gt;NOR",G287:G318)</f>
        <v>124681.48000000001</v>
      </c>
      <c r="H286" s="31"/>
      <c r="I286" s="31">
        <f>SUM(I287:I318)</f>
        <v>0</v>
      </c>
      <c r="J286" s="31"/>
      <c r="K286" s="31">
        <f>SUM(K287:K318)</f>
        <v>124681.48000000001</v>
      </c>
      <c r="L286" s="31"/>
      <c r="M286" s="31">
        <f>SUM(M287:M318)</f>
        <v>150864.59079999998</v>
      </c>
      <c r="N286" s="32"/>
      <c r="O286" s="32">
        <f>SUM(O287:O318)</f>
        <v>0</v>
      </c>
      <c r="P286" s="32"/>
      <c r="Q286" s="32">
        <f>SUM(Q287:Q318)</f>
        <v>0</v>
      </c>
      <c r="R286" s="31"/>
      <c r="S286" s="31">
        <f>SUM(S287:S318)</f>
        <v>0</v>
      </c>
      <c r="AA286" t="s">
        <v>122</v>
      </c>
    </row>
    <row r="287" spans="1:54" ht="22.5" outlineLevel="1" x14ac:dyDescent="0.2">
      <c r="A287" s="33">
        <v>241</v>
      </c>
      <c r="B287" s="34" t="s">
        <v>351</v>
      </c>
      <c r="C287" s="35" t="s">
        <v>581</v>
      </c>
      <c r="D287" s="36" t="s">
        <v>150</v>
      </c>
      <c r="E287" s="37">
        <v>2</v>
      </c>
      <c r="F287" s="11">
        <v>2459.16</v>
      </c>
      <c r="G287" s="38">
        <f t="shared" ref="G287:G318" si="87">ROUND(E287*F287,2)</f>
        <v>4918.32</v>
      </c>
      <c r="H287" s="39">
        <v>0</v>
      </c>
      <c r="I287" s="39">
        <f t="shared" ref="I287:I318" si="88">ROUND(E287*H287,2)</f>
        <v>0</v>
      </c>
      <c r="J287" s="39">
        <f>F287</f>
        <v>2459.16</v>
      </c>
      <c r="K287" s="39">
        <f t="shared" ref="K287:K318" si="89">ROUND(E287*J287,2)</f>
        <v>4918.32</v>
      </c>
      <c r="L287" s="39">
        <v>21</v>
      </c>
      <c r="M287" s="39">
        <f t="shared" ref="M287:M318" si="90">G287*(1+L287/100)</f>
        <v>5951.1671999999999</v>
      </c>
      <c r="N287" s="40">
        <v>0</v>
      </c>
      <c r="O287" s="40">
        <f t="shared" ref="O287:O318" si="91">ROUND(E287*N287,2)</f>
        <v>0</v>
      </c>
      <c r="P287" s="40">
        <v>0</v>
      </c>
      <c r="Q287" s="40">
        <f t="shared" ref="Q287:Q318" si="92">ROUND(E287*P287,2)</f>
        <v>0</v>
      </c>
      <c r="R287" s="39">
        <v>0</v>
      </c>
      <c r="S287" s="39">
        <f t="shared" ref="S287:S318" si="93">ROUND(E287*R287,2)</f>
        <v>0</v>
      </c>
      <c r="T287" s="41"/>
      <c r="U287" s="41"/>
      <c r="V287" s="41"/>
      <c r="W287" s="41"/>
      <c r="X287" s="41"/>
      <c r="Y287" s="41"/>
      <c r="Z287" s="41"/>
      <c r="AA287" s="41" t="s">
        <v>240</v>
      </c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</row>
    <row r="288" spans="1:54" outlineLevel="1" x14ac:dyDescent="0.2">
      <c r="A288" s="33">
        <v>242</v>
      </c>
      <c r="B288" s="34" t="s">
        <v>353</v>
      </c>
      <c r="C288" s="35" t="s">
        <v>582</v>
      </c>
      <c r="D288" s="36" t="s">
        <v>150</v>
      </c>
      <c r="E288" s="37">
        <v>2</v>
      </c>
      <c r="F288" s="11">
        <v>4160.16</v>
      </c>
      <c r="G288" s="38">
        <f t="shared" si="87"/>
        <v>8320.32</v>
      </c>
      <c r="H288" s="39">
        <v>0</v>
      </c>
      <c r="I288" s="39">
        <f t="shared" si="88"/>
        <v>0</v>
      </c>
      <c r="J288" s="39">
        <f t="shared" ref="J288:J303" si="94">F288</f>
        <v>4160.16</v>
      </c>
      <c r="K288" s="39">
        <f t="shared" si="89"/>
        <v>8320.32</v>
      </c>
      <c r="L288" s="39">
        <v>21</v>
      </c>
      <c r="M288" s="39">
        <f t="shared" si="90"/>
        <v>10067.5872</v>
      </c>
      <c r="N288" s="40">
        <v>0</v>
      </c>
      <c r="O288" s="40">
        <f t="shared" si="91"/>
        <v>0</v>
      </c>
      <c r="P288" s="40">
        <v>0</v>
      </c>
      <c r="Q288" s="40">
        <f t="shared" si="92"/>
        <v>0</v>
      </c>
      <c r="R288" s="39">
        <v>0</v>
      </c>
      <c r="S288" s="39">
        <f t="shared" si="93"/>
        <v>0</v>
      </c>
      <c r="T288" s="41"/>
      <c r="U288" s="41"/>
      <c r="V288" s="41"/>
      <c r="W288" s="41"/>
      <c r="X288" s="41"/>
      <c r="Y288" s="41"/>
      <c r="Z288" s="41"/>
      <c r="AA288" s="41" t="s">
        <v>288</v>
      </c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</row>
    <row r="289" spans="1:54" outlineLevel="1" x14ac:dyDescent="0.2">
      <c r="A289" s="33">
        <v>243</v>
      </c>
      <c r="B289" s="34" t="s">
        <v>351</v>
      </c>
      <c r="C289" s="35" t="s">
        <v>583</v>
      </c>
      <c r="D289" s="36" t="s">
        <v>150</v>
      </c>
      <c r="E289" s="37">
        <v>2</v>
      </c>
      <c r="F289" s="11">
        <v>230.88</v>
      </c>
      <c r="G289" s="38">
        <f t="shared" si="87"/>
        <v>461.76</v>
      </c>
      <c r="H289" s="39">
        <v>0</v>
      </c>
      <c r="I289" s="39">
        <f t="shared" si="88"/>
        <v>0</v>
      </c>
      <c r="J289" s="39">
        <f t="shared" si="94"/>
        <v>230.88</v>
      </c>
      <c r="K289" s="39">
        <f t="shared" si="89"/>
        <v>461.76</v>
      </c>
      <c r="L289" s="39">
        <v>21</v>
      </c>
      <c r="M289" s="39">
        <f t="shared" si="90"/>
        <v>558.7296</v>
      </c>
      <c r="N289" s="40">
        <v>0</v>
      </c>
      <c r="O289" s="40">
        <f t="shared" si="91"/>
        <v>0</v>
      </c>
      <c r="P289" s="40">
        <v>0</v>
      </c>
      <c r="Q289" s="40">
        <f t="shared" si="92"/>
        <v>0</v>
      </c>
      <c r="R289" s="39">
        <v>0</v>
      </c>
      <c r="S289" s="39">
        <f t="shared" si="93"/>
        <v>0</v>
      </c>
      <c r="T289" s="41"/>
      <c r="U289" s="41"/>
      <c r="V289" s="41"/>
      <c r="W289" s="41"/>
      <c r="X289" s="41"/>
      <c r="Y289" s="41"/>
      <c r="Z289" s="41"/>
      <c r="AA289" s="41" t="s">
        <v>240</v>
      </c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</row>
    <row r="290" spans="1:54" outlineLevel="1" x14ac:dyDescent="0.2">
      <c r="A290" s="33">
        <v>244</v>
      </c>
      <c r="B290" s="34" t="s">
        <v>353</v>
      </c>
      <c r="C290" s="35" t="s">
        <v>584</v>
      </c>
      <c r="D290" s="36" t="s">
        <v>150</v>
      </c>
      <c r="E290" s="37">
        <v>2</v>
      </c>
      <c r="F290" s="11">
        <v>606.05999999999995</v>
      </c>
      <c r="G290" s="38">
        <f t="shared" si="87"/>
        <v>1212.1199999999999</v>
      </c>
      <c r="H290" s="39">
        <v>0</v>
      </c>
      <c r="I290" s="39">
        <f t="shared" si="88"/>
        <v>0</v>
      </c>
      <c r="J290" s="39">
        <f t="shared" si="94"/>
        <v>606.05999999999995</v>
      </c>
      <c r="K290" s="39">
        <f t="shared" si="89"/>
        <v>1212.1199999999999</v>
      </c>
      <c r="L290" s="39">
        <v>21</v>
      </c>
      <c r="M290" s="39">
        <f t="shared" si="90"/>
        <v>1466.6651999999999</v>
      </c>
      <c r="N290" s="40">
        <v>0</v>
      </c>
      <c r="O290" s="40">
        <f t="shared" si="91"/>
        <v>0</v>
      </c>
      <c r="P290" s="40">
        <v>0</v>
      </c>
      <c r="Q290" s="40">
        <f t="shared" si="92"/>
        <v>0</v>
      </c>
      <c r="R290" s="39">
        <v>0</v>
      </c>
      <c r="S290" s="39">
        <f t="shared" si="93"/>
        <v>0</v>
      </c>
      <c r="T290" s="41"/>
      <c r="U290" s="41"/>
      <c r="V290" s="41"/>
      <c r="W290" s="41"/>
      <c r="X290" s="41"/>
      <c r="Y290" s="41"/>
      <c r="Z290" s="41"/>
      <c r="AA290" s="41" t="s">
        <v>288</v>
      </c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</row>
    <row r="291" spans="1:54" ht="22.5" outlineLevel="1" x14ac:dyDescent="0.2">
      <c r="A291" s="33">
        <v>245</v>
      </c>
      <c r="B291" s="34" t="s">
        <v>585</v>
      </c>
      <c r="C291" s="35" t="s">
        <v>586</v>
      </c>
      <c r="D291" s="36" t="s">
        <v>150</v>
      </c>
      <c r="E291" s="37">
        <v>2</v>
      </c>
      <c r="F291" s="11">
        <v>428.09</v>
      </c>
      <c r="G291" s="38">
        <f t="shared" si="87"/>
        <v>856.18</v>
      </c>
      <c r="H291" s="39">
        <v>0</v>
      </c>
      <c r="I291" s="39">
        <f t="shared" si="88"/>
        <v>0</v>
      </c>
      <c r="J291" s="39">
        <f t="shared" si="94"/>
        <v>428.09</v>
      </c>
      <c r="K291" s="39">
        <f t="shared" si="89"/>
        <v>856.18</v>
      </c>
      <c r="L291" s="39">
        <v>21</v>
      </c>
      <c r="M291" s="39">
        <f t="shared" si="90"/>
        <v>1035.9777999999999</v>
      </c>
      <c r="N291" s="40">
        <v>0</v>
      </c>
      <c r="O291" s="40">
        <f t="shared" si="91"/>
        <v>0</v>
      </c>
      <c r="P291" s="40">
        <v>0</v>
      </c>
      <c r="Q291" s="40">
        <f t="shared" si="92"/>
        <v>0</v>
      </c>
      <c r="R291" s="39">
        <v>0</v>
      </c>
      <c r="S291" s="39">
        <f t="shared" si="93"/>
        <v>0</v>
      </c>
      <c r="T291" s="41"/>
      <c r="U291" s="41"/>
      <c r="V291" s="41"/>
      <c r="W291" s="41"/>
      <c r="X291" s="41"/>
      <c r="Y291" s="41"/>
      <c r="Z291" s="41"/>
      <c r="AA291" s="41" t="s">
        <v>126</v>
      </c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</row>
    <row r="292" spans="1:54" outlineLevel="1" x14ac:dyDescent="0.2">
      <c r="A292" s="33">
        <v>246</v>
      </c>
      <c r="B292" s="34" t="s">
        <v>351</v>
      </c>
      <c r="C292" s="35" t="s">
        <v>587</v>
      </c>
      <c r="D292" s="36" t="s">
        <v>150</v>
      </c>
      <c r="E292" s="37">
        <v>2</v>
      </c>
      <c r="F292" s="11">
        <v>230.88</v>
      </c>
      <c r="G292" s="38">
        <f t="shared" si="87"/>
        <v>461.76</v>
      </c>
      <c r="H292" s="39">
        <v>0</v>
      </c>
      <c r="I292" s="39">
        <f t="shared" si="88"/>
        <v>0</v>
      </c>
      <c r="J292" s="39">
        <f t="shared" si="94"/>
        <v>230.88</v>
      </c>
      <c r="K292" s="39">
        <f t="shared" si="89"/>
        <v>461.76</v>
      </c>
      <c r="L292" s="39">
        <v>21</v>
      </c>
      <c r="M292" s="39">
        <f t="shared" si="90"/>
        <v>558.7296</v>
      </c>
      <c r="N292" s="40">
        <v>0</v>
      </c>
      <c r="O292" s="40">
        <f t="shared" si="91"/>
        <v>0</v>
      </c>
      <c r="P292" s="40">
        <v>0</v>
      </c>
      <c r="Q292" s="40">
        <f t="shared" si="92"/>
        <v>0</v>
      </c>
      <c r="R292" s="39">
        <v>0</v>
      </c>
      <c r="S292" s="39">
        <f t="shared" si="93"/>
        <v>0</v>
      </c>
      <c r="T292" s="41"/>
      <c r="U292" s="41"/>
      <c r="V292" s="41"/>
      <c r="W292" s="41"/>
      <c r="X292" s="41"/>
      <c r="Y292" s="41"/>
      <c r="Z292" s="41"/>
      <c r="AA292" s="41" t="s">
        <v>240</v>
      </c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</row>
    <row r="293" spans="1:54" ht="22.5" outlineLevel="1" x14ac:dyDescent="0.2">
      <c r="A293" s="33">
        <v>247</v>
      </c>
      <c r="B293" s="34" t="s">
        <v>353</v>
      </c>
      <c r="C293" s="35" t="s">
        <v>588</v>
      </c>
      <c r="D293" s="36" t="s">
        <v>150</v>
      </c>
      <c r="E293" s="37">
        <v>2</v>
      </c>
      <c r="F293" s="11">
        <v>456.95</v>
      </c>
      <c r="G293" s="38">
        <f t="shared" si="87"/>
        <v>913.9</v>
      </c>
      <c r="H293" s="39">
        <v>0</v>
      </c>
      <c r="I293" s="39">
        <f t="shared" si="88"/>
        <v>0</v>
      </c>
      <c r="J293" s="39">
        <f t="shared" si="94"/>
        <v>456.95</v>
      </c>
      <c r="K293" s="39">
        <f t="shared" si="89"/>
        <v>913.9</v>
      </c>
      <c r="L293" s="39">
        <v>21</v>
      </c>
      <c r="M293" s="39">
        <f t="shared" si="90"/>
        <v>1105.819</v>
      </c>
      <c r="N293" s="40">
        <v>0</v>
      </c>
      <c r="O293" s="40">
        <f t="shared" si="91"/>
        <v>0</v>
      </c>
      <c r="P293" s="40">
        <v>0</v>
      </c>
      <c r="Q293" s="40">
        <f t="shared" si="92"/>
        <v>0</v>
      </c>
      <c r="R293" s="39">
        <v>0</v>
      </c>
      <c r="S293" s="39">
        <f t="shared" si="93"/>
        <v>0</v>
      </c>
      <c r="T293" s="41"/>
      <c r="U293" s="41"/>
      <c r="V293" s="41"/>
      <c r="W293" s="41"/>
      <c r="X293" s="41"/>
      <c r="Y293" s="41"/>
      <c r="Z293" s="41"/>
      <c r="AA293" s="41" t="s">
        <v>288</v>
      </c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</row>
    <row r="294" spans="1:54" outlineLevel="1" x14ac:dyDescent="0.2">
      <c r="A294" s="33">
        <v>248</v>
      </c>
      <c r="B294" s="34" t="s">
        <v>351</v>
      </c>
      <c r="C294" s="35" t="s">
        <v>589</v>
      </c>
      <c r="D294" s="36" t="s">
        <v>150</v>
      </c>
      <c r="E294" s="37">
        <v>4</v>
      </c>
      <c r="F294" s="11">
        <v>591.63</v>
      </c>
      <c r="G294" s="38">
        <f t="shared" si="87"/>
        <v>2366.52</v>
      </c>
      <c r="H294" s="39">
        <v>0</v>
      </c>
      <c r="I294" s="39">
        <f t="shared" si="88"/>
        <v>0</v>
      </c>
      <c r="J294" s="39">
        <f t="shared" si="94"/>
        <v>591.63</v>
      </c>
      <c r="K294" s="39">
        <f t="shared" si="89"/>
        <v>2366.52</v>
      </c>
      <c r="L294" s="39">
        <v>21</v>
      </c>
      <c r="M294" s="39">
        <f t="shared" si="90"/>
        <v>2863.4892</v>
      </c>
      <c r="N294" s="40">
        <v>0</v>
      </c>
      <c r="O294" s="40">
        <f t="shared" si="91"/>
        <v>0</v>
      </c>
      <c r="P294" s="40">
        <v>0</v>
      </c>
      <c r="Q294" s="40">
        <f t="shared" si="92"/>
        <v>0</v>
      </c>
      <c r="R294" s="39">
        <v>0</v>
      </c>
      <c r="S294" s="39">
        <f t="shared" si="93"/>
        <v>0</v>
      </c>
      <c r="T294" s="41"/>
      <c r="U294" s="41"/>
      <c r="V294" s="41"/>
      <c r="W294" s="41"/>
      <c r="X294" s="41"/>
      <c r="Y294" s="41"/>
      <c r="Z294" s="41"/>
      <c r="AA294" s="41" t="s">
        <v>240</v>
      </c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</row>
    <row r="295" spans="1:54" outlineLevel="1" x14ac:dyDescent="0.2">
      <c r="A295" s="33">
        <v>249</v>
      </c>
      <c r="B295" s="34" t="s">
        <v>353</v>
      </c>
      <c r="C295" s="35" t="s">
        <v>590</v>
      </c>
      <c r="D295" s="36" t="s">
        <v>150</v>
      </c>
      <c r="E295" s="37">
        <v>2</v>
      </c>
      <c r="F295" s="11">
        <v>8852.73</v>
      </c>
      <c r="G295" s="38">
        <f t="shared" si="87"/>
        <v>17705.46</v>
      </c>
      <c r="H295" s="39">
        <v>0</v>
      </c>
      <c r="I295" s="39">
        <f t="shared" si="88"/>
        <v>0</v>
      </c>
      <c r="J295" s="39">
        <f t="shared" si="94"/>
        <v>8852.73</v>
      </c>
      <c r="K295" s="39">
        <f t="shared" si="89"/>
        <v>17705.46</v>
      </c>
      <c r="L295" s="39">
        <v>21</v>
      </c>
      <c r="M295" s="39">
        <f t="shared" si="90"/>
        <v>21423.606599999999</v>
      </c>
      <c r="N295" s="40">
        <v>0</v>
      </c>
      <c r="O295" s="40">
        <f t="shared" si="91"/>
        <v>0</v>
      </c>
      <c r="P295" s="40">
        <v>0</v>
      </c>
      <c r="Q295" s="40">
        <f t="shared" si="92"/>
        <v>0</v>
      </c>
      <c r="R295" s="39">
        <v>0</v>
      </c>
      <c r="S295" s="39">
        <f t="shared" si="93"/>
        <v>0</v>
      </c>
      <c r="T295" s="41"/>
      <c r="U295" s="41"/>
      <c r="V295" s="41"/>
      <c r="W295" s="41"/>
      <c r="X295" s="41"/>
      <c r="Y295" s="41"/>
      <c r="Z295" s="41"/>
      <c r="AA295" s="41" t="s">
        <v>288</v>
      </c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</row>
    <row r="296" spans="1:54" ht="45" outlineLevel="1" x14ac:dyDescent="0.2">
      <c r="A296" s="33">
        <v>250</v>
      </c>
      <c r="B296" s="34" t="s">
        <v>353</v>
      </c>
      <c r="C296" s="35" t="s">
        <v>591</v>
      </c>
      <c r="D296" s="36" t="s">
        <v>150</v>
      </c>
      <c r="E296" s="37">
        <v>2</v>
      </c>
      <c r="F296" s="11">
        <v>2934.1</v>
      </c>
      <c r="G296" s="38">
        <f t="shared" si="87"/>
        <v>5868.2</v>
      </c>
      <c r="H296" s="39">
        <v>0</v>
      </c>
      <c r="I296" s="39">
        <f t="shared" si="88"/>
        <v>0</v>
      </c>
      <c r="J296" s="39">
        <f t="shared" si="94"/>
        <v>2934.1</v>
      </c>
      <c r="K296" s="39">
        <f t="shared" si="89"/>
        <v>5868.2</v>
      </c>
      <c r="L296" s="39">
        <v>21</v>
      </c>
      <c r="M296" s="39">
        <f t="shared" si="90"/>
        <v>7100.5219999999999</v>
      </c>
      <c r="N296" s="40">
        <v>0</v>
      </c>
      <c r="O296" s="40">
        <f t="shared" si="91"/>
        <v>0</v>
      </c>
      <c r="P296" s="40">
        <v>0</v>
      </c>
      <c r="Q296" s="40">
        <f t="shared" si="92"/>
        <v>0</v>
      </c>
      <c r="R296" s="39">
        <v>0</v>
      </c>
      <c r="S296" s="39">
        <f t="shared" si="93"/>
        <v>0</v>
      </c>
      <c r="T296" s="41"/>
      <c r="U296" s="41"/>
      <c r="V296" s="41"/>
      <c r="W296" s="41"/>
      <c r="X296" s="41"/>
      <c r="Y296" s="41"/>
      <c r="Z296" s="41"/>
      <c r="AA296" s="41" t="s">
        <v>288</v>
      </c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</row>
    <row r="297" spans="1:54" ht="22.5" outlineLevel="1" x14ac:dyDescent="0.2">
      <c r="A297" s="33">
        <v>251</v>
      </c>
      <c r="B297" s="34" t="s">
        <v>351</v>
      </c>
      <c r="C297" s="35" t="s">
        <v>592</v>
      </c>
      <c r="D297" s="36" t="s">
        <v>150</v>
      </c>
      <c r="E297" s="37">
        <v>1</v>
      </c>
      <c r="F297" s="11">
        <v>3594.12</v>
      </c>
      <c r="G297" s="38">
        <f t="shared" si="87"/>
        <v>3594.12</v>
      </c>
      <c r="H297" s="39">
        <v>0</v>
      </c>
      <c r="I297" s="39">
        <f t="shared" si="88"/>
        <v>0</v>
      </c>
      <c r="J297" s="39">
        <f t="shared" si="94"/>
        <v>3594.12</v>
      </c>
      <c r="K297" s="39">
        <f t="shared" si="89"/>
        <v>3594.12</v>
      </c>
      <c r="L297" s="39">
        <v>21</v>
      </c>
      <c r="M297" s="39">
        <f t="shared" si="90"/>
        <v>4348.8851999999997</v>
      </c>
      <c r="N297" s="40">
        <v>0</v>
      </c>
      <c r="O297" s="40">
        <f t="shared" si="91"/>
        <v>0</v>
      </c>
      <c r="P297" s="40">
        <v>0</v>
      </c>
      <c r="Q297" s="40">
        <f t="shared" si="92"/>
        <v>0</v>
      </c>
      <c r="R297" s="39">
        <v>0</v>
      </c>
      <c r="S297" s="39">
        <f t="shared" si="93"/>
        <v>0</v>
      </c>
      <c r="T297" s="41"/>
      <c r="U297" s="41"/>
      <c r="V297" s="41"/>
      <c r="W297" s="41"/>
      <c r="X297" s="41"/>
      <c r="Y297" s="41"/>
      <c r="Z297" s="41"/>
      <c r="AA297" s="41" t="s">
        <v>240</v>
      </c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</row>
    <row r="298" spans="1:54" ht="22.5" outlineLevel="1" x14ac:dyDescent="0.2">
      <c r="A298" s="33">
        <v>252</v>
      </c>
      <c r="B298" s="34" t="s">
        <v>593</v>
      </c>
      <c r="C298" s="35" t="s">
        <v>594</v>
      </c>
      <c r="D298" s="36" t="s">
        <v>150</v>
      </c>
      <c r="E298" s="37">
        <v>1</v>
      </c>
      <c r="F298" s="11">
        <v>6540.12</v>
      </c>
      <c r="G298" s="38">
        <f t="shared" si="87"/>
        <v>6540.12</v>
      </c>
      <c r="H298" s="39">
        <v>0</v>
      </c>
      <c r="I298" s="39">
        <f t="shared" si="88"/>
        <v>0</v>
      </c>
      <c r="J298" s="39">
        <f t="shared" si="94"/>
        <v>6540.12</v>
      </c>
      <c r="K298" s="39">
        <f t="shared" si="89"/>
        <v>6540.12</v>
      </c>
      <c r="L298" s="39">
        <v>21</v>
      </c>
      <c r="M298" s="39">
        <f t="shared" si="90"/>
        <v>7913.5451999999996</v>
      </c>
      <c r="N298" s="40">
        <v>0</v>
      </c>
      <c r="O298" s="40">
        <f t="shared" si="91"/>
        <v>0</v>
      </c>
      <c r="P298" s="40">
        <v>0</v>
      </c>
      <c r="Q298" s="40">
        <f t="shared" si="92"/>
        <v>0</v>
      </c>
      <c r="R298" s="39">
        <v>0</v>
      </c>
      <c r="S298" s="39">
        <f t="shared" si="93"/>
        <v>0</v>
      </c>
      <c r="T298" s="41"/>
      <c r="U298" s="41"/>
      <c r="V298" s="41"/>
      <c r="W298" s="41"/>
      <c r="X298" s="41"/>
      <c r="Y298" s="41"/>
      <c r="Z298" s="41"/>
      <c r="AA298" s="41" t="s">
        <v>126</v>
      </c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</row>
    <row r="299" spans="1:54" ht="22.5" outlineLevel="1" x14ac:dyDescent="0.2">
      <c r="A299" s="33">
        <v>253</v>
      </c>
      <c r="B299" s="34" t="s">
        <v>595</v>
      </c>
      <c r="C299" s="35" t="s">
        <v>596</v>
      </c>
      <c r="D299" s="36" t="s">
        <v>150</v>
      </c>
      <c r="E299" s="37">
        <v>1</v>
      </c>
      <c r="F299" s="11">
        <v>663.78</v>
      </c>
      <c r="G299" s="38">
        <f t="shared" si="87"/>
        <v>663.78</v>
      </c>
      <c r="H299" s="39">
        <v>0</v>
      </c>
      <c r="I299" s="39">
        <f t="shared" si="88"/>
        <v>0</v>
      </c>
      <c r="J299" s="39">
        <f t="shared" si="94"/>
        <v>663.78</v>
      </c>
      <c r="K299" s="39">
        <f t="shared" si="89"/>
        <v>663.78</v>
      </c>
      <c r="L299" s="39">
        <v>21</v>
      </c>
      <c r="M299" s="39">
        <f t="shared" si="90"/>
        <v>803.17379999999991</v>
      </c>
      <c r="N299" s="40">
        <v>0</v>
      </c>
      <c r="O299" s="40">
        <f t="shared" si="91"/>
        <v>0</v>
      </c>
      <c r="P299" s="40">
        <v>0</v>
      </c>
      <c r="Q299" s="40">
        <f t="shared" si="92"/>
        <v>0</v>
      </c>
      <c r="R299" s="39">
        <v>0</v>
      </c>
      <c r="S299" s="39">
        <f t="shared" si="93"/>
        <v>0</v>
      </c>
      <c r="T299" s="41"/>
      <c r="U299" s="41"/>
      <c r="V299" s="41"/>
      <c r="W299" s="41"/>
      <c r="X299" s="41"/>
      <c r="Y299" s="41"/>
      <c r="Z299" s="41"/>
      <c r="AA299" s="41" t="s">
        <v>126</v>
      </c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</row>
    <row r="300" spans="1:54" outlineLevel="1" x14ac:dyDescent="0.2">
      <c r="A300" s="33">
        <v>254</v>
      </c>
      <c r="B300" s="34" t="s">
        <v>351</v>
      </c>
      <c r="C300" s="35" t="s">
        <v>597</v>
      </c>
      <c r="D300" s="36" t="s">
        <v>150</v>
      </c>
      <c r="E300" s="37">
        <v>1</v>
      </c>
      <c r="F300" s="11">
        <v>591.63</v>
      </c>
      <c r="G300" s="38">
        <f t="shared" si="87"/>
        <v>591.63</v>
      </c>
      <c r="H300" s="39">
        <v>0</v>
      </c>
      <c r="I300" s="39">
        <f t="shared" si="88"/>
        <v>0</v>
      </c>
      <c r="J300" s="39">
        <f t="shared" si="94"/>
        <v>591.63</v>
      </c>
      <c r="K300" s="39">
        <f t="shared" si="89"/>
        <v>591.63</v>
      </c>
      <c r="L300" s="39">
        <v>21</v>
      </c>
      <c r="M300" s="39">
        <f t="shared" si="90"/>
        <v>715.8723</v>
      </c>
      <c r="N300" s="40">
        <v>0</v>
      </c>
      <c r="O300" s="40">
        <f t="shared" si="91"/>
        <v>0</v>
      </c>
      <c r="P300" s="40">
        <v>0</v>
      </c>
      <c r="Q300" s="40">
        <f t="shared" si="92"/>
        <v>0</v>
      </c>
      <c r="R300" s="39">
        <v>0</v>
      </c>
      <c r="S300" s="39">
        <f t="shared" si="93"/>
        <v>0</v>
      </c>
      <c r="T300" s="41"/>
      <c r="U300" s="41"/>
      <c r="V300" s="41"/>
      <c r="W300" s="41"/>
      <c r="X300" s="41"/>
      <c r="Y300" s="41"/>
      <c r="Z300" s="41"/>
      <c r="AA300" s="41" t="s">
        <v>240</v>
      </c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</row>
    <row r="301" spans="1:54" outlineLevel="1" x14ac:dyDescent="0.2">
      <c r="A301" s="33">
        <v>255</v>
      </c>
      <c r="B301" s="34" t="s">
        <v>351</v>
      </c>
      <c r="C301" s="35" t="s">
        <v>598</v>
      </c>
      <c r="D301" s="36" t="s">
        <v>150</v>
      </c>
      <c r="E301" s="37">
        <v>1</v>
      </c>
      <c r="F301" s="11">
        <v>610.87</v>
      </c>
      <c r="G301" s="38">
        <f t="shared" si="87"/>
        <v>610.87</v>
      </c>
      <c r="H301" s="39">
        <v>0</v>
      </c>
      <c r="I301" s="39">
        <f t="shared" si="88"/>
        <v>0</v>
      </c>
      <c r="J301" s="39">
        <f t="shared" si="94"/>
        <v>610.87</v>
      </c>
      <c r="K301" s="39">
        <f t="shared" si="89"/>
        <v>610.87</v>
      </c>
      <c r="L301" s="39">
        <v>21</v>
      </c>
      <c r="M301" s="39">
        <f t="shared" si="90"/>
        <v>739.15269999999998</v>
      </c>
      <c r="N301" s="40">
        <v>0</v>
      </c>
      <c r="O301" s="40">
        <f t="shared" si="91"/>
        <v>0</v>
      </c>
      <c r="P301" s="40">
        <v>0</v>
      </c>
      <c r="Q301" s="40">
        <f t="shared" si="92"/>
        <v>0</v>
      </c>
      <c r="R301" s="39">
        <v>0</v>
      </c>
      <c r="S301" s="39">
        <f t="shared" si="93"/>
        <v>0</v>
      </c>
      <c r="T301" s="41"/>
      <c r="U301" s="41"/>
      <c r="V301" s="41"/>
      <c r="W301" s="41"/>
      <c r="X301" s="41"/>
      <c r="Y301" s="41"/>
      <c r="Z301" s="41"/>
      <c r="AA301" s="41" t="s">
        <v>240</v>
      </c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</row>
    <row r="302" spans="1:54" ht="33.75" outlineLevel="1" x14ac:dyDescent="0.2">
      <c r="A302" s="33">
        <v>256</v>
      </c>
      <c r="B302" s="34" t="s">
        <v>599</v>
      </c>
      <c r="C302" s="35" t="s">
        <v>600</v>
      </c>
      <c r="D302" s="36" t="s">
        <v>150</v>
      </c>
      <c r="E302" s="37">
        <v>1</v>
      </c>
      <c r="F302" s="11">
        <v>2121.12</v>
      </c>
      <c r="G302" s="38">
        <f t="shared" si="87"/>
        <v>2121.12</v>
      </c>
      <c r="H302" s="39">
        <v>0</v>
      </c>
      <c r="I302" s="39">
        <f t="shared" si="88"/>
        <v>0</v>
      </c>
      <c r="J302" s="39">
        <f t="shared" si="94"/>
        <v>2121.12</v>
      </c>
      <c r="K302" s="39">
        <f t="shared" si="89"/>
        <v>2121.12</v>
      </c>
      <c r="L302" s="39">
        <v>21</v>
      </c>
      <c r="M302" s="39">
        <f t="shared" si="90"/>
        <v>2566.5551999999998</v>
      </c>
      <c r="N302" s="40">
        <v>0</v>
      </c>
      <c r="O302" s="40">
        <f t="shared" si="91"/>
        <v>0</v>
      </c>
      <c r="P302" s="40">
        <v>0</v>
      </c>
      <c r="Q302" s="40">
        <f t="shared" si="92"/>
        <v>0</v>
      </c>
      <c r="R302" s="39">
        <v>0</v>
      </c>
      <c r="S302" s="39">
        <f t="shared" si="93"/>
        <v>0</v>
      </c>
      <c r="T302" s="41"/>
      <c r="U302" s="41"/>
      <c r="V302" s="41"/>
      <c r="W302" s="41"/>
      <c r="X302" s="41"/>
      <c r="Y302" s="41"/>
      <c r="Z302" s="41"/>
      <c r="AA302" s="41" t="s">
        <v>126</v>
      </c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</row>
    <row r="303" spans="1:54" ht="33.75" outlineLevel="1" x14ac:dyDescent="0.2">
      <c r="A303" s="33">
        <v>257</v>
      </c>
      <c r="B303" s="34" t="s">
        <v>601</v>
      </c>
      <c r="C303" s="35" t="s">
        <v>602</v>
      </c>
      <c r="D303" s="36" t="s">
        <v>150</v>
      </c>
      <c r="E303" s="37">
        <v>1</v>
      </c>
      <c r="F303" s="11">
        <v>928.33</v>
      </c>
      <c r="G303" s="38">
        <f t="shared" si="87"/>
        <v>928.33</v>
      </c>
      <c r="H303" s="39">
        <v>0</v>
      </c>
      <c r="I303" s="39">
        <f t="shared" si="88"/>
        <v>0</v>
      </c>
      <c r="J303" s="39">
        <f t="shared" si="94"/>
        <v>928.33</v>
      </c>
      <c r="K303" s="39">
        <f t="shared" si="89"/>
        <v>928.33</v>
      </c>
      <c r="L303" s="39">
        <v>21</v>
      </c>
      <c r="M303" s="39">
        <f t="shared" si="90"/>
        <v>1123.2792999999999</v>
      </c>
      <c r="N303" s="40">
        <v>0</v>
      </c>
      <c r="O303" s="40">
        <f t="shared" si="91"/>
        <v>0</v>
      </c>
      <c r="P303" s="40">
        <v>0</v>
      </c>
      <c r="Q303" s="40">
        <f t="shared" si="92"/>
        <v>0</v>
      </c>
      <c r="R303" s="39">
        <v>0</v>
      </c>
      <c r="S303" s="39">
        <f t="shared" si="93"/>
        <v>0</v>
      </c>
      <c r="T303" s="41"/>
      <c r="U303" s="41"/>
      <c r="V303" s="41"/>
      <c r="W303" s="41"/>
      <c r="X303" s="41"/>
      <c r="Y303" s="41"/>
      <c r="Z303" s="41"/>
      <c r="AA303" s="41" t="s">
        <v>126</v>
      </c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</row>
    <row r="304" spans="1:54" outlineLevel="1" x14ac:dyDescent="0.2">
      <c r="A304" s="33">
        <v>258</v>
      </c>
      <c r="B304" s="34" t="s">
        <v>351</v>
      </c>
      <c r="C304" s="35" t="s">
        <v>603</v>
      </c>
      <c r="D304" s="36" t="s">
        <v>150</v>
      </c>
      <c r="E304" s="37">
        <v>2</v>
      </c>
      <c r="F304" s="11">
        <v>1202.5</v>
      </c>
      <c r="G304" s="38">
        <f t="shared" si="87"/>
        <v>2405</v>
      </c>
      <c r="H304" s="39">
        <v>0</v>
      </c>
      <c r="I304" s="39">
        <f t="shared" si="88"/>
        <v>0</v>
      </c>
      <c r="J304" s="39">
        <f>F304</f>
        <v>1202.5</v>
      </c>
      <c r="K304" s="39">
        <f t="shared" si="89"/>
        <v>2405</v>
      </c>
      <c r="L304" s="39">
        <v>21</v>
      </c>
      <c r="M304" s="39">
        <f t="shared" si="90"/>
        <v>2910.0499999999997</v>
      </c>
      <c r="N304" s="40">
        <v>0</v>
      </c>
      <c r="O304" s="40">
        <f t="shared" si="91"/>
        <v>0</v>
      </c>
      <c r="P304" s="40">
        <v>0</v>
      </c>
      <c r="Q304" s="40">
        <f t="shared" si="92"/>
        <v>0</v>
      </c>
      <c r="R304" s="39">
        <v>0</v>
      </c>
      <c r="S304" s="39">
        <f t="shared" si="93"/>
        <v>0</v>
      </c>
      <c r="T304" s="41"/>
      <c r="U304" s="41"/>
      <c r="V304" s="41"/>
      <c r="W304" s="41"/>
      <c r="X304" s="41"/>
      <c r="Y304" s="41"/>
      <c r="Z304" s="41"/>
      <c r="AA304" s="41" t="s">
        <v>240</v>
      </c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</row>
    <row r="305" spans="1:54" ht="45" outlineLevel="1" x14ac:dyDescent="0.2">
      <c r="A305" s="33">
        <v>259</v>
      </c>
      <c r="B305" s="34" t="s">
        <v>353</v>
      </c>
      <c r="C305" s="35" t="s">
        <v>604</v>
      </c>
      <c r="D305" s="36" t="s">
        <v>150</v>
      </c>
      <c r="E305" s="37">
        <v>2</v>
      </c>
      <c r="F305" s="11">
        <v>2025.01</v>
      </c>
      <c r="G305" s="38">
        <f t="shared" si="87"/>
        <v>4050.02</v>
      </c>
      <c r="H305" s="39">
        <v>0</v>
      </c>
      <c r="I305" s="39">
        <f t="shared" si="88"/>
        <v>0</v>
      </c>
      <c r="J305" s="39">
        <f>F305</f>
        <v>2025.01</v>
      </c>
      <c r="K305" s="39">
        <f t="shared" si="89"/>
        <v>4050.02</v>
      </c>
      <c r="L305" s="39">
        <v>21</v>
      </c>
      <c r="M305" s="39">
        <f t="shared" si="90"/>
        <v>4900.5241999999998</v>
      </c>
      <c r="N305" s="40">
        <v>0</v>
      </c>
      <c r="O305" s="40">
        <f t="shared" si="91"/>
        <v>0</v>
      </c>
      <c r="P305" s="40">
        <v>0</v>
      </c>
      <c r="Q305" s="40">
        <f t="shared" si="92"/>
        <v>0</v>
      </c>
      <c r="R305" s="39">
        <v>0</v>
      </c>
      <c r="S305" s="39">
        <f t="shared" si="93"/>
        <v>0</v>
      </c>
      <c r="T305" s="41"/>
      <c r="U305" s="41"/>
      <c r="V305" s="41"/>
      <c r="W305" s="41"/>
      <c r="X305" s="41"/>
      <c r="Y305" s="41"/>
      <c r="Z305" s="41"/>
      <c r="AA305" s="41" t="s">
        <v>288</v>
      </c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</row>
    <row r="306" spans="1:54" outlineLevel="1" x14ac:dyDescent="0.2">
      <c r="A306" s="33">
        <v>260</v>
      </c>
      <c r="B306" s="34" t="s">
        <v>351</v>
      </c>
      <c r="C306" s="35" t="s">
        <v>605</v>
      </c>
      <c r="D306" s="36" t="s">
        <v>150</v>
      </c>
      <c r="E306" s="37">
        <v>2</v>
      </c>
      <c r="F306" s="11">
        <v>1115.92</v>
      </c>
      <c r="G306" s="38">
        <f t="shared" si="87"/>
        <v>2231.84</v>
      </c>
      <c r="H306" s="39">
        <v>0</v>
      </c>
      <c r="I306" s="39">
        <f t="shared" si="88"/>
        <v>0</v>
      </c>
      <c r="J306" s="39">
        <f>F306</f>
        <v>1115.92</v>
      </c>
      <c r="K306" s="39">
        <f t="shared" si="89"/>
        <v>2231.84</v>
      </c>
      <c r="L306" s="39">
        <v>21</v>
      </c>
      <c r="M306" s="39">
        <f t="shared" si="90"/>
        <v>2700.5264000000002</v>
      </c>
      <c r="N306" s="40">
        <v>0</v>
      </c>
      <c r="O306" s="40">
        <f t="shared" si="91"/>
        <v>0</v>
      </c>
      <c r="P306" s="40">
        <v>0</v>
      </c>
      <c r="Q306" s="40">
        <f t="shared" si="92"/>
        <v>0</v>
      </c>
      <c r="R306" s="39">
        <v>0</v>
      </c>
      <c r="S306" s="39">
        <f t="shared" si="93"/>
        <v>0</v>
      </c>
      <c r="T306" s="41"/>
      <c r="U306" s="41"/>
      <c r="V306" s="41"/>
      <c r="W306" s="41"/>
      <c r="X306" s="41"/>
      <c r="Y306" s="41"/>
      <c r="Z306" s="41"/>
      <c r="AA306" s="41" t="s">
        <v>240</v>
      </c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</row>
    <row r="307" spans="1:54" outlineLevel="1" x14ac:dyDescent="0.2">
      <c r="A307" s="33">
        <v>261</v>
      </c>
      <c r="B307" s="34" t="s">
        <v>351</v>
      </c>
      <c r="C307" s="35" t="s">
        <v>606</v>
      </c>
      <c r="D307" s="36" t="s">
        <v>150</v>
      </c>
      <c r="E307" s="37">
        <v>2</v>
      </c>
      <c r="F307" s="11">
        <v>1529.58</v>
      </c>
      <c r="G307" s="38">
        <f t="shared" si="87"/>
        <v>3059.16</v>
      </c>
      <c r="H307" s="39">
        <v>0</v>
      </c>
      <c r="I307" s="39">
        <f t="shared" si="88"/>
        <v>0</v>
      </c>
      <c r="J307" s="39">
        <f t="shared" ref="J307:J318" si="95">F307</f>
        <v>1529.58</v>
      </c>
      <c r="K307" s="39">
        <f t="shared" si="89"/>
        <v>3059.16</v>
      </c>
      <c r="L307" s="39">
        <v>21</v>
      </c>
      <c r="M307" s="39">
        <f t="shared" si="90"/>
        <v>3701.5835999999999</v>
      </c>
      <c r="N307" s="40">
        <v>0</v>
      </c>
      <c r="O307" s="40">
        <f t="shared" si="91"/>
        <v>0</v>
      </c>
      <c r="P307" s="40">
        <v>0</v>
      </c>
      <c r="Q307" s="40">
        <f t="shared" si="92"/>
        <v>0</v>
      </c>
      <c r="R307" s="39">
        <v>0</v>
      </c>
      <c r="S307" s="39">
        <f t="shared" si="93"/>
        <v>0</v>
      </c>
      <c r="T307" s="41"/>
      <c r="U307" s="41"/>
      <c r="V307" s="41"/>
      <c r="W307" s="41"/>
      <c r="X307" s="41"/>
      <c r="Y307" s="41"/>
      <c r="Z307" s="41"/>
      <c r="AA307" s="41" t="s">
        <v>240</v>
      </c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</row>
    <row r="308" spans="1:54" ht="22.5" outlineLevel="1" x14ac:dyDescent="0.2">
      <c r="A308" s="33">
        <v>262</v>
      </c>
      <c r="B308" s="34" t="s">
        <v>353</v>
      </c>
      <c r="C308" s="35" t="s">
        <v>607</v>
      </c>
      <c r="D308" s="36" t="s">
        <v>150</v>
      </c>
      <c r="E308" s="37">
        <v>2</v>
      </c>
      <c r="F308" s="11">
        <v>5239.08</v>
      </c>
      <c r="G308" s="38">
        <f t="shared" si="87"/>
        <v>10478.16</v>
      </c>
      <c r="H308" s="39">
        <v>0</v>
      </c>
      <c r="I308" s="39">
        <f t="shared" si="88"/>
        <v>0</v>
      </c>
      <c r="J308" s="39">
        <f t="shared" si="95"/>
        <v>5239.08</v>
      </c>
      <c r="K308" s="39">
        <f t="shared" si="89"/>
        <v>10478.16</v>
      </c>
      <c r="L308" s="39">
        <v>21</v>
      </c>
      <c r="M308" s="39">
        <f t="shared" si="90"/>
        <v>12678.5736</v>
      </c>
      <c r="N308" s="40">
        <v>0</v>
      </c>
      <c r="O308" s="40">
        <f t="shared" si="91"/>
        <v>0</v>
      </c>
      <c r="P308" s="40">
        <v>0</v>
      </c>
      <c r="Q308" s="40">
        <f t="shared" si="92"/>
        <v>0</v>
      </c>
      <c r="R308" s="39">
        <v>0</v>
      </c>
      <c r="S308" s="39">
        <f t="shared" si="93"/>
        <v>0</v>
      </c>
      <c r="T308" s="41"/>
      <c r="U308" s="41"/>
      <c r="V308" s="41"/>
      <c r="W308" s="41"/>
      <c r="X308" s="41"/>
      <c r="Y308" s="41"/>
      <c r="Z308" s="41"/>
      <c r="AA308" s="41" t="s">
        <v>288</v>
      </c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</row>
    <row r="309" spans="1:54" ht="33.75" outlineLevel="1" x14ac:dyDescent="0.2">
      <c r="A309" s="33">
        <v>263</v>
      </c>
      <c r="B309" s="34" t="s">
        <v>608</v>
      </c>
      <c r="C309" s="35" t="s">
        <v>609</v>
      </c>
      <c r="D309" s="36" t="s">
        <v>150</v>
      </c>
      <c r="E309" s="37">
        <v>2</v>
      </c>
      <c r="F309" s="11">
        <v>1953.72</v>
      </c>
      <c r="G309" s="38">
        <f t="shared" si="87"/>
        <v>3907.44</v>
      </c>
      <c r="H309" s="39">
        <v>0</v>
      </c>
      <c r="I309" s="39">
        <f t="shared" si="88"/>
        <v>0</v>
      </c>
      <c r="J309" s="39">
        <f t="shared" si="95"/>
        <v>1953.72</v>
      </c>
      <c r="K309" s="39">
        <f t="shared" si="89"/>
        <v>3907.44</v>
      </c>
      <c r="L309" s="39">
        <v>21</v>
      </c>
      <c r="M309" s="39">
        <f t="shared" si="90"/>
        <v>4728.0024000000003</v>
      </c>
      <c r="N309" s="40">
        <v>0</v>
      </c>
      <c r="O309" s="40">
        <f t="shared" si="91"/>
        <v>0</v>
      </c>
      <c r="P309" s="40">
        <v>0</v>
      </c>
      <c r="Q309" s="40">
        <f t="shared" si="92"/>
        <v>0</v>
      </c>
      <c r="R309" s="39">
        <v>0</v>
      </c>
      <c r="S309" s="39">
        <f t="shared" si="93"/>
        <v>0</v>
      </c>
      <c r="T309" s="41"/>
      <c r="U309" s="41"/>
      <c r="V309" s="41"/>
      <c r="W309" s="41"/>
      <c r="X309" s="41"/>
      <c r="Y309" s="41"/>
      <c r="Z309" s="41"/>
      <c r="AA309" s="41" t="s">
        <v>126</v>
      </c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</row>
    <row r="310" spans="1:54" ht="33.75" outlineLevel="1" x14ac:dyDescent="0.2">
      <c r="A310" s="33">
        <v>264</v>
      </c>
      <c r="B310" s="34" t="s">
        <v>353</v>
      </c>
      <c r="C310" s="35" t="s">
        <v>610</v>
      </c>
      <c r="D310" s="36" t="s">
        <v>150</v>
      </c>
      <c r="E310" s="37">
        <v>2</v>
      </c>
      <c r="F310" s="11">
        <v>7562.16</v>
      </c>
      <c r="G310" s="38">
        <f t="shared" si="87"/>
        <v>15124.32</v>
      </c>
      <c r="H310" s="39">
        <v>0</v>
      </c>
      <c r="I310" s="39">
        <f t="shared" si="88"/>
        <v>0</v>
      </c>
      <c r="J310" s="39">
        <f t="shared" si="95"/>
        <v>7562.16</v>
      </c>
      <c r="K310" s="39">
        <f t="shared" si="89"/>
        <v>15124.32</v>
      </c>
      <c r="L310" s="39">
        <v>21</v>
      </c>
      <c r="M310" s="39">
        <f t="shared" si="90"/>
        <v>18300.427199999998</v>
      </c>
      <c r="N310" s="40">
        <v>0</v>
      </c>
      <c r="O310" s="40">
        <f t="shared" si="91"/>
        <v>0</v>
      </c>
      <c r="P310" s="40">
        <v>0</v>
      </c>
      <c r="Q310" s="40">
        <f t="shared" si="92"/>
        <v>0</v>
      </c>
      <c r="R310" s="39">
        <v>0</v>
      </c>
      <c r="S310" s="39">
        <f t="shared" si="93"/>
        <v>0</v>
      </c>
      <c r="T310" s="41"/>
      <c r="U310" s="41"/>
      <c r="V310" s="41"/>
      <c r="W310" s="41"/>
      <c r="X310" s="41"/>
      <c r="Y310" s="41"/>
      <c r="Z310" s="41"/>
      <c r="AA310" s="41" t="s">
        <v>288</v>
      </c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</row>
    <row r="311" spans="1:54" ht="45" outlineLevel="1" x14ac:dyDescent="0.2">
      <c r="A311" s="33">
        <v>265</v>
      </c>
      <c r="B311" s="34" t="s">
        <v>353</v>
      </c>
      <c r="C311" s="35" t="s">
        <v>611</v>
      </c>
      <c r="D311" s="36" t="s">
        <v>150</v>
      </c>
      <c r="E311" s="37">
        <v>2</v>
      </c>
      <c r="F311" s="11">
        <v>2109.2399999999998</v>
      </c>
      <c r="G311" s="38">
        <f t="shared" si="87"/>
        <v>4218.4799999999996</v>
      </c>
      <c r="H311" s="39">
        <v>0</v>
      </c>
      <c r="I311" s="39">
        <f t="shared" si="88"/>
        <v>0</v>
      </c>
      <c r="J311" s="39">
        <f t="shared" si="95"/>
        <v>2109.2399999999998</v>
      </c>
      <c r="K311" s="39">
        <f t="shared" si="89"/>
        <v>4218.4799999999996</v>
      </c>
      <c r="L311" s="39">
        <v>21</v>
      </c>
      <c r="M311" s="39">
        <f t="shared" si="90"/>
        <v>5104.3607999999995</v>
      </c>
      <c r="N311" s="40">
        <v>0</v>
      </c>
      <c r="O311" s="40">
        <f t="shared" si="91"/>
        <v>0</v>
      </c>
      <c r="P311" s="40">
        <v>0</v>
      </c>
      <c r="Q311" s="40">
        <f t="shared" si="92"/>
        <v>0</v>
      </c>
      <c r="R311" s="39">
        <v>0</v>
      </c>
      <c r="S311" s="39">
        <f t="shared" si="93"/>
        <v>0</v>
      </c>
      <c r="T311" s="41"/>
      <c r="U311" s="41"/>
      <c r="V311" s="41"/>
      <c r="W311" s="41"/>
      <c r="X311" s="41"/>
      <c r="Y311" s="41"/>
      <c r="Z311" s="41"/>
      <c r="AA311" s="41" t="s">
        <v>288</v>
      </c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</row>
    <row r="312" spans="1:54" outlineLevel="1" x14ac:dyDescent="0.2">
      <c r="A312" s="33">
        <v>266</v>
      </c>
      <c r="B312" s="34" t="s">
        <v>351</v>
      </c>
      <c r="C312" s="35" t="s">
        <v>612</v>
      </c>
      <c r="D312" s="36" t="s">
        <v>150</v>
      </c>
      <c r="E312" s="37">
        <v>2</v>
      </c>
      <c r="F312" s="11">
        <v>234.44</v>
      </c>
      <c r="G312" s="38">
        <f t="shared" si="87"/>
        <v>468.88</v>
      </c>
      <c r="H312" s="39">
        <v>0</v>
      </c>
      <c r="I312" s="39">
        <f t="shared" si="88"/>
        <v>0</v>
      </c>
      <c r="J312" s="39">
        <f t="shared" si="95"/>
        <v>234.44</v>
      </c>
      <c r="K312" s="39">
        <f t="shared" si="89"/>
        <v>468.88</v>
      </c>
      <c r="L312" s="39">
        <v>21</v>
      </c>
      <c r="M312" s="39">
        <f t="shared" si="90"/>
        <v>567.34479999999996</v>
      </c>
      <c r="N312" s="40">
        <v>0</v>
      </c>
      <c r="O312" s="40">
        <f t="shared" si="91"/>
        <v>0</v>
      </c>
      <c r="P312" s="40">
        <v>0</v>
      </c>
      <c r="Q312" s="40">
        <f t="shared" si="92"/>
        <v>0</v>
      </c>
      <c r="R312" s="39">
        <v>0</v>
      </c>
      <c r="S312" s="39">
        <f t="shared" si="93"/>
        <v>0</v>
      </c>
      <c r="T312" s="41"/>
      <c r="U312" s="41"/>
      <c r="V312" s="41"/>
      <c r="W312" s="41"/>
      <c r="X312" s="41"/>
      <c r="Y312" s="41"/>
      <c r="Z312" s="41"/>
      <c r="AA312" s="41" t="s">
        <v>240</v>
      </c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</row>
    <row r="313" spans="1:54" ht="22.5" outlineLevel="1" x14ac:dyDescent="0.2">
      <c r="A313" s="33">
        <v>267</v>
      </c>
      <c r="B313" s="34" t="s">
        <v>353</v>
      </c>
      <c r="C313" s="35" t="s">
        <v>613</v>
      </c>
      <c r="D313" s="36" t="s">
        <v>150</v>
      </c>
      <c r="E313" s="37">
        <v>1</v>
      </c>
      <c r="F313" s="11">
        <v>499.28</v>
      </c>
      <c r="G313" s="38">
        <f t="shared" si="87"/>
        <v>499.28</v>
      </c>
      <c r="H313" s="39">
        <v>0</v>
      </c>
      <c r="I313" s="39">
        <f t="shared" si="88"/>
        <v>0</v>
      </c>
      <c r="J313" s="39">
        <f t="shared" si="95"/>
        <v>499.28</v>
      </c>
      <c r="K313" s="39">
        <f t="shared" si="89"/>
        <v>499.28</v>
      </c>
      <c r="L313" s="39">
        <v>21</v>
      </c>
      <c r="M313" s="39">
        <f t="shared" si="90"/>
        <v>604.12879999999996</v>
      </c>
      <c r="N313" s="40">
        <v>0</v>
      </c>
      <c r="O313" s="40">
        <f t="shared" si="91"/>
        <v>0</v>
      </c>
      <c r="P313" s="40">
        <v>0</v>
      </c>
      <c r="Q313" s="40">
        <f t="shared" si="92"/>
        <v>0</v>
      </c>
      <c r="R313" s="39">
        <v>0</v>
      </c>
      <c r="S313" s="39">
        <f t="shared" si="93"/>
        <v>0</v>
      </c>
      <c r="T313" s="41"/>
      <c r="U313" s="41"/>
      <c r="V313" s="41"/>
      <c r="W313" s="41"/>
      <c r="X313" s="41"/>
      <c r="Y313" s="41"/>
      <c r="Z313" s="41"/>
      <c r="AA313" s="41" t="s">
        <v>288</v>
      </c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</row>
    <row r="314" spans="1:54" ht="33.75" outlineLevel="1" x14ac:dyDescent="0.2">
      <c r="A314" s="33">
        <v>268</v>
      </c>
      <c r="B314" s="34" t="s">
        <v>353</v>
      </c>
      <c r="C314" s="35" t="s">
        <v>614</v>
      </c>
      <c r="D314" s="36" t="s">
        <v>150</v>
      </c>
      <c r="E314" s="37">
        <v>1</v>
      </c>
      <c r="F314" s="11">
        <v>1355.16</v>
      </c>
      <c r="G314" s="38">
        <f t="shared" si="87"/>
        <v>1355.16</v>
      </c>
      <c r="H314" s="39">
        <v>0</v>
      </c>
      <c r="I314" s="39">
        <f t="shared" si="88"/>
        <v>0</v>
      </c>
      <c r="J314" s="39">
        <f t="shared" si="95"/>
        <v>1355.16</v>
      </c>
      <c r="K314" s="39">
        <f t="shared" si="89"/>
        <v>1355.16</v>
      </c>
      <c r="L314" s="39">
        <v>21</v>
      </c>
      <c r="M314" s="39">
        <f t="shared" si="90"/>
        <v>1639.7436</v>
      </c>
      <c r="N314" s="40">
        <v>0</v>
      </c>
      <c r="O314" s="40">
        <f t="shared" si="91"/>
        <v>0</v>
      </c>
      <c r="P314" s="40">
        <v>0</v>
      </c>
      <c r="Q314" s="40">
        <f t="shared" si="92"/>
        <v>0</v>
      </c>
      <c r="R314" s="39">
        <v>0</v>
      </c>
      <c r="S314" s="39">
        <f t="shared" si="93"/>
        <v>0</v>
      </c>
      <c r="T314" s="41"/>
      <c r="U314" s="41"/>
      <c r="V314" s="41"/>
      <c r="W314" s="41"/>
      <c r="X314" s="41"/>
      <c r="Y314" s="41"/>
      <c r="Z314" s="41"/>
      <c r="AA314" s="41" t="s">
        <v>288</v>
      </c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</row>
    <row r="315" spans="1:54" outlineLevel="1" x14ac:dyDescent="0.2">
      <c r="A315" s="33">
        <v>269</v>
      </c>
      <c r="B315" s="34" t="s">
        <v>351</v>
      </c>
      <c r="C315" s="35" t="s">
        <v>615</v>
      </c>
      <c r="D315" s="36"/>
      <c r="E315" s="37">
        <v>9</v>
      </c>
      <c r="F315" s="11">
        <v>249.93</v>
      </c>
      <c r="G315" s="38">
        <f t="shared" si="87"/>
        <v>2249.37</v>
      </c>
      <c r="H315" s="39">
        <v>0</v>
      </c>
      <c r="I315" s="39">
        <f t="shared" si="88"/>
        <v>0</v>
      </c>
      <c r="J315" s="39">
        <f t="shared" si="95"/>
        <v>249.93</v>
      </c>
      <c r="K315" s="39">
        <f t="shared" si="89"/>
        <v>2249.37</v>
      </c>
      <c r="L315" s="39">
        <v>21</v>
      </c>
      <c r="M315" s="39">
        <f t="shared" si="90"/>
        <v>2721.7376999999997</v>
      </c>
      <c r="N315" s="40">
        <v>0</v>
      </c>
      <c r="O315" s="40">
        <f t="shared" si="91"/>
        <v>0</v>
      </c>
      <c r="P315" s="40">
        <v>0</v>
      </c>
      <c r="Q315" s="40">
        <f t="shared" si="92"/>
        <v>0</v>
      </c>
      <c r="R315" s="39">
        <v>0</v>
      </c>
      <c r="S315" s="39">
        <f t="shared" si="93"/>
        <v>0</v>
      </c>
      <c r="T315" s="41"/>
      <c r="U315" s="41"/>
      <c r="V315" s="41"/>
      <c r="W315" s="41"/>
      <c r="X315" s="41"/>
      <c r="Y315" s="41"/>
      <c r="Z315" s="41"/>
      <c r="AA315" s="41" t="s">
        <v>240</v>
      </c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</row>
    <row r="316" spans="1:54" outlineLevel="1" x14ac:dyDescent="0.2">
      <c r="A316" s="33">
        <v>270</v>
      </c>
      <c r="B316" s="34" t="s">
        <v>616</v>
      </c>
      <c r="C316" s="35" t="s">
        <v>617</v>
      </c>
      <c r="D316" s="36" t="s">
        <v>150</v>
      </c>
      <c r="E316" s="37">
        <v>8</v>
      </c>
      <c r="F316" s="11">
        <v>323.33</v>
      </c>
      <c r="G316" s="38">
        <f t="shared" si="87"/>
        <v>2586.64</v>
      </c>
      <c r="H316" s="39">
        <v>0</v>
      </c>
      <c r="I316" s="39">
        <f t="shared" si="88"/>
        <v>0</v>
      </c>
      <c r="J316" s="39">
        <f t="shared" si="95"/>
        <v>323.33</v>
      </c>
      <c r="K316" s="39">
        <f t="shared" si="89"/>
        <v>2586.64</v>
      </c>
      <c r="L316" s="39">
        <v>21</v>
      </c>
      <c r="M316" s="39">
        <f t="shared" si="90"/>
        <v>3129.8343999999997</v>
      </c>
      <c r="N316" s="40">
        <v>0</v>
      </c>
      <c r="O316" s="40">
        <f t="shared" si="91"/>
        <v>0</v>
      </c>
      <c r="P316" s="40">
        <v>0</v>
      </c>
      <c r="Q316" s="40">
        <f t="shared" si="92"/>
        <v>0</v>
      </c>
      <c r="R316" s="39">
        <v>0</v>
      </c>
      <c r="S316" s="39">
        <f t="shared" si="93"/>
        <v>0</v>
      </c>
      <c r="T316" s="41"/>
      <c r="U316" s="41"/>
      <c r="V316" s="41"/>
      <c r="W316" s="41"/>
      <c r="X316" s="41"/>
      <c r="Y316" s="41"/>
      <c r="Z316" s="41"/>
      <c r="AA316" s="41" t="s">
        <v>126</v>
      </c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</row>
    <row r="317" spans="1:54" ht="22.5" outlineLevel="1" x14ac:dyDescent="0.2">
      <c r="A317" s="33">
        <v>271</v>
      </c>
      <c r="B317" s="34" t="s">
        <v>618</v>
      </c>
      <c r="C317" s="35" t="s">
        <v>619</v>
      </c>
      <c r="D317" s="36" t="s">
        <v>150</v>
      </c>
      <c r="E317" s="37">
        <v>1</v>
      </c>
      <c r="F317" s="11">
        <v>388.26</v>
      </c>
      <c r="G317" s="38">
        <f t="shared" si="87"/>
        <v>388.26</v>
      </c>
      <c r="H317" s="39">
        <v>0</v>
      </c>
      <c r="I317" s="39">
        <f t="shared" si="88"/>
        <v>0</v>
      </c>
      <c r="J317" s="39">
        <f t="shared" si="95"/>
        <v>388.26</v>
      </c>
      <c r="K317" s="39">
        <f t="shared" si="89"/>
        <v>388.26</v>
      </c>
      <c r="L317" s="39">
        <v>21</v>
      </c>
      <c r="M317" s="39">
        <f t="shared" si="90"/>
        <v>469.7946</v>
      </c>
      <c r="N317" s="40">
        <v>0</v>
      </c>
      <c r="O317" s="40">
        <f t="shared" si="91"/>
        <v>0</v>
      </c>
      <c r="P317" s="40">
        <v>0</v>
      </c>
      <c r="Q317" s="40">
        <f t="shared" si="92"/>
        <v>0</v>
      </c>
      <c r="R317" s="39">
        <v>0</v>
      </c>
      <c r="S317" s="39">
        <f t="shared" si="93"/>
        <v>0</v>
      </c>
      <c r="T317" s="41"/>
      <c r="U317" s="41"/>
      <c r="V317" s="41"/>
      <c r="W317" s="41"/>
      <c r="X317" s="41"/>
      <c r="Y317" s="41"/>
      <c r="Z317" s="41"/>
      <c r="AA317" s="41" t="s">
        <v>126</v>
      </c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</row>
    <row r="318" spans="1:54" ht="22.5" outlineLevel="1" x14ac:dyDescent="0.2">
      <c r="A318" s="33">
        <v>272</v>
      </c>
      <c r="B318" s="34" t="s">
        <v>620</v>
      </c>
      <c r="C318" s="35" t="s">
        <v>262</v>
      </c>
      <c r="D318" s="36" t="s">
        <v>0</v>
      </c>
      <c r="E318" s="37">
        <v>90166.399999999994</v>
      </c>
      <c r="F318" s="11">
        <v>0.15</v>
      </c>
      <c r="G318" s="38">
        <f t="shared" si="87"/>
        <v>13524.96</v>
      </c>
      <c r="H318" s="39">
        <v>0</v>
      </c>
      <c r="I318" s="39">
        <f t="shared" si="88"/>
        <v>0</v>
      </c>
      <c r="J318" s="39">
        <f t="shared" si="95"/>
        <v>0.15</v>
      </c>
      <c r="K318" s="39">
        <f t="shared" si="89"/>
        <v>13524.96</v>
      </c>
      <c r="L318" s="39">
        <v>21</v>
      </c>
      <c r="M318" s="39">
        <f t="shared" si="90"/>
        <v>16365.201599999999</v>
      </c>
      <c r="N318" s="40">
        <v>0</v>
      </c>
      <c r="O318" s="40">
        <f t="shared" si="91"/>
        <v>0</v>
      </c>
      <c r="P318" s="40">
        <v>0</v>
      </c>
      <c r="Q318" s="40">
        <f t="shared" si="92"/>
        <v>0</v>
      </c>
      <c r="R318" s="39">
        <v>0</v>
      </c>
      <c r="S318" s="39">
        <f t="shared" si="93"/>
        <v>0</v>
      </c>
      <c r="T318" s="41"/>
      <c r="U318" s="41"/>
      <c r="V318" s="41"/>
      <c r="W318" s="41"/>
      <c r="X318" s="41"/>
      <c r="Y318" s="41"/>
      <c r="Z318" s="41"/>
      <c r="AA318" s="41" t="s">
        <v>126</v>
      </c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</row>
    <row r="319" spans="1:54" x14ac:dyDescent="0.2">
      <c r="A319" s="24" t="s">
        <v>121</v>
      </c>
      <c r="B319" s="25" t="s">
        <v>80</v>
      </c>
      <c r="C319" s="26" t="s">
        <v>81</v>
      </c>
      <c r="D319" s="27"/>
      <c r="E319" s="28"/>
      <c r="F319" s="29"/>
      <c r="G319" s="30">
        <f>SUMIF(AA320:AA354,"&lt;&gt;NOR",G320:G354)</f>
        <v>108470.45999999999</v>
      </c>
      <c r="H319" s="31"/>
      <c r="I319" s="31">
        <f>SUM(I320:I354)</f>
        <v>107316.06</v>
      </c>
      <c r="J319" s="31"/>
      <c r="K319" s="31">
        <f>SUM(K320:K354)</f>
        <v>1154.4000000000001</v>
      </c>
      <c r="L319" s="31"/>
      <c r="M319" s="31">
        <f>SUM(M320:M354)</f>
        <v>131249.25659999999</v>
      </c>
      <c r="N319" s="32"/>
      <c r="O319" s="32">
        <f>SUM(O320:O354)</f>
        <v>0</v>
      </c>
      <c r="P319" s="32"/>
      <c r="Q319" s="32">
        <f>SUM(Q320:Q354)</f>
        <v>0</v>
      </c>
      <c r="R319" s="31"/>
      <c r="S319" s="31">
        <f>SUM(S320:S354)</f>
        <v>0</v>
      </c>
      <c r="AA319" t="s">
        <v>122</v>
      </c>
    </row>
    <row r="320" spans="1:54" outlineLevel="1" x14ac:dyDescent="0.2">
      <c r="A320" s="33">
        <v>273</v>
      </c>
      <c r="B320" s="34" t="s">
        <v>351</v>
      </c>
      <c r="C320" s="35" t="s">
        <v>621</v>
      </c>
      <c r="D320" s="36" t="s">
        <v>188</v>
      </c>
      <c r="E320" s="37">
        <v>24</v>
      </c>
      <c r="F320" s="11">
        <v>321.31</v>
      </c>
      <c r="G320" s="38">
        <f t="shared" ref="G320:G354" si="96">ROUND(E320*F320,2)</f>
        <v>7711.44</v>
      </c>
      <c r="H320" s="39">
        <f>F320</f>
        <v>321.31</v>
      </c>
      <c r="I320" s="39">
        <f t="shared" ref="I320:I354" si="97">ROUND(E320*H320,2)</f>
        <v>7711.44</v>
      </c>
      <c r="J320" s="39">
        <v>0</v>
      </c>
      <c r="K320" s="39">
        <f t="shared" ref="K320:K354" si="98">ROUND(E320*J320,2)</f>
        <v>0</v>
      </c>
      <c r="L320" s="39">
        <v>21</v>
      </c>
      <c r="M320" s="39">
        <f t="shared" ref="M320:M354" si="99">G320*(1+L320/100)</f>
        <v>9330.8423999999995</v>
      </c>
      <c r="N320" s="40">
        <v>0</v>
      </c>
      <c r="O320" s="40">
        <f t="shared" ref="O320:O354" si="100">ROUND(E320*N320,2)</f>
        <v>0</v>
      </c>
      <c r="P320" s="40">
        <v>0</v>
      </c>
      <c r="Q320" s="40">
        <f t="shared" ref="Q320:Q354" si="101">ROUND(E320*P320,2)</f>
        <v>0</v>
      </c>
      <c r="R320" s="39">
        <v>0</v>
      </c>
      <c r="S320" s="39">
        <f t="shared" ref="S320:S354" si="102">ROUND(E320*R320,2)</f>
        <v>0</v>
      </c>
      <c r="T320" s="41"/>
      <c r="U320" s="41"/>
      <c r="V320" s="41"/>
      <c r="W320" s="41"/>
      <c r="X320" s="41"/>
      <c r="Y320" s="41"/>
      <c r="Z320" s="41"/>
      <c r="AA320" s="41" t="s">
        <v>240</v>
      </c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</row>
    <row r="321" spans="1:54" ht="22.5" outlineLevel="1" x14ac:dyDescent="0.2">
      <c r="A321" s="33">
        <v>274</v>
      </c>
      <c r="B321" s="34" t="s">
        <v>622</v>
      </c>
      <c r="C321" s="35" t="s">
        <v>623</v>
      </c>
      <c r="D321" s="36" t="s">
        <v>150</v>
      </c>
      <c r="E321" s="37">
        <v>2</v>
      </c>
      <c r="F321" s="11">
        <v>577.20000000000005</v>
      </c>
      <c r="G321" s="38">
        <f t="shared" si="96"/>
        <v>1154.4000000000001</v>
      </c>
      <c r="H321" s="39">
        <v>0</v>
      </c>
      <c r="I321" s="39">
        <f t="shared" si="97"/>
        <v>0</v>
      </c>
      <c r="J321" s="39">
        <f>F321</f>
        <v>577.20000000000005</v>
      </c>
      <c r="K321" s="39">
        <f t="shared" si="98"/>
        <v>1154.4000000000001</v>
      </c>
      <c r="L321" s="39">
        <v>21</v>
      </c>
      <c r="M321" s="39">
        <f t="shared" si="99"/>
        <v>1396.8240000000001</v>
      </c>
      <c r="N321" s="40">
        <v>0</v>
      </c>
      <c r="O321" s="40">
        <f t="shared" si="100"/>
        <v>0</v>
      </c>
      <c r="P321" s="40">
        <v>0</v>
      </c>
      <c r="Q321" s="40">
        <f t="shared" si="101"/>
        <v>0</v>
      </c>
      <c r="R321" s="39">
        <v>0</v>
      </c>
      <c r="S321" s="39">
        <f t="shared" si="102"/>
        <v>0</v>
      </c>
      <c r="T321" s="41"/>
      <c r="U321" s="41"/>
      <c r="V321" s="41"/>
      <c r="W321" s="41"/>
      <c r="X321" s="41"/>
      <c r="Y321" s="41"/>
      <c r="Z321" s="41"/>
      <c r="AA321" s="41" t="s">
        <v>126</v>
      </c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</row>
    <row r="322" spans="1:54" outlineLevel="1" x14ac:dyDescent="0.2">
      <c r="A322" s="33">
        <v>275</v>
      </c>
      <c r="B322" s="34" t="s">
        <v>624</v>
      </c>
      <c r="C322" s="35" t="s">
        <v>625</v>
      </c>
      <c r="D322" s="36" t="s">
        <v>188</v>
      </c>
      <c r="E322" s="37">
        <v>7</v>
      </c>
      <c r="F322" s="11">
        <v>202.02</v>
      </c>
      <c r="G322" s="38">
        <f t="shared" si="96"/>
        <v>1414.14</v>
      </c>
      <c r="H322" s="39">
        <f>F322</f>
        <v>202.02</v>
      </c>
      <c r="I322" s="39">
        <f t="shared" si="97"/>
        <v>1414.14</v>
      </c>
      <c r="J322" s="39">
        <v>0</v>
      </c>
      <c r="K322" s="39">
        <f t="shared" si="98"/>
        <v>0</v>
      </c>
      <c r="L322" s="39">
        <v>21</v>
      </c>
      <c r="M322" s="39">
        <f t="shared" si="99"/>
        <v>1711.1094000000001</v>
      </c>
      <c r="N322" s="40">
        <v>0</v>
      </c>
      <c r="O322" s="40">
        <f t="shared" si="100"/>
        <v>0</v>
      </c>
      <c r="P322" s="40">
        <v>0</v>
      </c>
      <c r="Q322" s="40">
        <f t="shared" si="101"/>
        <v>0</v>
      </c>
      <c r="R322" s="39">
        <v>0</v>
      </c>
      <c r="S322" s="39">
        <f t="shared" si="102"/>
        <v>0</v>
      </c>
      <c r="T322" s="41"/>
      <c r="U322" s="41"/>
      <c r="V322" s="41"/>
      <c r="W322" s="41"/>
      <c r="X322" s="41"/>
      <c r="Y322" s="41"/>
      <c r="Z322" s="41"/>
      <c r="AA322" s="41" t="s">
        <v>126</v>
      </c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</row>
    <row r="323" spans="1:54" outlineLevel="1" x14ac:dyDescent="0.2">
      <c r="A323" s="33">
        <v>276</v>
      </c>
      <c r="B323" s="34" t="s">
        <v>353</v>
      </c>
      <c r="C323" s="35" t="s">
        <v>626</v>
      </c>
      <c r="D323" s="36" t="s">
        <v>188</v>
      </c>
      <c r="E323" s="37">
        <v>7</v>
      </c>
      <c r="F323" s="11">
        <v>386.34</v>
      </c>
      <c r="G323" s="38">
        <f t="shared" si="96"/>
        <v>2704.38</v>
      </c>
      <c r="H323" s="39">
        <f t="shared" ref="H323:H354" si="103">F323</f>
        <v>386.34</v>
      </c>
      <c r="I323" s="39">
        <f t="shared" si="97"/>
        <v>2704.38</v>
      </c>
      <c r="J323" s="39">
        <v>0</v>
      </c>
      <c r="K323" s="39">
        <f t="shared" si="98"/>
        <v>0</v>
      </c>
      <c r="L323" s="39">
        <v>21</v>
      </c>
      <c r="M323" s="39">
        <f t="shared" si="99"/>
        <v>3272.2998000000002</v>
      </c>
      <c r="N323" s="40">
        <v>0</v>
      </c>
      <c r="O323" s="40">
        <f t="shared" si="100"/>
        <v>0</v>
      </c>
      <c r="P323" s="40">
        <v>0</v>
      </c>
      <c r="Q323" s="40">
        <f t="shared" si="101"/>
        <v>0</v>
      </c>
      <c r="R323" s="39">
        <v>0</v>
      </c>
      <c r="S323" s="39">
        <f t="shared" si="102"/>
        <v>0</v>
      </c>
      <c r="T323" s="41"/>
      <c r="U323" s="41"/>
      <c r="V323" s="41"/>
      <c r="W323" s="41"/>
      <c r="X323" s="41"/>
      <c r="Y323" s="41"/>
      <c r="Z323" s="41"/>
      <c r="AA323" s="41" t="s">
        <v>288</v>
      </c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</row>
    <row r="324" spans="1:54" outlineLevel="1" x14ac:dyDescent="0.2">
      <c r="A324" s="33">
        <v>277</v>
      </c>
      <c r="B324" s="34" t="s">
        <v>627</v>
      </c>
      <c r="C324" s="35" t="s">
        <v>628</v>
      </c>
      <c r="D324" s="36"/>
      <c r="E324" s="37">
        <v>15</v>
      </c>
      <c r="F324" s="11">
        <v>232.32</v>
      </c>
      <c r="G324" s="38">
        <f t="shared" si="96"/>
        <v>3484.8</v>
      </c>
      <c r="H324" s="39">
        <f t="shared" si="103"/>
        <v>232.32</v>
      </c>
      <c r="I324" s="39">
        <f t="shared" si="97"/>
        <v>3484.8</v>
      </c>
      <c r="J324" s="39">
        <v>0</v>
      </c>
      <c r="K324" s="39">
        <f t="shared" si="98"/>
        <v>0</v>
      </c>
      <c r="L324" s="39">
        <v>21</v>
      </c>
      <c r="M324" s="39">
        <f t="shared" si="99"/>
        <v>4216.6080000000002</v>
      </c>
      <c r="N324" s="40">
        <v>0</v>
      </c>
      <c r="O324" s="40">
        <f t="shared" si="100"/>
        <v>0</v>
      </c>
      <c r="P324" s="40">
        <v>0</v>
      </c>
      <c r="Q324" s="40">
        <f t="shared" si="101"/>
        <v>0</v>
      </c>
      <c r="R324" s="39">
        <v>0</v>
      </c>
      <c r="S324" s="39">
        <f t="shared" si="102"/>
        <v>0</v>
      </c>
      <c r="T324" s="41"/>
      <c r="U324" s="41"/>
      <c r="V324" s="41"/>
      <c r="W324" s="41"/>
      <c r="X324" s="41"/>
      <c r="Y324" s="41"/>
      <c r="Z324" s="41"/>
      <c r="AA324" s="41" t="s">
        <v>126</v>
      </c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</row>
    <row r="325" spans="1:54" outlineLevel="1" x14ac:dyDescent="0.2">
      <c r="A325" s="33">
        <v>278</v>
      </c>
      <c r="B325" s="34" t="s">
        <v>353</v>
      </c>
      <c r="C325" s="35" t="s">
        <v>629</v>
      </c>
      <c r="D325" s="36" t="s">
        <v>188</v>
      </c>
      <c r="E325" s="37">
        <v>14</v>
      </c>
      <c r="F325" s="11">
        <v>458.87</v>
      </c>
      <c r="G325" s="38">
        <f t="shared" si="96"/>
        <v>6424.18</v>
      </c>
      <c r="H325" s="39">
        <f t="shared" si="103"/>
        <v>458.87</v>
      </c>
      <c r="I325" s="39">
        <f t="shared" si="97"/>
        <v>6424.18</v>
      </c>
      <c r="J325" s="39">
        <v>0</v>
      </c>
      <c r="K325" s="39">
        <f t="shared" si="98"/>
        <v>0</v>
      </c>
      <c r="L325" s="39">
        <v>21</v>
      </c>
      <c r="M325" s="39">
        <f t="shared" si="99"/>
        <v>7773.2578000000003</v>
      </c>
      <c r="N325" s="40">
        <v>0</v>
      </c>
      <c r="O325" s="40">
        <f t="shared" si="100"/>
        <v>0</v>
      </c>
      <c r="P325" s="40">
        <v>0</v>
      </c>
      <c r="Q325" s="40">
        <f t="shared" si="101"/>
        <v>0</v>
      </c>
      <c r="R325" s="39">
        <v>0</v>
      </c>
      <c r="S325" s="39">
        <f t="shared" si="102"/>
        <v>0</v>
      </c>
      <c r="T325" s="41"/>
      <c r="U325" s="41"/>
      <c r="V325" s="41"/>
      <c r="W325" s="41"/>
      <c r="X325" s="41"/>
      <c r="Y325" s="41"/>
      <c r="Z325" s="41"/>
      <c r="AA325" s="41" t="s">
        <v>288</v>
      </c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</row>
    <row r="326" spans="1:54" outlineLevel="1" x14ac:dyDescent="0.2">
      <c r="A326" s="33">
        <v>279</v>
      </c>
      <c r="B326" s="34" t="s">
        <v>353</v>
      </c>
      <c r="C326" s="35" t="s">
        <v>630</v>
      </c>
      <c r="D326" s="36" t="s">
        <v>188</v>
      </c>
      <c r="E326" s="37">
        <v>1</v>
      </c>
      <c r="F326" s="11">
        <v>495.81</v>
      </c>
      <c r="G326" s="38">
        <f t="shared" si="96"/>
        <v>495.81</v>
      </c>
      <c r="H326" s="39">
        <f t="shared" si="103"/>
        <v>495.81</v>
      </c>
      <c r="I326" s="39">
        <f t="shared" si="97"/>
        <v>495.81</v>
      </c>
      <c r="J326" s="39">
        <v>0</v>
      </c>
      <c r="K326" s="39">
        <f t="shared" si="98"/>
        <v>0</v>
      </c>
      <c r="L326" s="39">
        <v>21</v>
      </c>
      <c r="M326" s="39">
        <f t="shared" si="99"/>
        <v>599.93010000000004</v>
      </c>
      <c r="N326" s="40">
        <v>0</v>
      </c>
      <c r="O326" s="40">
        <f t="shared" si="100"/>
        <v>0</v>
      </c>
      <c r="P326" s="40">
        <v>0</v>
      </c>
      <c r="Q326" s="40">
        <f t="shared" si="101"/>
        <v>0</v>
      </c>
      <c r="R326" s="39">
        <v>0</v>
      </c>
      <c r="S326" s="39">
        <f t="shared" si="102"/>
        <v>0</v>
      </c>
      <c r="T326" s="41"/>
      <c r="U326" s="41"/>
      <c r="V326" s="41"/>
      <c r="W326" s="41"/>
      <c r="X326" s="41"/>
      <c r="Y326" s="41"/>
      <c r="Z326" s="41"/>
      <c r="AA326" s="41" t="s">
        <v>288</v>
      </c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</row>
    <row r="327" spans="1:54" ht="22.5" outlineLevel="1" x14ac:dyDescent="0.2">
      <c r="A327" s="33">
        <v>280</v>
      </c>
      <c r="B327" s="34" t="s">
        <v>353</v>
      </c>
      <c r="C327" s="35" t="s">
        <v>631</v>
      </c>
      <c r="D327" s="36" t="s">
        <v>188</v>
      </c>
      <c r="E327" s="37">
        <v>2</v>
      </c>
      <c r="F327" s="11">
        <v>252.53</v>
      </c>
      <c r="G327" s="38">
        <f t="shared" si="96"/>
        <v>505.06</v>
      </c>
      <c r="H327" s="39">
        <f t="shared" si="103"/>
        <v>252.53</v>
      </c>
      <c r="I327" s="39">
        <f t="shared" si="97"/>
        <v>505.06</v>
      </c>
      <c r="J327" s="39">
        <v>0</v>
      </c>
      <c r="K327" s="39">
        <f t="shared" si="98"/>
        <v>0</v>
      </c>
      <c r="L327" s="39">
        <v>21</v>
      </c>
      <c r="M327" s="39">
        <f t="shared" si="99"/>
        <v>611.12260000000003</v>
      </c>
      <c r="N327" s="40">
        <v>0</v>
      </c>
      <c r="O327" s="40">
        <f t="shared" si="100"/>
        <v>0</v>
      </c>
      <c r="P327" s="40">
        <v>0</v>
      </c>
      <c r="Q327" s="40">
        <f t="shared" si="101"/>
        <v>0</v>
      </c>
      <c r="R327" s="39">
        <v>0</v>
      </c>
      <c r="S327" s="39">
        <f t="shared" si="102"/>
        <v>0</v>
      </c>
      <c r="T327" s="41"/>
      <c r="U327" s="41"/>
      <c r="V327" s="41"/>
      <c r="W327" s="41"/>
      <c r="X327" s="41"/>
      <c r="Y327" s="41"/>
      <c r="Z327" s="41"/>
      <c r="AA327" s="41" t="s">
        <v>126</v>
      </c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</row>
    <row r="328" spans="1:54" ht="22.5" outlineLevel="1" x14ac:dyDescent="0.2">
      <c r="A328" s="33">
        <v>281</v>
      </c>
      <c r="B328" s="34" t="s">
        <v>632</v>
      </c>
      <c r="C328" s="35" t="s">
        <v>633</v>
      </c>
      <c r="D328" s="36" t="s">
        <v>188</v>
      </c>
      <c r="E328" s="37">
        <v>2</v>
      </c>
      <c r="F328" s="11">
        <v>190.48</v>
      </c>
      <c r="G328" s="38">
        <f t="shared" si="96"/>
        <v>380.96</v>
      </c>
      <c r="H328" s="39">
        <f t="shared" si="103"/>
        <v>190.48</v>
      </c>
      <c r="I328" s="39">
        <f t="shared" si="97"/>
        <v>380.96</v>
      </c>
      <c r="J328" s="39">
        <v>0</v>
      </c>
      <c r="K328" s="39">
        <f t="shared" si="98"/>
        <v>0</v>
      </c>
      <c r="L328" s="39">
        <v>21</v>
      </c>
      <c r="M328" s="39">
        <f t="shared" si="99"/>
        <v>460.96159999999998</v>
      </c>
      <c r="N328" s="40">
        <v>0</v>
      </c>
      <c r="O328" s="40">
        <f t="shared" si="100"/>
        <v>0</v>
      </c>
      <c r="P328" s="40">
        <v>0</v>
      </c>
      <c r="Q328" s="40">
        <f t="shared" si="101"/>
        <v>0</v>
      </c>
      <c r="R328" s="39">
        <v>0</v>
      </c>
      <c r="S328" s="39">
        <f t="shared" si="102"/>
        <v>0</v>
      </c>
      <c r="T328" s="41"/>
      <c r="U328" s="41"/>
      <c r="V328" s="41"/>
      <c r="W328" s="41"/>
      <c r="X328" s="41"/>
      <c r="Y328" s="41"/>
      <c r="Z328" s="41"/>
      <c r="AA328" s="41" t="s">
        <v>126</v>
      </c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</row>
    <row r="329" spans="1:54" ht="22.5" outlineLevel="1" x14ac:dyDescent="0.2">
      <c r="A329" s="33">
        <v>282</v>
      </c>
      <c r="B329" s="34" t="s">
        <v>634</v>
      </c>
      <c r="C329" s="35" t="s">
        <v>635</v>
      </c>
      <c r="D329" s="36" t="s">
        <v>150</v>
      </c>
      <c r="E329" s="37">
        <v>1</v>
      </c>
      <c r="F329" s="11">
        <v>360.75</v>
      </c>
      <c r="G329" s="38">
        <f t="shared" si="96"/>
        <v>360.75</v>
      </c>
      <c r="H329" s="39">
        <f t="shared" si="103"/>
        <v>360.75</v>
      </c>
      <c r="I329" s="39">
        <f t="shared" si="97"/>
        <v>360.75</v>
      </c>
      <c r="J329" s="39">
        <v>0</v>
      </c>
      <c r="K329" s="39">
        <f t="shared" si="98"/>
        <v>0</v>
      </c>
      <c r="L329" s="39">
        <v>21</v>
      </c>
      <c r="M329" s="39">
        <f t="shared" si="99"/>
        <v>436.50749999999999</v>
      </c>
      <c r="N329" s="40">
        <v>0</v>
      </c>
      <c r="O329" s="40">
        <f t="shared" si="100"/>
        <v>0</v>
      </c>
      <c r="P329" s="40">
        <v>0</v>
      </c>
      <c r="Q329" s="40">
        <f t="shared" si="101"/>
        <v>0</v>
      </c>
      <c r="R329" s="39">
        <v>0</v>
      </c>
      <c r="S329" s="39">
        <f t="shared" si="102"/>
        <v>0</v>
      </c>
      <c r="T329" s="41"/>
      <c r="U329" s="41"/>
      <c r="V329" s="41"/>
      <c r="W329" s="41"/>
      <c r="X329" s="41"/>
      <c r="Y329" s="41"/>
      <c r="Z329" s="41"/>
      <c r="AA329" s="41" t="s">
        <v>126</v>
      </c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</row>
    <row r="330" spans="1:54" ht="22.5" outlineLevel="1" x14ac:dyDescent="0.2">
      <c r="A330" s="33">
        <v>283</v>
      </c>
      <c r="B330" s="34" t="s">
        <v>636</v>
      </c>
      <c r="C330" s="35" t="s">
        <v>637</v>
      </c>
      <c r="D330" s="36" t="s">
        <v>150</v>
      </c>
      <c r="E330" s="37">
        <v>1</v>
      </c>
      <c r="F330" s="11">
        <v>2549.3000000000002</v>
      </c>
      <c r="G330" s="38">
        <f t="shared" si="96"/>
        <v>2549.3000000000002</v>
      </c>
      <c r="H330" s="39">
        <f t="shared" si="103"/>
        <v>2549.3000000000002</v>
      </c>
      <c r="I330" s="39">
        <f t="shared" si="97"/>
        <v>2549.3000000000002</v>
      </c>
      <c r="J330" s="39">
        <v>0</v>
      </c>
      <c r="K330" s="39">
        <f t="shared" si="98"/>
        <v>0</v>
      </c>
      <c r="L330" s="39">
        <v>21</v>
      </c>
      <c r="M330" s="39">
        <f t="shared" si="99"/>
        <v>3084.6530000000002</v>
      </c>
      <c r="N330" s="40">
        <v>0</v>
      </c>
      <c r="O330" s="40">
        <f t="shared" si="100"/>
        <v>0</v>
      </c>
      <c r="P330" s="40">
        <v>0</v>
      </c>
      <c r="Q330" s="40">
        <f t="shared" si="101"/>
        <v>0</v>
      </c>
      <c r="R330" s="39">
        <v>0</v>
      </c>
      <c r="S330" s="39">
        <f t="shared" si="102"/>
        <v>0</v>
      </c>
      <c r="T330" s="41"/>
      <c r="U330" s="41"/>
      <c r="V330" s="41"/>
      <c r="W330" s="41"/>
      <c r="X330" s="41"/>
      <c r="Y330" s="41"/>
      <c r="Z330" s="41"/>
      <c r="AA330" s="41" t="s">
        <v>126</v>
      </c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</row>
    <row r="331" spans="1:54" ht="22.5" outlineLevel="1" x14ac:dyDescent="0.2">
      <c r="A331" s="33">
        <v>284</v>
      </c>
      <c r="B331" s="34" t="s">
        <v>638</v>
      </c>
      <c r="C331" s="35" t="s">
        <v>639</v>
      </c>
      <c r="D331" s="36" t="s">
        <v>150</v>
      </c>
      <c r="E331" s="37">
        <v>2</v>
      </c>
      <c r="F331" s="11">
        <v>2631.76</v>
      </c>
      <c r="G331" s="38">
        <f t="shared" si="96"/>
        <v>5263.52</v>
      </c>
      <c r="H331" s="39">
        <f t="shared" si="103"/>
        <v>2631.76</v>
      </c>
      <c r="I331" s="39">
        <f t="shared" si="97"/>
        <v>5263.52</v>
      </c>
      <c r="J331" s="39">
        <v>0</v>
      </c>
      <c r="K331" s="39">
        <f t="shared" si="98"/>
        <v>0</v>
      </c>
      <c r="L331" s="39">
        <v>21</v>
      </c>
      <c r="M331" s="39">
        <f t="shared" si="99"/>
        <v>6368.8592000000008</v>
      </c>
      <c r="N331" s="40">
        <v>0</v>
      </c>
      <c r="O331" s="40">
        <f t="shared" si="100"/>
        <v>0</v>
      </c>
      <c r="P331" s="40">
        <v>0</v>
      </c>
      <c r="Q331" s="40">
        <f t="shared" si="101"/>
        <v>0</v>
      </c>
      <c r="R331" s="39">
        <v>0</v>
      </c>
      <c r="S331" s="39">
        <f t="shared" si="102"/>
        <v>0</v>
      </c>
      <c r="T331" s="41"/>
      <c r="U331" s="41"/>
      <c r="V331" s="41"/>
      <c r="W331" s="41"/>
      <c r="X331" s="41"/>
      <c r="Y331" s="41"/>
      <c r="Z331" s="41"/>
      <c r="AA331" s="41" t="s">
        <v>126</v>
      </c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</row>
    <row r="332" spans="1:54" ht="33.75" outlineLevel="1" x14ac:dyDescent="0.2">
      <c r="A332" s="33">
        <v>285</v>
      </c>
      <c r="B332" s="34" t="s">
        <v>640</v>
      </c>
      <c r="C332" s="35" t="s">
        <v>641</v>
      </c>
      <c r="D332" s="36" t="s">
        <v>150</v>
      </c>
      <c r="E332" s="37">
        <v>1</v>
      </c>
      <c r="F332" s="11">
        <v>10036.040000000001</v>
      </c>
      <c r="G332" s="38">
        <f t="shared" si="96"/>
        <v>10036.040000000001</v>
      </c>
      <c r="H332" s="39">
        <f t="shared" si="103"/>
        <v>10036.040000000001</v>
      </c>
      <c r="I332" s="39">
        <f t="shared" si="97"/>
        <v>10036.040000000001</v>
      </c>
      <c r="J332" s="39">
        <v>0</v>
      </c>
      <c r="K332" s="39">
        <f t="shared" si="98"/>
        <v>0</v>
      </c>
      <c r="L332" s="39">
        <v>21</v>
      </c>
      <c r="M332" s="39">
        <f t="shared" si="99"/>
        <v>12143.608400000001</v>
      </c>
      <c r="N332" s="40">
        <v>0</v>
      </c>
      <c r="O332" s="40">
        <f t="shared" si="100"/>
        <v>0</v>
      </c>
      <c r="P332" s="40">
        <v>0</v>
      </c>
      <c r="Q332" s="40">
        <f t="shared" si="101"/>
        <v>0</v>
      </c>
      <c r="R332" s="39">
        <v>0</v>
      </c>
      <c r="S332" s="39">
        <f t="shared" si="102"/>
        <v>0</v>
      </c>
      <c r="T332" s="41"/>
      <c r="U332" s="41"/>
      <c r="V332" s="41"/>
      <c r="W332" s="41"/>
      <c r="X332" s="41"/>
      <c r="Y332" s="41"/>
      <c r="Z332" s="41"/>
      <c r="AA332" s="41" t="s">
        <v>126</v>
      </c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</row>
    <row r="333" spans="1:54" ht="22.5" outlineLevel="1" x14ac:dyDescent="0.2">
      <c r="A333" s="33">
        <v>286</v>
      </c>
      <c r="B333" s="34" t="s">
        <v>642</v>
      </c>
      <c r="C333" s="35" t="s">
        <v>643</v>
      </c>
      <c r="D333" s="36" t="s">
        <v>150</v>
      </c>
      <c r="E333" s="37">
        <v>1</v>
      </c>
      <c r="F333" s="11">
        <v>5459.92</v>
      </c>
      <c r="G333" s="38">
        <f t="shared" si="96"/>
        <v>5459.92</v>
      </c>
      <c r="H333" s="39">
        <f t="shared" si="103"/>
        <v>5459.92</v>
      </c>
      <c r="I333" s="39">
        <f t="shared" si="97"/>
        <v>5459.92</v>
      </c>
      <c r="J333" s="39">
        <v>0</v>
      </c>
      <c r="K333" s="39">
        <f t="shared" si="98"/>
        <v>0</v>
      </c>
      <c r="L333" s="39">
        <v>21</v>
      </c>
      <c r="M333" s="39">
        <f t="shared" si="99"/>
        <v>6606.5032000000001</v>
      </c>
      <c r="N333" s="40">
        <v>0</v>
      </c>
      <c r="O333" s="40">
        <f t="shared" si="100"/>
        <v>0</v>
      </c>
      <c r="P333" s="40">
        <v>0</v>
      </c>
      <c r="Q333" s="40">
        <f t="shared" si="101"/>
        <v>0</v>
      </c>
      <c r="R333" s="39">
        <v>0</v>
      </c>
      <c r="S333" s="39">
        <f t="shared" si="102"/>
        <v>0</v>
      </c>
      <c r="T333" s="41"/>
      <c r="U333" s="41"/>
      <c r="V333" s="41"/>
      <c r="W333" s="41"/>
      <c r="X333" s="41"/>
      <c r="Y333" s="41"/>
      <c r="Z333" s="41"/>
      <c r="AA333" s="41" t="s">
        <v>126</v>
      </c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</row>
    <row r="334" spans="1:54" outlineLevel="1" x14ac:dyDescent="0.2">
      <c r="A334" s="33">
        <v>287</v>
      </c>
      <c r="B334" s="34" t="s">
        <v>343</v>
      </c>
      <c r="C334" s="35" t="s">
        <v>644</v>
      </c>
      <c r="D334" s="36" t="s">
        <v>150</v>
      </c>
      <c r="E334" s="37">
        <v>1</v>
      </c>
      <c r="F334" s="11">
        <v>9063.86</v>
      </c>
      <c r="G334" s="38">
        <f t="shared" si="96"/>
        <v>9063.86</v>
      </c>
      <c r="H334" s="39">
        <f t="shared" si="103"/>
        <v>9063.86</v>
      </c>
      <c r="I334" s="39">
        <f t="shared" si="97"/>
        <v>9063.86</v>
      </c>
      <c r="J334" s="39">
        <v>0</v>
      </c>
      <c r="K334" s="39">
        <f t="shared" si="98"/>
        <v>0</v>
      </c>
      <c r="L334" s="39">
        <v>21</v>
      </c>
      <c r="M334" s="39">
        <f t="shared" si="99"/>
        <v>10967.2706</v>
      </c>
      <c r="N334" s="40">
        <v>0</v>
      </c>
      <c r="O334" s="40">
        <f t="shared" si="100"/>
        <v>0</v>
      </c>
      <c r="P334" s="40">
        <v>0</v>
      </c>
      <c r="Q334" s="40">
        <f t="shared" si="101"/>
        <v>0</v>
      </c>
      <c r="R334" s="39">
        <v>0</v>
      </c>
      <c r="S334" s="39">
        <f t="shared" si="102"/>
        <v>0</v>
      </c>
      <c r="T334" s="41"/>
      <c r="U334" s="41"/>
      <c r="V334" s="41"/>
      <c r="W334" s="41"/>
      <c r="X334" s="41"/>
      <c r="Y334" s="41"/>
      <c r="Z334" s="41"/>
      <c r="AA334" s="41" t="s">
        <v>240</v>
      </c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</row>
    <row r="335" spans="1:54" outlineLevel="1" x14ac:dyDescent="0.2">
      <c r="A335" s="33">
        <v>288</v>
      </c>
      <c r="B335" s="34" t="s">
        <v>645</v>
      </c>
      <c r="C335" s="35" t="s">
        <v>646</v>
      </c>
      <c r="D335" s="36" t="s">
        <v>150</v>
      </c>
      <c r="E335" s="37">
        <v>2</v>
      </c>
      <c r="F335" s="11">
        <v>284.75</v>
      </c>
      <c r="G335" s="38">
        <f t="shared" si="96"/>
        <v>569.5</v>
      </c>
      <c r="H335" s="39">
        <f t="shared" si="103"/>
        <v>284.75</v>
      </c>
      <c r="I335" s="39">
        <f t="shared" si="97"/>
        <v>569.5</v>
      </c>
      <c r="J335" s="39">
        <v>0</v>
      </c>
      <c r="K335" s="39">
        <f t="shared" si="98"/>
        <v>0</v>
      </c>
      <c r="L335" s="39">
        <v>21</v>
      </c>
      <c r="M335" s="39">
        <f t="shared" si="99"/>
        <v>689.09500000000003</v>
      </c>
      <c r="N335" s="40">
        <v>0</v>
      </c>
      <c r="O335" s="40">
        <f t="shared" si="100"/>
        <v>0</v>
      </c>
      <c r="P335" s="40">
        <v>0</v>
      </c>
      <c r="Q335" s="40">
        <f t="shared" si="101"/>
        <v>0</v>
      </c>
      <c r="R335" s="39">
        <v>0</v>
      </c>
      <c r="S335" s="39">
        <f t="shared" si="102"/>
        <v>0</v>
      </c>
      <c r="T335" s="41"/>
      <c r="U335" s="41"/>
      <c r="V335" s="41"/>
      <c r="W335" s="41"/>
      <c r="X335" s="41"/>
      <c r="Y335" s="41"/>
      <c r="Z335" s="41"/>
      <c r="AA335" s="41" t="s">
        <v>126</v>
      </c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</row>
    <row r="336" spans="1:54" ht="22.5" outlineLevel="1" x14ac:dyDescent="0.2">
      <c r="A336" s="33">
        <v>289</v>
      </c>
      <c r="B336" s="34" t="s">
        <v>647</v>
      </c>
      <c r="C336" s="35" t="s">
        <v>648</v>
      </c>
      <c r="D336" s="36" t="s">
        <v>150</v>
      </c>
      <c r="E336" s="37">
        <v>2</v>
      </c>
      <c r="F336" s="11">
        <v>2793.79</v>
      </c>
      <c r="G336" s="38">
        <f t="shared" si="96"/>
        <v>5587.58</v>
      </c>
      <c r="H336" s="39">
        <f t="shared" si="103"/>
        <v>2793.79</v>
      </c>
      <c r="I336" s="39">
        <f t="shared" si="97"/>
        <v>5587.58</v>
      </c>
      <c r="J336" s="39">
        <v>0</v>
      </c>
      <c r="K336" s="39">
        <f t="shared" si="98"/>
        <v>0</v>
      </c>
      <c r="L336" s="39">
        <v>21</v>
      </c>
      <c r="M336" s="39">
        <f t="shared" si="99"/>
        <v>6760.9717999999993</v>
      </c>
      <c r="N336" s="40">
        <v>0</v>
      </c>
      <c r="O336" s="40">
        <f t="shared" si="100"/>
        <v>0</v>
      </c>
      <c r="P336" s="40">
        <v>0</v>
      </c>
      <c r="Q336" s="40">
        <f t="shared" si="101"/>
        <v>0</v>
      </c>
      <c r="R336" s="39">
        <v>0</v>
      </c>
      <c r="S336" s="39">
        <f t="shared" si="102"/>
        <v>0</v>
      </c>
      <c r="T336" s="41"/>
      <c r="U336" s="41"/>
      <c r="V336" s="41"/>
      <c r="W336" s="41"/>
      <c r="X336" s="41"/>
      <c r="Y336" s="41"/>
      <c r="Z336" s="41"/>
      <c r="AA336" s="41" t="s">
        <v>126</v>
      </c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</row>
    <row r="337" spans="1:54" ht="33.75" outlineLevel="1" x14ac:dyDescent="0.2">
      <c r="A337" s="33">
        <v>290</v>
      </c>
      <c r="B337" s="34" t="s">
        <v>649</v>
      </c>
      <c r="C337" s="35" t="s">
        <v>650</v>
      </c>
      <c r="D337" s="36" t="s">
        <v>150</v>
      </c>
      <c r="E337" s="37">
        <v>2</v>
      </c>
      <c r="F337" s="11">
        <v>1399.35</v>
      </c>
      <c r="G337" s="38">
        <f t="shared" si="96"/>
        <v>2798.7</v>
      </c>
      <c r="H337" s="39">
        <f t="shared" si="103"/>
        <v>1399.35</v>
      </c>
      <c r="I337" s="39">
        <f t="shared" si="97"/>
        <v>2798.7</v>
      </c>
      <c r="J337" s="39">
        <v>0</v>
      </c>
      <c r="K337" s="39">
        <f t="shared" si="98"/>
        <v>0</v>
      </c>
      <c r="L337" s="39">
        <v>21</v>
      </c>
      <c r="M337" s="39">
        <f t="shared" si="99"/>
        <v>3386.4269999999997</v>
      </c>
      <c r="N337" s="40">
        <v>0</v>
      </c>
      <c r="O337" s="40">
        <f t="shared" si="100"/>
        <v>0</v>
      </c>
      <c r="P337" s="40">
        <v>0</v>
      </c>
      <c r="Q337" s="40">
        <f t="shared" si="101"/>
        <v>0</v>
      </c>
      <c r="R337" s="39">
        <v>0</v>
      </c>
      <c r="S337" s="39">
        <f t="shared" si="102"/>
        <v>0</v>
      </c>
      <c r="T337" s="41"/>
      <c r="U337" s="41"/>
      <c r="V337" s="41"/>
      <c r="W337" s="41"/>
      <c r="X337" s="41"/>
      <c r="Y337" s="41"/>
      <c r="Z337" s="41"/>
      <c r="AA337" s="41" t="s">
        <v>126</v>
      </c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</row>
    <row r="338" spans="1:54" ht="22.5" outlineLevel="1" x14ac:dyDescent="0.2">
      <c r="A338" s="33">
        <v>291</v>
      </c>
      <c r="B338" s="34" t="s">
        <v>651</v>
      </c>
      <c r="C338" s="35" t="s">
        <v>652</v>
      </c>
      <c r="D338" s="36" t="s">
        <v>150</v>
      </c>
      <c r="E338" s="37">
        <v>1</v>
      </c>
      <c r="F338" s="11">
        <v>2308.8000000000002</v>
      </c>
      <c r="G338" s="38">
        <f t="shared" si="96"/>
        <v>2308.8000000000002</v>
      </c>
      <c r="H338" s="39">
        <f t="shared" si="103"/>
        <v>2308.8000000000002</v>
      </c>
      <c r="I338" s="39">
        <f t="shared" si="97"/>
        <v>2308.8000000000002</v>
      </c>
      <c r="J338" s="39">
        <v>0</v>
      </c>
      <c r="K338" s="39">
        <f t="shared" si="98"/>
        <v>0</v>
      </c>
      <c r="L338" s="39">
        <v>21</v>
      </c>
      <c r="M338" s="39">
        <f t="shared" si="99"/>
        <v>2793.6480000000001</v>
      </c>
      <c r="N338" s="40">
        <v>0</v>
      </c>
      <c r="O338" s="40">
        <f t="shared" si="100"/>
        <v>0</v>
      </c>
      <c r="P338" s="40">
        <v>0</v>
      </c>
      <c r="Q338" s="40">
        <f t="shared" si="101"/>
        <v>0</v>
      </c>
      <c r="R338" s="39">
        <v>0</v>
      </c>
      <c r="S338" s="39">
        <f t="shared" si="102"/>
        <v>0</v>
      </c>
      <c r="T338" s="41"/>
      <c r="U338" s="41"/>
      <c r="V338" s="41"/>
      <c r="W338" s="41"/>
      <c r="X338" s="41"/>
      <c r="Y338" s="41"/>
      <c r="Z338" s="41"/>
      <c r="AA338" s="41" t="s">
        <v>126</v>
      </c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</row>
    <row r="339" spans="1:54" outlineLevel="1" x14ac:dyDescent="0.2">
      <c r="A339" s="33">
        <v>292</v>
      </c>
      <c r="B339" s="34" t="s">
        <v>653</v>
      </c>
      <c r="C339" s="35" t="s">
        <v>654</v>
      </c>
      <c r="D339" s="36" t="s">
        <v>150</v>
      </c>
      <c r="E339" s="37">
        <v>1</v>
      </c>
      <c r="F339" s="11">
        <v>447.33</v>
      </c>
      <c r="G339" s="38">
        <f t="shared" si="96"/>
        <v>447.33</v>
      </c>
      <c r="H339" s="39">
        <f t="shared" si="103"/>
        <v>447.33</v>
      </c>
      <c r="I339" s="39">
        <f t="shared" si="97"/>
        <v>447.33</v>
      </c>
      <c r="J339" s="39">
        <v>0</v>
      </c>
      <c r="K339" s="39">
        <f t="shared" si="98"/>
        <v>0</v>
      </c>
      <c r="L339" s="39">
        <v>21</v>
      </c>
      <c r="M339" s="39">
        <f t="shared" si="99"/>
        <v>541.26929999999993</v>
      </c>
      <c r="N339" s="40">
        <v>0</v>
      </c>
      <c r="O339" s="40">
        <f t="shared" si="100"/>
        <v>0</v>
      </c>
      <c r="P339" s="40">
        <v>0</v>
      </c>
      <c r="Q339" s="40">
        <f t="shared" si="101"/>
        <v>0</v>
      </c>
      <c r="R339" s="39">
        <v>0</v>
      </c>
      <c r="S339" s="39">
        <f t="shared" si="102"/>
        <v>0</v>
      </c>
      <c r="T339" s="41"/>
      <c r="U339" s="41"/>
      <c r="V339" s="41"/>
      <c r="W339" s="41"/>
      <c r="X339" s="41"/>
      <c r="Y339" s="41"/>
      <c r="Z339" s="41"/>
      <c r="AA339" s="41" t="s">
        <v>126</v>
      </c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</row>
    <row r="340" spans="1:54" ht="33.75" outlineLevel="1" x14ac:dyDescent="0.2">
      <c r="A340" s="33">
        <v>293</v>
      </c>
      <c r="B340" s="34" t="s">
        <v>655</v>
      </c>
      <c r="C340" s="35" t="s">
        <v>656</v>
      </c>
      <c r="D340" s="36" t="s">
        <v>150</v>
      </c>
      <c r="E340" s="37">
        <v>1</v>
      </c>
      <c r="F340" s="11">
        <v>1067.82</v>
      </c>
      <c r="G340" s="38">
        <f t="shared" si="96"/>
        <v>1067.82</v>
      </c>
      <c r="H340" s="39">
        <f t="shared" si="103"/>
        <v>1067.82</v>
      </c>
      <c r="I340" s="39">
        <f t="shared" si="97"/>
        <v>1067.82</v>
      </c>
      <c r="J340" s="39">
        <v>0</v>
      </c>
      <c r="K340" s="39">
        <f t="shared" si="98"/>
        <v>0</v>
      </c>
      <c r="L340" s="39">
        <v>21</v>
      </c>
      <c r="M340" s="39">
        <f t="shared" si="99"/>
        <v>1292.0621999999998</v>
      </c>
      <c r="N340" s="40">
        <v>0</v>
      </c>
      <c r="O340" s="40">
        <f t="shared" si="100"/>
        <v>0</v>
      </c>
      <c r="P340" s="40">
        <v>0</v>
      </c>
      <c r="Q340" s="40">
        <f t="shared" si="101"/>
        <v>0</v>
      </c>
      <c r="R340" s="39">
        <v>0</v>
      </c>
      <c r="S340" s="39">
        <f t="shared" si="102"/>
        <v>0</v>
      </c>
      <c r="T340" s="41"/>
      <c r="U340" s="41"/>
      <c r="V340" s="41"/>
      <c r="W340" s="41"/>
      <c r="X340" s="41"/>
      <c r="Y340" s="41"/>
      <c r="Z340" s="41"/>
      <c r="AA340" s="41" t="s">
        <v>126</v>
      </c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</row>
    <row r="341" spans="1:54" outlineLevel="1" x14ac:dyDescent="0.2">
      <c r="A341" s="33">
        <v>294</v>
      </c>
      <c r="B341" s="34" t="s">
        <v>657</v>
      </c>
      <c r="C341" s="35" t="s">
        <v>658</v>
      </c>
      <c r="D341" s="36" t="s">
        <v>150</v>
      </c>
      <c r="E341" s="37">
        <v>1</v>
      </c>
      <c r="F341" s="11">
        <v>490.62</v>
      </c>
      <c r="G341" s="38">
        <f t="shared" si="96"/>
        <v>490.62</v>
      </c>
      <c r="H341" s="39">
        <f t="shared" si="103"/>
        <v>490.62</v>
      </c>
      <c r="I341" s="39">
        <f t="shared" si="97"/>
        <v>490.62</v>
      </c>
      <c r="J341" s="39">
        <v>0</v>
      </c>
      <c r="K341" s="39">
        <f t="shared" si="98"/>
        <v>0</v>
      </c>
      <c r="L341" s="39">
        <v>21</v>
      </c>
      <c r="M341" s="39">
        <f t="shared" si="99"/>
        <v>593.65020000000004</v>
      </c>
      <c r="N341" s="40">
        <v>0</v>
      </c>
      <c r="O341" s="40">
        <f t="shared" si="100"/>
        <v>0</v>
      </c>
      <c r="P341" s="40">
        <v>0</v>
      </c>
      <c r="Q341" s="40">
        <f t="shared" si="101"/>
        <v>0</v>
      </c>
      <c r="R341" s="39">
        <v>0</v>
      </c>
      <c r="S341" s="39">
        <f t="shared" si="102"/>
        <v>0</v>
      </c>
      <c r="T341" s="41"/>
      <c r="U341" s="41"/>
      <c r="V341" s="41"/>
      <c r="W341" s="41"/>
      <c r="X341" s="41"/>
      <c r="Y341" s="41"/>
      <c r="Z341" s="41"/>
      <c r="AA341" s="41" t="s">
        <v>126</v>
      </c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</row>
    <row r="342" spans="1:54" outlineLevel="1" x14ac:dyDescent="0.2">
      <c r="A342" s="33">
        <v>295</v>
      </c>
      <c r="B342" s="34" t="s">
        <v>659</v>
      </c>
      <c r="C342" s="35" t="s">
        <v>660</v>
      </c>
      <c r="D342" s="36" t="s">
        <v>150</v>
      </c>
      <c r="E342" s="37">
        <v>6</v>
      </c>
      <c r="F342" s="11">
        <v>187.59</v>
      </c>
      <c r="G342" s="38">
        <f t="shared" si="96"/>
        <v>1125.54</v>
      </c>
      <c r="H342" s="39">
        <f t="shared" si="103"/>
        <v>187.59</v>
      </c>
      <c r="I342" s="39">
        <f t="shared" si="97"/>
        <v>1125.54</v>
      </c>
      <c r="J342" s="39">
        <v>0</v>
      </c>
      <c r="K342" s="39">
        <f t="shared" si="98"/>
        <v>0</v>
      </c>
      <c r="L342" s="39">
        <v>21</v>
      </c>
      <c r="M342" s="39">
        <f t="shared" si="99"/>
        <v>1361.9033999999999</v>
      </c>
      <c r="N342" s="40">
        <v>0</v>
      </c>
      <c r="O342" s="40">
        <f t="shared" si="100"/>
        <v>0</v>
      </c>
      <c r="P342" s="40">
        <v>0</v>
      </c>
      <c r="Q342" s="40">
        <f t="shared" si="101"/>
        <v>0</v>
      </c>
      <c r="R342" s="39">
        <v>0</v>
      </c>
      <c r="S342" s="39">
        <f t="shared" si="102"/>
        <v>0</v>
      </c>
      <c r="T342" s="41"/>
      <c r="U342" s="41"/>
      <c r="V342" s="41"/>
      <c r="W342" s="41"/>
      <c r="X342" s="41"/>
      <c r="Y342" s="41"/>
      <c r="Z342" s="41"/>
      <c r="AA342" s="41" t="s">
        <v>126</v>
      </c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</row>
    <row r="343" spans="1:54" ht="22.5" outlineLevel="1" x14ac:dyDescent="0.2">
      <c r="A343" s="33">
        <v>296</v>
      </c>
      <c r="B343" s="34" t="s">
        <v>661</v>
      </c>
      <c r="C343" s="35" t="s">
        <v>662</v>
      </c>
      <c r="D343" s="36" t="s">
        <v>150</v>
      </c>
      <c r="E343" s="37">
        <v>2</v>
      </c>
      <c r="F343" s="11">
        <v>196.25</v>
      </c>
      <c r="G343" s="38">
        <f t="shared" si="96"/>
        <v>392.5</v>
      </c>
      <c r="H343" s="39">
        <f t="shared" si="103"/>
        <v>196.25</v>
      </c>
      <c r="I343" s="39">
        <f t="shared" si="97"/>
        <v>392.5</v>
      </c>
      <c r="J343" s="39">
        <v>0</v>
      </c>
      <c r="K343" s="39">
        <f t="shared" si="98"/>
        <v>0</v>
      </c>
      <c r="L343" s="39">
        <v>21</v>
      </c>
      <c r="M343" s="39">
        <f t="shared" si="99"/>
        <v>474.92500000000001</v>
      </c>
      <c r="N343" s="40">
        <v>0</v>
      </c>
      <c r="O343" s="40">
        <f t="shared" si="100"/>
        <v>0</v>
      </c>
      <c r="P343" s="40">
        <v>0</v>
      </c>
      <c r="Q343" s="40">
        <f t="shared" si="101"/>
        <v>0</v>
      </c>
      <c r="R343" s="39">
        <v>0</v>
      </c>
      <c r="S343" s="39">
        <f t="shared" si="102"/>
        <v>0</v>
      </c>
      <c r="T343" s="41"/>
      <c r="U343" s="41"/>
      <c r="V343" s="41"/>
      <c r="W343" s="41"/>
      <c r="X343" s="41"/>
      <c r="Y343" s="41"/>
      <c r="Z343" s="41"/>
      <c r="AA343" s="41" t="s">
        <v>126</v>
      </c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</row>
    <row r="344" spans="1:54" ht="22.5" outlineLevel="1" x14ac:dyDescent="0.2">
      <c r="A344" s="33">
        <v>297</v>
      </c>
      <c r="B344" s="34" t="s">
        <v>663</v>
      </c>
      <c r="C344" s="35" t="s">
        <v>664</v>
      </c>
      <c r="D344" s="36" t="s">
        <v>150</v>
      </c>
      <c r="E344" s="37">
        <v>4</v>
      </c>
      <c r="F344" s="11">
        <v>196.25</v>
      </c>
      <c r="G344" s="38">
        <f t="shared" si="96"/>
        <v>785</v>
      </c>
      <c r="H344" s="39">
        <f t="shared" si="103"/>
        <v>196.25</v>
      </c>
      <c r="I344" s="39">
        <f t="shared" si="97"/>
        <v>785</v>
      </c>
      <c r="J344" s="39">
        <v>0</v>
      </c>
      <c r="K344" s="39">
        <f t="shared" si="98"/>
        <v>0</v>
      </c>
      <c r="L344" s="39">
        <v>21</v>
      </c>
      <c r="M344" s="39">
        <f t="shared" si="99"/>
        <v>949.85</v>
      </c>
      <c r="N344" s="40">
        <v>0</v>
      </c>
      <c r="O344" s="40">
        <f t="shared" si="100"/>
        <v>0</v>
      </c>
      <c r="P344" s="40">
        <v>0</v>
      </c>
      <c r="Q344" s="40">
        <f t="shared" si="101"/>
        <v>0</v>
      </c>
      <c r="R344" s="39">
        <v>0</v>
      </c>
      <c r="S344" s="39">
        <f t="shared" si="102"/>
        <v>0</v>
      </c>
      <c r="T344" s="41"/>
      <c r="U344" s="41"/>
      <c r="V344" s="41"/>
      <c r="W344" s="41"/>
      <c r="X344" s="41"/>
      <c r="Y344" s="41"/>
      <c r="Z344" s="41"/>
      <c r="AA344" s="41" t="s">
        <v>126</v>
      </c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</row>
    <row r="345" spans="1:54" outlineLevel="1" x14ac:dyDescent="0.2">
      <c r="A345" s="33">
        <v>298</v>
      </c>
      <c r="B345" s="34" t="s">
        <v>665</v>
      </c>
      <c r="C345" s="35" t="s">
        <v>666</v>
      </c>
      <c r="D345" s="36"/>
      <c r="E345" s="37">
        <v>3</v>
      </c>
      <c r="F345" s="11">
        <v>257.82</v>
      </c>
      <c r="G345" s="38">
        <f t="shared" si="96"/>
        <v>773.46</v>
      </c>
      <c r="H345" s="39">
        <f t="shared" si="103"/>
        <v>257.82</v>
      </c>
      <c r="I345" s="39">
        <f t="shared" si="97"/>
        <v>773.46</v>
      </c>
      <c r="J345" s="39">
        <v>0</v>
      </c>
      <c r="K345" s="39">
        <f t="shared" si="98"/>
        <v>0</v>
      </c>
      <c r="L345" s="39">
        <v>21</v>
      </c>
      <c r="M345" s="39">
        <f t="shared" si="99"/>
        <v>935.88660000000004</v>
      </c>
      <c r="N345" s="40">
        <v>0</v>
      </c>
      <c r="O345" s="40">
        <f t="shared" si="100"/>
        <v>0</v>
      </c>
      <c r="P345" s="40">
        <v>0</v>
      </c>
      <c r="Q345" s="40">
        <f t="shared" si="101"/>
        <v>0</v>
      </c>
      <c r="R345" s="39">
        <v>0</v>
      </c>
      <c r="S345" s="39">
        <f t="shared" si="102"/>
        <v>0</v>
      </c>
      <c r="T345" s="41"/>
      <c r="U345" s="41"/>
      <c r="V345" s="41"/>
      <c r="W345" s="41"/>
      <c r="X345" s="41"/>
      <c r="Y345" s="41"/>
      <c r="Z345" s="41"/>
      <c r="AA345" s="41" t="s">
        <v>126</v>
      </c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</row>
    <row r="346" spans="1:54" ht="22.5" outlineLevel="1" x14ac:dyDescent="0.2">
      <c r="A346" s="33">
        <v>299</v>
      </c>
      <c r="B346" s="34" t="s">
        <v>667</v>
      </c>
      <c r="C346" s="35" t="s">
        <v>668</v>
      </c>
      <c r="D346" s="36" t="s">
        <v>150</v>
      </c>
      <c r="E346" s="37">
        <v>3</v>
      </c>
      <c r="F346" s="11">
        <v>358.83</v>
      </c>
      <c r="G346" s="38">
        <f t="shared" si="96"/>
        <v>1076.49</v>
      </c>
      <c r="H346" s="39">
        <f t="shared" si="103"/>
        <v>358.83</v>
      </c>
      <c r="I346" s="39">
        <f t="shared" si="97"/>
        <v>1076.49</v>
      </c>
      <c r="J346" s="39">
        <v>0</v>
      </c>
      <c r="K346" s="39">
        <f t="shared" si="98"/>
        <v>0</v>
      </c>
      <c r="L346" s="39">
        <v>21</v>
      </c>
      <c r="M346" s="39">
        <f t="shared" si="99"/>
        <v>1302.5528999999999</v>
      </c>
      <c r="N346" s="40">
        <v>0</v>
      </c>
      <c r="O346" s="40">
        <f t="shared" si="100"/>
        <v>0</v>
      </c>
      <c r="P346" s="40">
        <v>0</v>
      </c>
      <c r="Q346" s="40">
        <f t="shared" si="101"/>
        <v>0</v>
      </c>
      <c r="R346" s="39">
        <v>0</v>
      </c>
      <c r="S346" s="39">
        <f t="shared" si="102"/>
        <v>0</v>
      </c>
      <c r="T346" s="41"/>
      <c r="U346" s="41"/>
      <c r="V346" s="41"/>
      <c r="W346" s="41"/>
      <c r="X346" s="41"/>
      <c r="Y346" s="41"/>
      <c r="Z346" s="41"/>
      <c r="AA346" s="41" t="s">
        <v>126</v>
      </c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</row>
    <row r="347" spans="1:54" outlineLevel="1" x14ac:dyDescent="0.2">
      <c r="A347" s="33">
        <v>300</v>
      </c>
      <c r="B347" s="34" t="s">
        <v>343</v>
      </c>
      <c r="C347" s="35" t="s">
        <v>669</v>
      </c>
      <c r="D347" s="36" t="s">
        <v>155</v>
      </c>
      <c r="E347" s="37">
        <v>1</v>
      </c>
      <c r="F347" s="11">
        <v>1217.68</v>
      </c>
      <c r="G347" s="38">
        <f t="shared" si="96"/>
        <v>1217.68</v>
      </c>
      <c r="H347" s="39">
        <f t="shared" si="103"/>
        <v>1217.68</v>
      </c>
      <c r="I347" s="39">
        <f t="shared" si="97"/>
        <v>1217.68</v>
      </c>
      <c r="J347" s="39">
        <v>0</v>
      </c>
      <c r="K347" s="39">
        <f t="shared" si="98"/>
        <v>0</v>
      </c>
      <c r="L347" s="39">
        <v>21</v>
      </c>
      <c r="M347" s="39">
        <f t="shared" si="99"/>
        <v>1473.3928000000001</v>
      </c>
      <c r="N347" s="40">
        <v>0</v>
      </c>
      <c r="O347" s="40">
        <f t="shared" si="100"/>
        <v>0</v>
      </c>
      <c r="P347" s="40">
        <v>0</v>
      </c>
      <c r="Q347" s="40">
        <f t="shared" si="101"/>
        <v>0</v>
      </c>
      <c r="R347" s="39">
        <v>0</v>
      </c>
      <c r="S347" s="39">
        <f t="shared" si="102"/>
        <v>0</v>
      </c>
      <c r="T347" s="41"/>
      <c r="U347" s="41"/>
      <c r="V347" s="41"/>
      <c r="W347" s="41"/>
      <c r="X347" s="41"/>
      <c r="Y347" s="41"/>
      <c r="Z347" s="41"/>
      <c r="AA347" s="41" t="s">
        <v>240</v>
      </c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</row>
    <row r="348" spans="1:54" ht="22.5" outlineLevel="1" x14ac:dyDescent="0.2">
      <c r="A348" s="33">
        <v>301</v>
      </c>
      <c r="B348" s="34" t="s">
        <v>670</v>
      </c>
      <c r="C348" s="35" t="s">
        <v>671</v>
      </c>
      <c r="D348" s="36" t="s">
        <v>672</v>
      </c>
      <c r="E348" s="37">
        <v>5</v>
      </c>
      <c r="F348" s="11">
        <v>865.8</v>
      </c>
      <c r="G348" s="38">
        <f t="shared" si="96"/>
        <v>4329</v>
      </c>
      <c r="H348" s="39">
        <f t="shared" si="103"/>
        <v>865.8</v>
      </c>
      <c r="I348" s="39">
        <f t="shared" si="97"/>
        <v>4329</v>
      </c>
      <c r="J348" s="39">
        <v>0</v>
      </c>
      <c r="K348" s="39">
        <f t="shared" si="98"/>
        <v>0</v>
      </c>
      <c r="L348" s="39">
        <v>21</v>
      </c>
      <c r="M348" s="39">
        <f t="shared" si="99"/>
        <v>5238.09</v>
      </c>
      <c r="N348" s="40">
        <v>0</v>
      </c>
      <c r="O348" s="40">
        <f t="shared" si="100"/>
        <v>0</v>
      </c>
      <c r="P348" s="40">
        <v>0</v>
      </c>
      <c r="Q348" s="40">
        <f t="shared" si="101"/>
        <v>0</v>
      </c>
      <c r="R348" s="39">
        <v>0</v>
      </c>
      <c r="S348" s="39">
        <f t="shared" si="102"/>
        <v>0</v>
      </c>
      <c r="T348" s="41"/>
      <c r="U348" s="41"/>
      <c r="V348" s="41"/>
      <c r="W348" s="41"/>
      <c r="X348" s="41"/>
      <c r="Y348" s="41"/>
      <c r="Z348" s="41"/>
      <c r="AA348" s="41" t="s">
        <v>126</v>
      </c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</row>
    <row r="349" spans="1:54" ht="22.5" outlineLevel="1" x14ac:dyDescent="0.2">
      <c r="A349" s="33">
        <v>302</v>
      </c>
      <c r="B349" s="34" t="s">
        <v>673</v>
      </c>
      <c r="C349" s="35" t="s">
        <v>674</v>
      </c>
      <c r="D349" s="36" t="s">
        <v>150</v>
      </c>
      <c r="E349" s="37">
        <v>2</v>
      </c>
      <c r="F349" s="11">
        <v>1826.52</v>
      </c>
      <c r="G349" s="38">
        <f t="shared" si="96"/>
        <v>3653.04</v>
      </c>
      <c r="H349" s="39">
        <f t="shared" si="103"/>
        <v>1826.52</v>
      </c>
      <c r="I349" s="39">
        <f t="shared" si="97"/>
        <v>3653.04</v>
      </c>
      <c r="J349" s="39">
        <v>0</v>
      </c>
      <c r="K349" s="39">
        <f t="shared" si="98"/>
        <v>0</v>
      </c>
      <c r="L349" s="39">
        <v>21</v>
      </c>
      <c r="M349" s="39">
        <f t="shared" si="99"/>
        <v>4420.1783999999998</v>
      </c>
      <c r="N349" s="40">
        <v>0</v>
      </c>
      <c r="O349" s="40">
        <f t="shared" si="100"/>
        <v>0</v>
      </c>
      <c r="P349" s="40">
        <v>0</v>
      </c>
      <c r="Q349" s="40">
        <f t="shared" si="101"/>
        <v>0</v>
      </c>
      <c r="R349" s="39">
        <v>0</v>
      </c>
      <c r="S349" s="39">
        <f t="shared" si="102"/>
        <v>0</v>
      </c>
      <c r="T349" s="41"/>
      <c r="U349" s="41"/>
      <c r="V349" s="41"/>
      <c r="W349" s="41"/>
      <c r="X349" s="41"/>
      <c r="Y349" s="41"/>
      <c r="Z349" s="41"/>
      <c r="AA349" s="41" t="s">
        <v>126</v>
      </c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</row>
    <row r="350" spans="1:54" ht="22.5" outlineLevel="1" x14ac:dyDescent="0.2">
      <c r="A350" s="33">
        <v>303</v>
      </c>
      <c r="B350" s="34" t="s">
        <v>675</v>
      </c>
      <c r="C350" s="35" t="s">
        <v>676</v>
      </c>
      <c r="D350" s="36" t="s">
        <v>150</v>
      </c>
      <c r="E350" s="37">
        <v>1</v>
      </c>
      <c r="F350" s="11">
        <v>2602.3000000000002</v>
      </c>
      <c r="G350" s="38">
        <f t="shared" si="96"/>
        <v>2602.3000000000002</v>
      </c>
      <c r="H350" s="39">
        <f t="shared" si="103"/>
        <v>2602.3000000000002</v>
      </c>
      <c r="I350" s="39">
        <f t="shared" si="97"/>
        <v>2602.3000000000002</v>
      </c>
      <c r="J350" s="39">
        <v>0</v>
      </c>
      <c r="K350" s="39">
        <f t="shared" si="98"/>
        <v>0</v>
      </c>
      <c r="L350" s="39">
        <v>21</v>
      </c>
      <c r="M350" s="39">
        <f t="shared" si="99"/>
        <v>3148.7829999999999</v>
      </c>
      <c r="N350" s="40">
        <v>0</v>
      </c>
      <c r="O350" s="40">
        <f t="shared" si="100"/>
        <v>0</v>
      </c>
      <c r="P350" s="40">
        <v>0</v>
      </c>
      <c r="Q350" s="40">
        <f t="shared" si="101"/>
        <v>0</v>
      </c>
      <c r="R350" s="39">
        <v>0</v>
      </c>
      <c r="S350" s="39">
        <f t="shared" si="102"/>
        <v>0</v>
      </c>
      <c r="T350" s="41"/>
      <c r="U350" s="41"/>
      <c r="V350" s="41"/>
      <c r="W350" s="41"/>
      <c r="X350" s="41"/>
      <c r="Y350" s="41"/>
      <c r="Z350" s="41"/>
      <c r="AA350" s="41" t="s">
        <v>126</v>
      </c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</row>
    <row r="351" spans="1:54" ht="33.75" outlineLevel="1" x14ac:dyDescent="0.2">
      <c r="A351" s="33">
        <v>304</v>
      </c>
      <c r="B351" s="34" t="s">
        <v>677</v>
      </c>
      <c r="C351" s="35" t="s">
        <v>678</v>
      </c>
      <c r="D351" s="36" t="s">
        <v>150</v>
      </c>
      <c r="E351" s="37">
        <v>1</v>
      </c>
      <c r="F351" s="11">
        <v>1080.2</v>
      </c>
      <c r="G351" s="38">
        <f t="shared" si="96"/>
        <v>1080.2</v>
      </c>
      <c r="H351" s="39">
        <f t="shared" si="103"/>
        <v>1080.2</v>
      </c>
      <c r="I351" s="39">
        <f t="shared" si="97"/>
        <v>1080.2</v>
      </c>
      <c r="J351" s="39">
        <v>0</v>
      </c>
      <c r="K351" s="39">
        <f t="shared" si="98"/>
        <v>0</v>
      </c>
      <c r="L351" s="39">
        <v>21</v>
      </c>
      <c r="M351" s="39">
        <f t="shared" si="99"/>
        <v>1307.0419999999999</v>
      </c>
      <c r="N351" s="40">
        <v>0</v>
      </c>
      <c r="O351" s="40">
        <f t="shared" si="100"/>
        <v>0</v>
      </c>
      <c r="P351" s="40">
        <v>0</v>
      </c>
      <c r="Q351" s="40">
        <f t="shared" si="101"/>
        <v>0</v>
      </c>
      <c r="R351" s="39">
        <v>0</v>
      </c>
      <c r="S351" s="39">
        <f t="shared" si="102"/>
        <v>0</v>
      </c>
      <c r="T351" s="41"/>
      <c r="U351" s="41"/>
      <c r="V351" s="41"/>
      <c r="W351" s="41"/>
      <c r="X351" s="41"/>
      <c r="Y351" s="41"/>
      <c r="Z351" s="41"/>
      <c r="AA351" s="41" t="s">
        <v>126</v>
      </c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</row>
    <row r="352" spans="1:54" outlineLevel="1" x14ac:dyDescent="0.2">
      <c r="A352" s="33">
        <v>305</v>
      </c>
      <c r="B352" s="34" t="s">
        <v>679</v>
      </c>
      <c r="C352" s="35" t="s">
        <v>680</v>
      </c>
      <c r="D352" s="36" t="s">
        <v>125</v>
      </c>
      <c r="E352" s="37">
        <v>1</v>
      </c>
      <c r="F352" s="11">
        <v>8936.2000000000007</v>
      </c>
      <c r="G352" s="38">
        <f t="shared" si="96"/>
        <v>8936.2000000000007</v>
      </c>
      <c r="H352" s="39">
        <f t="shared" si="103"/>
        <v>8936.2000000000007</v>
      </c>
      <c r="I352" s="39">
        <f t="shared" si="97"/>
        <v>8936.2000000000007</v>
      </c>
      <c r="J352" s="39">
        <v>0</v>
      </c>
      <c r="K352" s="39">
        <f t="shared" si="98"/>
        <v>0</v>
      </c>
      <c r="L352" s="39">
        <v>21</v>
      </c>
      <c r="M352" s="39">
        <f t="shared" si="99"/>
        <v>10812.802</v>
      </c>
      <c r="N352" s="40">
        <v>0</v>
      </c>
      <c r="O352" s="40">
        <f t="shared" si="100"/>
        <v>0</v>
      </c>
      <c r="P352" s="40">
        <v>0</v>
      </c>
      <c r="Q352" s="40">
        <f t="shared" si="101"/>
        <v>0</v>
      </c>
      <c r="R352" s="39">
        <v>0</v>
      </c>
      <c r="S352" s="39">
        <f t="shared" si="102"/>
        <v>0</v>
      </c>
      <c r="T352" s="41"/>
      <c r="U352" s="41"/>
      <c r="V352" s="41"/>
      <c r="W352" s="41"/>
      <c r="X352" s="41"/>
      <c r="Y352" s="41"/>
      <c r="Z352" s="41"/>
      <c r="AA352" s="41" t="s">
        <v>126</v>
      </c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</row>
    <row r="353" spans="1:54" outlineLevel="1" x14ac:dyDescent="0.2">
      <c r="A353" s="33">
        <v>306</v>
      </c>
      <c r="B353" s="34" t="s">
        <v>681</v>
      </c>
      <c r="C353" s="35" t="s">
        <v>682</v>
      </c>
      <c r="D353" s="36" t="s">
        <v>125</v>
      </c>
      <c r="E353" s="37">
        <v>1</v>
      </c>
      <c r="F353" s="11">
        <v>4713.6000000000004</v>
      </c>
      <c r="G353" s="38">
        <f t="shared" si="96"/>
        <v>4713.6000000000004</v>
      </c>
      <c r="H353" s="39">
        <f t="shared" si="103"/>
        <v>4713.6000000000004</v>
      </c>
      <c r="I353" s="39">
        <f t="shared" si="97"/>
        <v>4713.6000000000004</v>
      </c>
      <c r="J353" s="39">
        <v>0</v>
      </c>
      <c r="K353" s="39">
        <f t="shared" si="98"/>
        <v>0</v>
      </c>
      <c r="L353" s="39">
        <v>21</v>
      </c>
      <c r="M353" s="39">
        <f t="shared" si="99"/>
        <v>5703.4560000000001</v>
      </c>
      <c r="N353" s="40">
        <v>0</v>
      </c>
      <c r="O353" s="40">
        <f t="shared" si="100"/>
        <v>0</v>
      </c>
      <c r="P353" s="40">
        <v>0</v>
      </c>
      <c r="Q353" s="40">
        <f t="shared" si="101"/>
        <v>0</v>
      </c>
      <c r="R353" s="39">
        <v>0</v>
      </c>
      <c r="S353" s="39">
        <f t="shared" si="102"/>
        <v>0</v>
      </c>
      <c r="T353" s="41"/>
      <c r="U353" s="41"/>
      <c r="V353" s="41"/>
      <c r="W353" s="41"/>
      <c r="X353" s="41"/>
      <c r="Y353" s="41"/>
      <c r="Z353" s="41"/>
      <c r="AA353" s="41" t="s">
        <v>126</v>
      </c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</row>
    <row r="354" spans="1:54" ht="22.5" outlineLevel="1" x14ac:dyDescent="0.2">
      <c r="A354" s="33">
        <v>307</v>
      </c>
      <c r="B354" s="34" t="s">
        <v>683</v>
      </c>
      <c r="C354" s="35" t="s">
        <v>262</v>
      </c>
      <c r="D354" s="36" t="s">
        <v>0</v>
      </c>
      <c r="E354" s="37">
        <v>50043.6</v>
      </c>
      <c r="F354" s="11">
        <v>0.15</v>
      </c>
      <c r="G354" s="38">
        <f t="shared" si="96"/>
        <v>7506.54</v>
      </c>
      <c r="H354" s="39">
        <f t="shared" si="103"/>
        <v>0.15</v>
      </c>
      <c r="I354" s="39">
        <f t="shared" si="97"/>
        <v>7506.54</v>
      </c>
      <c r="J354" s="39">
        <v>0</v>
      </c>
      <c r="K354" s="39">
        <f t="shared" si="98"/>
        <v>0</v>
      </c>
      <c r="L354" s="39">
        <v>21</v>
      </c>
      <c r="M354" s="39">
        <f t="shared" si="99"/>
        <v>9082.9133999999995</v>
      </c>
      <c r="N354" s="40">
        <v>0</v>
      </c>
      <c r="O354" s="40">
        <f t="shared" si="100"/>
        <v>0</v>
      </c>
      <c r="P354" s="40">
        <v>0</v>
      </c>
      <c r="Q354" s="40">
        <f t="shared" si="101"/>
        <v>0</v>
      </c>
      <c r="R354" s="39">
        <v>0</v>
      </c>
      <c r="S354" s="39">
        <f t="shared" si="102"/>
        <v>0</v>
      </c>
      <c r="T354" s="41"/>
      <c r="U354" s="41"/>
      <c r="V354" s="41"/>
      <c r="W354" s="41"/>
      <c r="X354" s="41"/>
      <c r="Y354" s="41"/>
      <c r="Z354" s="41"/>
      <c r="AA354" s="41" t="s">
        <v>126</v>
      </c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</row>
    <row r="355" spans="1:54" x14ac:dyDescent="0.2">
      <c r="A355" s="24" t="s">
        <v>121</v>
      </c>
      <c r="B355" s="25" t="s">
        <v>82</v>
      </c>
      <c r="C355" s="26" t="s">
        <v>83</v>
      </c>
      <c r="D355" s="27"/>
      <c r="E355" s="28"/>
      <c r="F355" s="29"/>
      <c r="G355" s="30">
        <f>SUMIF(AA356:AA410,"&lt;&gt;NOR",G356:G410)</f>
        <v>313279.75</v>
      </c>
      <c r="H355" s="31"/>
      <c r="I355" s="31">
        <f>SUM(I356:I410)</f>
        <v>166341.66</v>
      </c>
      <c r="J355" s="31"/>
      <c r="K355" s="31">
        <f>SUM(K356:K410)</f>
        <v>146938.09</v>
      </c>
      <c r="L355" s="31"/>
      <c r="M355" s="31">
        <f>SUM(M356:M410)</f>
        <v>379068.49749999988</v>
      </c>
      <c r="N355" s="32"/>
      <c r="O355" s="32">
        <f>SUM(O356:O410)</f>
        <v>0</v>
      </c>
      <c r="P355" s="32"/>
      <c r="Q355" s="32">
        <f>SUM(Q356:Q410)</f>
        <v>0.23</v>
      </c>
      <c r="R355" s="31"/>
      <c r="S355" s="31">
        <f>SUM(S356:S410)</f>
        <v>0</v>
      </c>
      <c r="AA355" t="s">
        <v>122</v>
      </c>
    </row>
    <row r="356" spans="1:54" ht="22.5" outlineLevel="1" x14ac:dyDescent="0.2">
      <c r="A356" s="33">
        <v>308</v>
      </c>
      <c r="B356" s="34" t="s">
        <v>684</v>
      </c>
      <c r="C356" s="35" t="s">
        <v>685</v>
      </c>
      <c r="D356" s="36" t="s">
        <v>155</v>
      </c>
      <c r="E356" s="37">
        <v>3.12</v>
      </c>
      <c r="F356" s="11">
        <v>187.59</v>
      </c>
      <c r="G356" s="38">
        <f t="shared" ref="G356:G371" si="104">ROUND(E356*F356,2)</f>
        <v>585.28</v>
      </c>
      <c r="H356" s="39">
        <v>0</v>
      </c>
      <c r="I356" s="39">
        <f t="shared" ref="I356:I371" si="105">ROUND(E356*H356,2)</f>
        <v>0</v>
      </c>
      <c r="J356" s="39">
        <f>F356</f>
        <v>187.59</v>
      </c>
      <c r="K356" s="39">
        <f t="shared" ref="K356:K371" si="106">ROUND(E356*J356,2)</f>
        <v>585.28</v>
      </c>
      <c r="L356" s="39">
        <v>21</v>
      </c>
      <c r="M356" s="39">
        <f t="shared" ref="M356:M371" si="107">G356*(1+L356/100)</f>
        <v>708.1887999999999</v>
      </c>
      <c r="N356" s="40">
        <v>0</v>
      </c>
      <c r="O356" s="40">
        <f t="shared" ref="O356:O371" si="108">ROUND(E356*N356,2)</f>
        <v>0</v>
      </c>
      <c r="P356" s="40">
        <v>0</v>
      </c>
      <c r="Q356" s="40">
        <f t="shared" ref="Q356:Q371" si="109">ROUND(E356*P356,2)</f>
        <v>0</v>
      </c>
      <c r="R356" s="39">
        <v>0</v>
      </c>
      <c r="S356" s="39">
        <f t="shared" ref="S356:S371" si="110">ROUND(E356*R356,2)</f>
        <v>0</v>
      </c>
      <c r="T356" s="41"/>
      <c r="U356" s="41"/>
      <c r="V356" s="41"/>
      <c r="W356" s="41"/>
      <c r="X356" s="41"/>
      <c r="Y356" s="41"/>
      <c r="Z356" s="41"/>
      <c r="AA356" s="41" t="s">
        <v>126</v>
      </c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</row>
    <row r="357" spans="1:54" outlineLevel="1" x14ac:dyDescent="0.2">
      <c r="A357" s="33">
        <v>309</v>
      </c>
      <c r="B357" s="34" t="s">
        <v>686</v>
      </c>
      <c r="C357" s="35" t="s">
        <v>687</v>
      </c>
      <c r="D357" s="36" t="s">
        <v>567</v>
      </c>
      <c r="E357" s="37">
        <v>40</v>
      </c>
      <c r="F357" s="11">
        <v>50.79</v>
      </c>
      <c r="G357" s="38">
        <f t="shared" si="104"/>
        <v>2031.6</v>
      </c>
      <c r="H357" s="39">
        <v>0</v>
      </c>
      <c r="I357" s="39">
        <f t="shared" si="105"/>
        <v>0</v>
      </c>
      <c r="J357" s="39">
        <f t="shared" ref="J357:J370" si="111">F357</f>
        <v>50.79</v>
      </c>
      <c r="K357" s="39">
        <f t="shared" si="106"/>
        <v>2031.6</v>
      </c>
      <c r="L357" s="39">
        <v>21</v>
      </c>
      <c r="M357" s="39">
        <f t="shared" si="107"/>
        <v>2458.2359999999999</v>
      </c>
      <c r="N357" s="40">
        <v>0</v>
      </c>
      <c r="O357" s="40">
        <f t="shared" si="108"/>
        <v>0</v>
      </c>
      <c r="P357" s="40">
        <v>0</v>
      </c>
      <c r="Q357" s="40">
        <f t="shared" si="109"/>
        <v>0</v>
      </c>
      <c r="R357" s="39">
        <v>0</v>
      </c>
      <c r="S357" s="39">
        <f t="shared" si="110"/>
        <v>0</v>
      </c>
      <c r="T357" s="41"/>
      <c r="U357" s="41"/>
      <c r="V357" s="41"/>
      <c r="W357" s="41"/>
      <c r="X357" s="41"/>
      <c r="Y357" s="41"/>
      <c r="Z357" s="41"/>
      <c r="AA357" s="41" t="s">
        <v>126</v>
      </c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</row>
    <row r="358" spans="1:54" outlineLevel="1" x14ac:dyDescent="0.2">
      <c r="A358" s="33">
        <v>310</v>
      </c>
      <c r="B358" s="34" t="s">
        <v>688</v>
      </c>
      <c r="C358" s="35" t="s">
        <v>689</v>
      </c>
      <c r="D358" s="36" t="s">
        <v>150</v>
      </c>
      <c r="E358" s="37">
        <v>1</v>
      </c>
      <c r="F358" s="11">
        <v>1139.1199999999999</v>
      </c>
      <c r="G358" s="38">
        <f t="shared" si="104"/>
        <v>1139.1199999999999</v>
      </c>
      <c r="H358" s="39">
        <v>0</v>
      </c>
      <c r="I358" s="39">
        <f t="shared" si="105"/>
        <v>0</v>
      </c>
      <c r="J358" s="39">
        <f t="shared" si="111"/>
        <v>1139.1199999999999</v>
      </c>
      <c r="K358" s="39">
        <f t="shared" si="106"/>
        <v>1139.1199999999999</v>
      </c>
      <c r="L358" s="39">
        <v>21</v>
      </c>
      <c r="M358" s="39">
        <f t="shared" si="107"/>
        <v>1378.3351999999998</v>
      </c>
      <c r="N358" s="40">
        <v>0</v>
      </c>
      <c r="O358" s="40">
        <f t="shared" si="108"/>
        <v>0</v>
      </c>
      <c r="P358" s="40">
        <v>0.22625000000000001</v>
      </c>
      <c r="Q358" s="40">
        <f t="shared" si="109"/>
        <v>0.23</v>
      </c>
      <c r="R358" s="39">
        <v>0</v>
      </c>
      <c r="S358" s="39">
        <f t="shared" si="110"/>
        <v>0</v>
      </c>
      <c r="T358" s="41"/>
      <c r="U358" s="41"/>
      <c r="V358" s="41"/>
      <c r="W358" s="41"/>
      <c r="X358" s="41"/>
      <c r="Y358" s="41"/>
      <c r="Z358" s="41"/>
      <c r="AA358" s="41" t="s">
        <v>126</v>
      </c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</row>
    <row r="359" spans="1:54" ht="22.5" outlineLevel="1" x14ac:dyDescent="0.2">
      <c r="A359" s="33">
        <v>311</v>
      </c>
      <c r="B359" s="34" t="s">
        <v>690</v>
      </c>
      <c r="C359" s="35" t="s">
        <v>691</v>
      </c>
      <c r="D359" s="36" t="s">
        <v>567</v>
      </c>
      <c r="E359" s="37">
        <v>3</v>
      </c>
      <c r="F359" s="11">
        <v>759.98</v>
      </c>
      <c r="G359" s="38">
        <f t="shared" si="104"/>
        <v>2279.94</v>
      </c>
      <c r="H359" s="39">
        <v>0</v>
      </c>
      <c r="I359" s="39">
        <f t="shared" si="105"/>
        <v>0</v>
      </c>
      <c r="J359" s="39">
        <f t="shared" si="111"/>
        <v>759.98</v>
      </c>
      <c r="K359" s="39">
        <f t="shared" si="106"/>
        <v>2279.94</v>
      </c>
      <c r="L359" s="39">
        <v>21</v>
      </c>
      <c r="M359" s="39">
        <f t="shared" si="107"/>
        <v>2758.7273999999998</v>
      </c>
      <c r="N359" s="40">
        <v>0</v>
      </c>
      <c r="O359" s="40">
        <f t="shared" si="108"/>
        <v>0</v>
      </c>
      <c r="P359" s="40">
        <v>0</v>
      </c>
      <c r="Q359" s="40">
        <f t="shared" si="109"/>
        <v>0</v>
      </c>
      <c r="R359" s="39">
        <v>0</v>
      </c>
      <c r="S359" s="39">
        <f t="shared" si="110"/>
        <v>0</v>
      </c>
      <c r="T359" s="41"/>
      <c r="U359" s="41"/>
      <c r="V359" s="41"/>
      <c r="W359" s="41"/>
      <c r="X359" s="41"/>
      <c r="Y359" s="41"/>
      <c r="Z359" s="41"/>
      <c r="AA359" s="41" t="s">
        <v>126</v>
      </c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</row>
    <row r="360" spans="1:54" ht="45" outlineLevel="1" x14ac:dyDescent="0.2">
      <c r="A360" s="33">
        <v>312</v>
      </c>
      <c r="B360" s="34" t="s">
        <v>692</v>
      </c>
      <c r="C360" s="35" t="s">
        <v>693</v>
      </c>
      <c r="D360" s="36" t="s">
        <v>188</v>
      </c>
      <c r="E360" s="37">
        <v>42</v>
      </c>
      <c r="F360" s="11">
        <v>529.1</v>
      </c>
      <c r="G360" s="38">
        <f t="shared" si="104"/>
        <v>22222.2</v>
      </c>
      <c r="H360" s="39">
        <v>0</v>
      </c>
      <c r="I360" s="39">
        <f t="shared" si="105"/>
        <v>0</v>
      </c>
      <c r="J360" s="39">
        <f t="shared" si="111"/>
        <v>529.1</v>
      </c>
      <c r="K360" s="39">
        <f t="shared" si="106"/>
        <v>22222.2</v>
      </c>
      <c r="L360" s="39">
        <v>21</v>
      </c>
      <c r="M360" s="39">
        <f t="shared" si="107"/>
        <v>26888.862000000001</v>
      </c>
      <c r="N360" s="40">
        <v>0</v>
      </c>
      <c r="O360" s="40">
        <f t="shared" si="108"/>
        <v>0</v>
      </c>
      <c r="P360" s="40">
        <v>0</v>
      </c>
      <c r="Q360" s="40">
        <f t="shared" si="109"/>
        <v>0</v>
      </c>
      <c r="R360" s="39">
        <v>0</v>
      </c>
      <c r="S360" s="39">
        <f t="shared" si="110"/>
        <v>0</v>
      </c>
      <c r="T360" s="41"/>
      <c r="U360" s="41"/>
      <c r="V360" s="41"/>
      <c r="W360" s="41"/>
      <c r="X360" s="41"/>
      <c r="Y360" s="41"/>
      <c r="Z360" s="41"/>
      <c r="AA360" s="41" t="s">
        <v>126</v>
      </c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</row>
    <row r="361" spans="1:54" ht="45" outlineLevel="1" x14ac:dyDescent="0.2">
      <c r="A361" s="33">
        <v>313</v>
      </c>
      <c r="B361" s="34" t="s">
        <v>694</v>
      </c>
      <c r="C361" s="35" t="s">
        <v>695</v>
      </c>
      <c r="D361" s="36" t="s">
        <v>188</v>
      </c>
      <c r="E361" s="37">
        <v>10</v>
      </c>
      <c r="F361" s="11">
        <v>697.45</v>
      </c>
      <c r="G361" s="38">
        <f t="shared" si="104"/>
        <v>6974.5</v>
      </c>
      <c r="H361" s="39">
        <v>0</v>
      </c>
      <c r="I361" s="39">
        <f t="shared" si="105"/>
        <v>0</v>
      </c>
      <c r="J361" s="39">
        <f t="shared" si="111"/>
        <v>697.45</v>
      </c>
      <c r="K361" s="39">
        <f t="shared" si="106"/>
        <v>6974.5</v>
      </c>
      <c r="L361" s="39">
        <v>21</v>
      </c>
      <c r="M361" s="39">
        <f t="shared" si="107"/>
        <v>8439.1450000000004</v>
      </c>
      <c r="N361" s="40">
        <v>0</v>
      </c>
      <c r="O361" s="40">
        <f t="shared" si="108"/>
        <v>0</v>
      </c>
      <c r="P361" s="40">
        <v>0</v>
      </c>
      <c r="Q361" s="40">
        <f t="shared" si="109"/>
        <v>0</v>
      </c>
      <c r="R361" s="39">
        <v>0</v>
      </c>
      <c r="S361" s="39">
        <f t="shared" si="110"/>
        <v>0</v>
      </c>
      <c r="T361" s="41"/>
      <c r="U361" s="41"/>
      <c r="V361" s="41"/>
      <c r="W361" s="41"/>
      <c r="X361" s="41"/>
      <c r="Y361" s="41"/>
      <c r="Z361" s="41"/>
      <c r="AA361" s="41" t="s">
        <v>126</v>
      </c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</row>
    <row r="362" spans="1:54" ht="45" outlineLevel="1" x14ac:dyDescent="0.2">
      <c r="A362" s="33">
        <v>314</v>
      </c>
      <c r="B362" s="34" t="s">
        <v>696</v>
      </c>
      <c r="C362" s="35" t="s">
        <v>697</v>
      </c>
      <c r="D362" s="36" t="s">
        <v>188</v>
      </c>
      <c r="E362" s="37">
        <v>14</v>
      </c>
      <c r="F362" s="11">
        <v>1025.0999999999999</v>
      </c>
      <c r="G362" s="38">
        <f t="shared" si="104"/>
        <v>14351.4</v>
      </c>
      <c r="H362" s="39">
        <v>0</v>
      </c>
      <c r="I362" s="39">
        <f t="shared" si="105"/>
        <v>0</v>
      </c>
      <c r="J362" s="39">
        <f t="shared" si="111"/>
        <v>1025.0999999999999</v>
      </c>
      <c r="K362" s="39">
        <f t="shared" si="106"/>
        <v>14351.4</v>
      </c>
      <c r="L362" s="39">
        <v>21</v>
      </c>
      <c r="M362" s="39">
        <f t="shared" si="107"/>
        <v>17365.194</v>
      </c>
      <c r="N362" s="40">
        <v>0</v>
      </c>
      <c r="O362" s="40">
        <f t="shared" si="108"/>
        <v>0</v>
      </c>
      <c r="P362" s="40">
        <v>0</v>
      </c>
      <c r="Q362" s="40">
        <f t="shared" si="109"/>
        <v>0</v>
      </c>
      <c r="R362" s="39">
        <v>0</v>
      </c>
      <c r="S362" s="39">
        <f t="shared" si="110"/>
        <v>0</v>
      </c>
      <c r="T362" s="41"/>
      <c r="U362" s="41"/>
      <c r="V362" s="41"/>
      <c r="W362" s="41"/>
      <c r="X362" s="41"/>
      <c r="Y362" s="41"/>
      <c r="Z362" s="41"/>
      <c r="AA362" s="41" t="s">
        <v>126</v>
      </c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</row>
    <row r="363" spans="1:54" outlineLevel="1" x14ac:dyDescent="0.2">
      <c r="A363" s="33">
        <v>315</v>
      </c>
      <c r="B363" s="34" t="s">
        <v>698</v>
      </c>
      <c r="C363" s="35" t="s">
        <v>699</v>
      </c>
      <c r="D363" s="36" t="s">
        <v>188</v>
      </c>
      <c r="E363" s="37">
        <v>66</v>
      </c>
      <c r="F363" s="11">
        <v>23.47</v>
      </c>
      <c r="G363" s="38">
        <f t="shared" si="104"/>
        <v>1549.02</v>
      </c>
      <c r="H363" s="39">
        <v>0</v>
      </c>
      <c r="I363" s="39">
        <f t="shared" si="105"/>
        <v>0</v>
      </c>
      <c r="J363" s="39">
        <f t="shared" si="111"/>
        <v>23.47</v>
      </c>
      <c r="K363" s="39">
        <f t="shared" si="106"/>
        <v>1549.02</v>
      </c>
      <c r="L363" s="39">
        <v>21</v>
      </c>
      <c r="M363" s="39">
        <f t="shared" si="107"/>
        <v>1874.3142</v>
      </c>
      <c r="N363" s="40">
        <v>0</v>
      </c>
      <c r="O363" s="40">
        <f t="shared" si="108"/>
        <v>0</v>
      </c>
      <c r="P363" s="40">
        <v>0</v>
      </c>
      <c r="Q363" s="40">
        <f t="shared" si="109"/>
        <v>0</v>
      </c>
      <c r="R363" s="39">
        <v>0</v>
      </c>
      <c r="S363" s="39">
        <f t="shared" si="110"/>
        <v>0</v>
      </c>
      <c r="T363" s="41"/>
      <c r="U363" s="41"/>
      <c r="V363" s="41"/>
      <c r="W363" s="41"/>
      <c r="X363" s="41"/>
      <c r="Y363" s="41"/>
      <c r="Z363" s="41"/>
      <c r="AA363" s="41" t="s">
        <v>126</v>
      </c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</row>
    <row r="364" spans="1:54" outlineLevel="1" x14ac:dyDescent="0.2">
      <c r="A364" s="33">
        <v>316</v>
      </c>
      <c r="B364" s="34" t="s">
        <v>700</v>
      </c>
      <c r="C364" s="35" t="s">
        <v>701</v>
      </c>
      <c r="D364" s="36" t="s">
        <v>150</v>
      </c>
      <c r="E364" s="37">
        <v>2</v>
      </c>
      <c r="F364" s="11">
        <v>370.37</v>
      </c>
      <c r="G364" s="38">
        <f t="shared" si="104"/>
        <v>740.74</v>
      </c>
      <c r="H364" s="39">
        <v>0</v>
      </c>
      <c r="I364" s="39">
        <f t="shared" si="105"/>
        <v>0</v>
      </c>
      <c r="J364" s="39">
        <f t="shared" si="111"/>
        <v>370.37</v>
      </c>
      <c r="K364" s="39">
        <f t="shared" si="106"/>
        <v>740.74</v>
      </c>
      <c r="L364" s="39">
        <v>21</v>
      </c>
      <c r="M364" s="39">
        <f t="shared" si="107"/>
        <v>896.29539999999997</v>
      </c>
      <c r="N364" s="40">
        <v>0</v>
      </c>
      <c r="O364" s="40">
        <f t="shared" si="108"/>
        <v>0</v>
      </c>
      <c r="P364" s="40">
        <v>0</v>
      </c>
      <c r="Q364" s="40">
        <f t="shared" si="109"/>
        <v>0</v>
      </c>
      <c r="R364" s="39">
        <v>0</v>
      </c>
      <c r="S364" s="39">
        <f t="shared" si="110"/>
        <v>0</v>
      </c>
      <c r="T364" s="41"/>
      <c r="U364" s="41"/>
      <c r="V364" s="41"/>
      <c r="W364" s="41"/>
      <c r="X364" s="41"/>
      <c r="Y364" s="41"/>
      <c r="Z364" s="41"/>
      <c r="AA364" s="41" t="s">
        <v>126</v>
      </c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</row>
    <row r="365" spans="1:54" ht="33.75" outlineLevel="1" x14ac:dyDescent="0.2">
      <c r="A365" s="33">
        <v>317</v>
      </c>
      <c r="B365" s="34" t="s">
        <v>702</v>
      </c>
      <c r="C365" s="35" t="s">
        <v>703</v>
      </c>
      <c r="D365" s="36" t="s">
        <v>188</v>
      </c>
      <c r="E365" s="37">
        <v>42</v>
      </c>
      <c r="F365" s="11">
        <v>104.38</v>
      </c>
      <c r="G365" s="38">
        <f t="shared" si="104"/>
        <v>4383.96</v>
      </c>
      <c r="H365" s="39">
        <v>0</v>
      </c>
      <c r="I365" s="39">
        <f t="shared" si="105"/>
        <v>0</v>
      </c>
      <c r="J365" s="39">
        <f t="shared" si="111"/>
        <v>104.38</v>
      </c>
      <c r="K365" s="39">
        <f t="shared" si="106"/>
        <v>4383.96</v>
      </c>
      <c r="L365" s="39">
        <v>21</v>
      </c>
      <c r="M365" s="39">
        <f t="shared" si="107"/>
        <v>5304.5915999999997</v>
      </c>
      <c r="N365" s="40">
        <v>0</v>
      </c>
      <c r="O365" s="40">
        <f t="shared" si="108"/>
        <v>0</v>
      </c>
      <c r="P365" s="40">
        <v>0</v>
      </c>
      <c r="Q365" s="40">
        <f t="shared" si="109"/>
        <v>0</v>
      </c>
      <c r="R365" s="39">
        <v>0</v>
      </c>
      <c r="S365" s="39">
        <f t="shared" si="110"/>
        <v>0</v>
      </c>
      <c r="T365" s="41"/>
      <c r="U365" s="41"/>
      <c r="V365" s="41"/>
      <c r="W365" s="41"/>
      <c r="X365" s="41"/>
      <c r="Y365" s="41"/>
      <c r="Z365" s="41"/>
      <c r="AA365" s="41" t="s">
        <v>126</v>
      </c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</row>
    <row r="366" spans="1:54" ht="33.75" outlineLevel="1" x14ac:dyDescent="0.2">
      <c r="A366" s="33">
        <v>318</v>
      </c>
      <c r="B366" s="34" t="s">
        <v>704</v>
      </c>
      <c r="C366" s="35" t="s">
        <v>705</v>
      </c>
      <c r="D366" s="36" t="s">
        <v>188</v>
      </c>
      <c r="E366" s="37">
        <v>10</v>
      </c>
      <c r="F366" s="11">
        <v>141.69999999999999</v>
      </c>
      <c r="G366" s="38">
        <f t="shared" si="104"/>
        <v>1417</v>
      </c>
      <c r="H366" s="39">
        <v>0</v>
      </c>
      <c r="I366" s="39">
        <f t="shared" si="105"/>
        <v>0</v>
      </c>
      <c r="J366" s="39">
        <f t="shared" si="111"/>
        <v>141.69999999999999</v>
      </c>
      <c r="K366" s="39">
        <f t="shared" si="106"/>
        <v>1417</v>
      </c>
      <c r="L366" s="39">
        <v>21</v>
      </c>
      <c r="M366" s="39">
        <f t="shared" si="107"/>
        <v>1714.57</v>
      </c>
      <c r="N366" s="40">
        <v>0</v>
      </c>
      <c r="O366" s="40">
        <f t="shared" si="108"/>
        <v>0</v>
      </c>
      <c r="P366" s="40">
        <v>0</v>
      </c>
      <c r="Q366" s="40">
        <f t="shared" si="109"/>
        <v>0</v>
      </c>
      <c r="R366" s="39">
        <v>0</v>
      </c>
      <c r="S366" s="39">
        <f t="shared" si="110"/>
        <v>0</v>
      </c>
      <c r="T366" s="41"/>
      <c r="U366" s="41"/>
      <c r="V366" s="41"/>
      <c r="W366" s="41"/>
      <c r="X366" s="41"/>
      <c r="Y366" s="41"/>
      <c r="Z366" s="41"/>
      <c r="AA366" s="41" t="s">
        <v>126</v>
      </c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</row>
    <row r="367" spans="1:54" ht="33.75" outlineLevel="1" x14ac:dyDescent="0.2">
      <c r="A367" s="33">
        <v>319</v>
      </c>
      <c r="B367" s="34" t="s">
        <v>706</v>
      </c>
      <c r="C367" s="35" t="s">
        <v>707</v>
      </c>
      <c r="D367" s="36" t="s">
        <v>188</v>
      </c>
      <c r="E367" s="37">
        <v>14</v>
      </c>
      <c r="F367" s="11">
        <v>148.77000000000001</v>
      </c>
      <c r="G367" s="38">
        <f t="shared" si="104"/>
        <v>2082.7800000000002</v>
      </c>
      <c r="H367" s="39">
        <v>0</v>
      </c>
      <c r="I367" s="39">
        <f t="shared" si="105"/>
        <v>0</v>
      </c>
      <c r="J367" s="39">
        <f t="shared" si="111"/>
        <v>148.77000000000001</v>
      </c>
      <c r="K367" s="39">
        <f t="shared" si="106"/>
        <v>2082.7800000000002</v>
      </c>
      <c r="L367" s="39">
        <v>21</v>
      </c>
      <c r="M367" s="39">
        <f t="shared" si="107"/>
        <v>2520.1638000000003</v>
      </c>
      <c r="N367" s="40">
        <v>0</v>
      </c>
      <c r="O367" s="40">
        <f t="shared" si="108"/>
        <v>0</v>
      </c>
      <c r="P367" s="40">
        <v>0</v>
      </c>
      <c r="Q367" s="40">
        <f t="shared" si="109"/>
        <v>0</v>
      </c>
      <c r="R367" s="39">
        <v>0</v>
      </c>
      <c r="S367" s="39">
        <f t="shared" si="110"/>
        <v>0</v>
      </c>
      <c r="T367" s="41"/>
      <c r="U367" s="41"/>
      <c r="V367" s="41"/>
      <c r="W367" s="41"/>
      <c r="X367" s="41"/>
      <c r="Y367" s="41"/>
      <c r="Z367" s="41"/>
      <c r="AA367" s="41" t="s">
        <v>126</v>
      </c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</row>
    <row r="368" spans="1:54" ht="22.5" outlineLevel="1" x14ac:dyDescent="0.2">
      <c r="A368" s="33">
        <v>320</v>
      </c>
      <c r="B368" s="34" t="s">
        <v>708</v>
      </c>
      <c r="C368" s="35" t="s">
        <v>709</v>
      </c>
      <c r="D368" s="36" t="s">
        <v>150</v>
      </c>
      <c r="E368" s="37">
        <v>4</v>
      </c>
      <c r="F368" s="11">
        <v>1502.46</v>
      </c>
      <c r="G368" s="38">
        <f t="shared" si="104"/>
        <v>6009.84</v>
      </c>
      <c r="H368" s="39">
        <v>0</v>
      </c>
      <c r="I368" s="39">
        <f t="shared" si="105"/>
        <v>0</v>
      </c>
      <c r="J368" s="39">
        <f t="shared" si="111"/>
        <v>1502.46</v>
      </c>
      <c r="K368" s="39">
        <f t="shared" si="106"/>
        <v>6009.84</v>
      </c>
      <c r="L368" s="39">
        <v>21</v>
      </c>
      <c r="M368" s="39">
        <f t="shared" si="107"/>
        <v>7271.9063999999998</v>
      </c>
      <c r="N368" s="40">
        <v>0</v>
      </c>
      <c r="O368" s="40">
        <f t="shared" si="108"/>
        <v>0</v>
      </c>
      <c r="P368" s="40">
        <v>0</v>
      </c>
      <c r="Q368" s="40">
        <f t="shared" si="109"/>
        <v>0</v>
      </c>
      <c r="R368" s="39">
        <v>0</v>
      </c>
      <c r="S368" s="39">
        <f t="shared" si="110"/>
        <v>0</v>
      </c>
      <c r="T368" s="41"/>
      <c r="U368" s="41"/>
      <c r="V368" s="41"/>
      <c r="W368" s="41"/>
      <c r="X368" s="41"/>
      <c r="Y368" s="41"/>
      <c r="Z368" s="41"/>
      <c r="AA368" s="41" t="s">
        <v>126</v>
      </c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</row>
    <row r="369" spans="1:54" outlineLevel="1" x14ac:dyDescent="0.2">
      <c r="A369" s="33">
        <v>321</v>
      </c>
      <c r="B369" s="34" t="s">
        <v>710</v>
      </c>
      <c r="C369" s="35" t="s">
        <v>711</v>
      </c>
      <c r="D369" s="36" t="s">
        <v>150</v>
      </c>
      <c r="E369" s="37">
        <v>8</v>
      </c>
      <c r="F369" s="11">
        <v>169.89</v>
      </c>
      <c r="G369" s="38">
        <f t="shared" si="104"/>
        <v>1359.12</v>
      </c>
      <c r="H369" s="39">
        <v>0</v>
      </c>
      <c r="I369" s="39">
        <f t="shared" si="105"/>
        <v>0</v>
      </c>
      <c r="J369" s="39">
        <f t="shared" si="111"/>
        <v>169.89</v>
      </c>
      <c r="K369" s="39">
        <f t="shared" si="106"/>
        <v>1359.12</v>
      </c>
      <c r="L369" s="39">
        <v>21</v>
      </c>
      <c r="M369" s="39">
        <f t="shared" si="107"/>
        <v>1644.5351999999998</v>
      </c>
      <c r="N369" s="40">
        <v>0</v>
      </c>
      <c r="O369" s="40">
        <f t="shared" si="108"/>
        <v>0</v>
      </c>
      <c r="P369" s="40">
        <v>0</v>
      </c>
      <c r="Q369" s="40">
        <f t="shared" si="109"/>
        <v>0</v>
      </c>
      <c r="R369" s="39">
        <v>0</v>
      </c>
      <c r="S369" s="39">
        <f t="shared" si="110"/>
        <v>0</v>
      </c>
      <c r="T369" s="41"/>
      <c r="U369" s="41"/>
      <c r="V369" s="41"/>
      <c r="W369" s="41"/>
      <c r="X369" s="41"/>
      <c r="Y369" s="41"/>
      <c r="Z369" s="41"/>
      <c r="AA369" s="41" t="s">
        <v>126</v>
      </c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</row>
    <row r="370" spans="1:54" outlineLevel="1" x14ac:dyDescent="0.2">
      <c r="A370" s="33">
        <v>322</v>
      </c>
      <c r="B370" s="34" t="s">
        <v>712</v>
      </c>
      <c r="C370" s="35" t="s">
        <v>713</v>
      </c>
      <c r="D370" s="36" t="s">
        <v>150</v>
      </c>
      <c r="E370" s="37">
        <v>1</v>
      </c>
      <c r="F370" s="11">
        <v>4244.2</v>
      </c>
      <c r="G370" s="38">
        <f t="shared" si="104"/>
        <v>4244.2</v>
      </c>
      <c r="H370" s="39">
        <v>0</v>
      </c>
      <c r="I370" s="39">
        <f t="shared" si="105"/>
        <v>0</v>
      </c>
      <c r="J370" s="39">
        <f t="shared" si="111"/>
        <v>4244.2</v>
      </c>
      <c r="K370" s="39">
        <f t="shared" si="106"/>
        <v>4244.2</v>
      </c>
      <c r="L370" s="39">
        <v>21</v>
      </c>
      <c r="M370" s="39">
        <f t="shared" si="107"/>
        <v>5135.482</v>
      </c>
      <c r="N370" s="40">
        <v>0</v>
      </c>
      <c r="O370" s="40">
        <f t="shared" si="108"/>
        <v>0</v>
      </c>
      <c r="P370" s="40">
        <v>0</v>
      </c>
      <c r="Q370" s="40">
        <f t="shared" si="109"/>
        <v>0</v>
      </c>
      <c r="R370" s="39">
        <v>0</v>
      </c>
      <c r="S370" s="39">
        <f t="shared" si="110"/>
        <v>0</v>
      </c>
      <c r="T370" s="41"/>
      <c r="U370" s="41"/>
      <c r="V370" s="41"/>
      <c r="W370" s="41"/>
      <c r="X370" s="41"/>
      <c r="Y370" s="41"/>
      <c r="Z370" s="41"/>
      <c r="AA370" s="41" t="s">
        <v>126</v>
      </c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</row>
    <row r="371" spans="1:54" ht="45" outlineLevel="1" collapsed="1" x14ac:dyDescent="0.2">
      <c r="A371" s="42">
        <v>323</v>
      </c>
      <c r="B371" s="43" t="s">
        <v>343</v>
      </c>
      <c r="C371" s="44" t="s">
        <v>714</v>
      </c>
      <c r="D371" s="45" t="s">
        <v>150</v>
      </c>
      <c r="E371" s="46">
        <v>1</v>
      </c>
      <c r="F371" s="10">
        <v>19887.12</v>
      </c>
      <c r="G371" s="47">
        <f t="shared" si="104"/>
        <v>19887.12</v>
      </c>
      <c r="H371" s="39">
        <f>F371</f>
        <v>19887.12</v>
      </c>
      <c r="I371" s="39">
        <f t="shared" si="105"/>
        <v>19887.12</v>
      </c>
      <c r="J371" s="39">
        <v>0</v>
      </c>
      <c r="K371" s="39">
        <f t="shared" si="106"/>
        <v>0</v>
      </c>
      <c r="L371" s="39">
        <v>21</v>
      </c>
      <c r="M371" s="39">
        <f t="shared" si="107"/>
        <v>24063.415199999999</v>
      </c>
      <c r="N371" s="40">
        <v>0</v>
      </c>
      <c r="O371" s="40">
        <f t="shared" si="108"/>
        <v>0</v>
      </c>
      <c r="P371" s="40">
        <v>0</v>
      </c>
      <c r="Q371" s="40">
        <f t="shared" si="109"/>
        <v>0</v>
      </c>
      <c r="R371" s="39">
        <v>0</v>
      </c>
      <c r="S371" s="39">
        <f t="shared" si="110"/>
        <v>0</v>
      </c>
      <c r="T371" s="41"/>
      <c r="U371" s="41"/>
      <c r="V371" s="41"/>
      <c r="W371" s="41"/>
      <c r="X371" s="41"/>
      <c r="Y371" s="41"/>
      <c r="Z371" s="41"/>
      <c r="AA371" s="41" t="s">
        <v>260</v>
      </c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</row>
    <row r="372" spans="1:54" hidden="1" outlineLevel="2" collapsed="1" x14ac:dyDescent="0.2">
      <c r="A372" s="48"/>
      <c r="B372" s="49"/>
      <c r="C372" s="259" t="s">
        <v>799</v>
      </c>
      <c r="D372" s="260"/>
      <c r="E372" s="260"/>
      <c r="F372" s="260"/>
      <c r="G372" s="260"/>
      <c r="H372" s="39"/>
      <c r="I372" s="39"/>
      <c r="J372" s="39"/>
      <c r="K372" s="39"/>
      <c r="L372" s="39"/>
      <c r="M372" s="39"/>
      <c r="N372" s="40"/>
      <c r="O372" s="40"/>
      <c r="P372" s="40"/>
      <c r="Q372" s="40"/>
      <c r="R372" s="39"/>
      <c r="S372" s="39"/>
      <c r="T372" s="41"/>
      <c r="U372" s="41"/>
      <c r="V372" s="41"/>
      <c r="W372" s="41"/>
      <c r="X372" s="41"/>
      <c r="Y372" s="41"/>
      <c r="Z372" s="41"/>
      <c r="AA372" s="41" t="s">
        <v>132</v>
      </c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</row>
    <row r="373" spans="1:54" hidden="1" outlineLevel="3" x14ac:dyDescent="0.2">
      <c r="A373" s="48"/>
      <c r="B373" s="49"/>
      <c r="C373" s="261" t="s">
        <v>800</v>
      </c>
      <c r="D373" s="262"/>
      <c r="E373" s="262"/>
      <c r="F373" s="262"/>
      <c r="G373" s="262"/>
      <c r="H373" s="39"/>
      <c r="I373" s="39"/>
      <c r="J373" s="39"/>
      <c r="K373" s="39"/>
      <c r="L373" s="39"/>
      <c r="M373" s="39"/>
      <c r="N373" s="40"/>
      <c r="O373" s="40"/>
      <c r="P373" s="40"/>
      <c r="Q373" s="40"/>
      <c r="R373" s="39"/>
      <c r="S373" s="39"/>
      <c r="T373" s="41"/>
      <c r="U373" s="41"/>
      <c r="V373" s="41"/>
      <c r="W373" s="41"/>
      <c r="X373" s="41"/>
      <c r="Y373" s="41"/>
      <c r="Z373" s="41"/>
      <c r="AA373" s="41" t="s">
        <v>132</v>
      </c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</row>
    <row r="374" spans="1:54" hidden="1" outlineLevel="3" x14ac:dyDescent="0.2">
      <c r="A374" s="48"/>
      <c r="B374" s="49"/>
      <c r="C374" s="261" t="s">
        <v>715</v>
      </c>
      <c r="D374" s="262"/>
      <c r="E374" s="262"/>
      <c r="F374" s="262"/>
      <c r="G374" s="262"/>
      <c r="H374" s="39"/>
      <c r="I374" s="39"/>
      <c r="J374" s="39"/>
      <c r="K374" s="39"/>
      <c r="L374" s="39"/>
      <c r="M374" s="39"/>
      <c r="N374" s="40"/>
      <c r="O374" s="40"/>
      <c r="P374" s="40"/>
      <c r="Q374" s="40"/>
      <c r="R374" s="39"/>
      <c r="S374" s="39"/>
      <c r="T374" s="41"/>
      <c r="U374" s="41"/>
      <c r="V374" s="41"/>
      <c r="W374" s="41"/>
      <c r="X374" s="41"/>
      <c r="Y374" s="41"/>
      <c r="Z374" s="41"/>
      <c r="AA374" s="41" t="s">
        <v>132</v>
      </c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</row>
    <row r="375" spans="1:54" ht="22.5" outlineLevel="1" x14ac:dyDescent="0.2">
      <c r="A375" s="33">
        <v>324</v>
      </c>
      <c r="B375" s="34" t="s">
        <v>351</v>
      </c>
      <c r="C375" s="35" t="s">
        <v>716</v>
      </c>
      <c r="D375" s="36" t="s">
        <v>150</v>
      </c>
      <c r="E375" s="37">
        <v>5</v>
      </c>
      <c r="F375" s="11">
        <v>1944</v>
      </c>
      <c r="G375" s="38">
        <f>ROUND(E375*F375,2)</f>
        <v>9720</v>
      </c>
      <c r="H375" s="39">
        <f>F375</f>
        <v>1944</v>
      </c>
      <c r="I375" s="39">
        <f>ROUND(E375*H375,2)</f>
        <v>9720</v>
      </c>
      <c r="J375" s="39">
        <v>0</v>
      </c>
      <c r="K375" s="39">
        <f>ROUND(E375*J375,2)</f>
        <v>0</v>
      </c>
      <c r="L375" s="39">
        <v>21</v>
      </c>
      <c r="M375" s="39">
        <f>G375*(1+L375/100)</f>
        <v>11761.199999999999</v>
      </c>
      <c r="N375" s="40">
        <v>0</v>
      </c>
      <c r="O375" s="40">
        <f>ROUND(E375*N375,2)</f>
        <v>0</v>
      </c>
      <c r="P375" s="40">
        <v>0</v>
      </c>
      <c r="Q375" s="40">
        <f>ROUND(E375*P375,2)</f>
        <v>0</v>
      </c>
      <c r="R375" s="39">
        <v>0</v>
      </c>
      <c r="S375" s="39">
        <f>ROUND(E375*R375,2)</f>
        <v>0</v>
      </c>
      <c r="T375" s="41"/>
      <c r="U375" s="41"/>
      <c r="V375" s="41"/>
      <c r="W375" s="41"/>
      <c r="X375" s="41"/>
      <c r="Y375" s="41"/>
      <c r="Z375" s="41"/>
      <c r="AA375" s="41" t="s">
        <v>240</v>
      </c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</row>
    <row r="376" spans="1:54" ht="56.25" outlineLevel="1" collapsed="1" x14ac:dyDescent="0.2">
      <c r="A376" s="42">
        <v>325</v>
      </c>
      <c r="B376" s="43" t="s">
        <v>717</v>
      </c>
      <c r="C376" s="44" t="s">
        <v>718</v>
      </c>
      <c r="D376" s="45" t="s">
        <v>150</v>
      </c>
      <c r="E376" s="46">
        <v>1</v>
      </c>
      <c r="F376" s="10">
        <v>5629.72</v>
      </c>
      <c r="G376" s="47">
        <f>ROUND(E376*F376,2)</f>
        <v>5629.72</v>
      </c>
      <c r="H376" s="39">
        <f>F376</f>
        <v>5629.72</v>
      </c>
      <c r="I376" s="39">
        <f>ROUND(E376*H376,2)</f>
        <v>5629.72</v>
      </c>
      <c r="J376" s="39">
        <v>0</v>
      </c>
      <c r="K376" s="39">
        <f>ROUND(E376*J376,2)</f>
        <v>0</v>
      </c>
      <c r="L376" s="39">
        <v>21</v>
      </c>
      <c r="M376" s="39">
        <f>G376*(1+L376/100)</f>
        <v>6811.9611999999997</v>
      </c>
      <c r="N376" s="40">
        <v>0</v>
      </c>
      <c r="O376" s="40">
        <f>ROUND(E376*N376,2)</f>
        <v>0</v>
      </c>
      <c r="P376" s="40">
        <v>0</v>
      </c>
      <c r="Q376" s="40">
        <f>ROUND(E376*P376,2)</f>
        <v>0</v>
      </c>
      <c r="R376" s="39">
        <v>0</v>
      </c>
      <c r="S376" s="39">
        <f>ROUND(E376*R376,2)</f>
        <v>0</v>
      </c>
      <c r="T376" s="41"/>
      <c r="U376" s="41"/>
      <c r="V376" s="41"/>
      <c r="W376" s="41"/>
      <c r="X376" s="41"/>
      <c r="Y376" s="41"/>
      <c r="Z376" s="41"/>
      <c r="AA376" s="41" t="s">
        <v>126</v>
      </c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</row>
    <row r="377" spans="1:54" ht="33.75" hidden="1" outlineLevel="2" x14ac:dyDescent="0.2">
      <c r="A377" s="48"/>
      <c r="B377" s="49"/>
      <c r="C377" s="259" t="s">
        <v>719</v>
      </c>
      <c r="D377" s="260"/>
      <c r="E377" s="260"/>
      <c r="F377" s="260"/>
      <c r="G377" s="260"/>
      <c r="H377" s="39"/>
      <c r="I377" s="39"/>
      <c r="J377" s="39"/>
      <c r="K377" s="39"/>
      <c r="L377" s="39"/>
      <c r="M377" s="39"/>
      <c r="N377" s="40"/>
      <c r="O377" s="40"/>
      <c r="P377" s="40"/>
      <c r="Q377" s="40"/>
      <c r="R377" s="39"/>
      <c r="S377" s="39"/>
      <c r="T377" s="41"/>
      <c r="U377" s="41"/>
      <c r="V377" s="41"/>
      <c r="W377" s="41"/>
      <c r="X377" s="41"/>
      <c r="Y377" s="41"/>
      <c r="Z377" s="41"/>
      <c r="AA377" s="41" t="s">
        <v>132</v>
      </c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50" t="str">
        <f>C377</f>
        <v>(dvoudeskovýse 2 přídavnými přestupnými plochami), výška 500 mm, délka 700 mm, včetně odvzdušňovacího ventilku.  Instalace tělesa na stěnu pomocí konzol, součást dodávky. Spodní připojovací rozteč 50 mm, v pohledu na těleso přívod vlevo, vratná vpravo.</v>
      </c>
      <c r="AV377" s="41"/>
      <c r="AW377" s="41"/>
      <c r="AX377" s="41"/>
      <c r="AY377" s="41"/>
      <c r="AZ377" s="41"/>
      <c r="BA377" s="41"/>
      <c r="BB377" s="41"/>
    </row>
    <row r="378" spans="1:54" ht="56.25" outlineLevel="1" collapsed="1" x14ac:dyDescent="0.2">
      <c r="A378" s="42">
        <v>326</v>
      </c>
      <c r="B378" s="43" t="s">
        <v>720</v>
      </c>
      <c r="C378" s="44" t="s">
        <v>721</v>
      </c>
      <c r="D378" s="45" t="s">
        <v>150</v>
      </c>
      <c r="E378" s="46">
        <v>1</v>
      </c>
      <c r="F378" s="10">
        <v>7280.65</v>
      </c>
      <c r="G378" s="47">
        <f>ROUND(E378*F378,2)</f>
        <v>7280.65</v>
      </c>
      <c r="H378" s="39">
        <f>F378</f>
        <v>7280.65</v>
      </c>
      <c r="I378" s="39">
        <f>ROUND(E378*H378,2)</f>
        <v>7280.65</v>
      </c>
      <c r="J378" s="39">
        <v>0</v>
      </c>
      <c r="K378" s="39">
        <f>ROUND(E378*J378,2)</f>
        <v>0</v>
      </c>
      <c r="L378" s="39">
        <v>21</v>
      </c>
      <c r="M378" s="39">
        <f>G378*(1+L378/100)</f>
        <v>8809.5864999999994</v>
      </c>
      <c r="N378" s="40">
        <v>0</v>
      </c>
      <c r="O378" s="40">
        <f>ROUND(E378*N378,2)</f>
        <v>0</v>
      </c>
      <c r="P378" s="40">
        <v>0</v>
      </c>
      <c r="Q378" s="40">
        <f>ROUND(E378*P378,2)</f>
        <v>0</v>
      </c>
      <c r="R378" s="39">
        <v>0</v>
      </c>
      <c r="S378" s="39">
        <f>ROUND(E378*R378,2)</f>
        <v>0</v>
      </c>
      <c r="T378" s="41"/>
      <c r="U378" s="41"/>
      <c r="V378" s="41"/>
      <c r="W378" s="41"/>
      <c r="X378" s="41"/>
      <c r="Y378" s="41"/>
      <c r="Z378" s="41"/>
      <c r="AA378" s="41" t="s">
        <v>126</v>
      </c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</row>
    <row r="379" spans="1:54" ht="33.75" hidden="1" outlineLevel="2" x14ac:dyDescent="0.2">
      <c r="A379" s="48"/>
      <c r="B379" s="49"/>
      <c r="C379" s="259" t="s">
        <v>722</v>
      </c>
      <c r="D379" s="260"/>
      <c r="E379" s="260"/>
      <c r="F379" s="260"/>
      <c r="G379" s="260"/>
      <c r="H379" s="39"/>
      <c r="I379" s="39"/>
      <c r="J379" s="39"/>
      <c r="K379" s="39"/>
      <c r="L379" s="39"/>
      <c r="M379" s="39"/>
      <c r="N379" s="40"/>
      <c r="O379" s="40"/>
      <c r="P379" s="40"/>
      <c r="Q379" s="40"/>
      <c r="R379" s="39"/>
      <c r="S379" s="39"/>
      <c r="T379" s="41"/>
      <c r="U379" s="41"/>
      <c r="V379" s="41"/>
      <c r="W379" s="41"/>
      <c r="X379" s="41"/>
      <c r="Y379" s="41"/>
      <c r="Z379" s="41"/>
      <c r="AA379" s="41" t="s">
        <v>132</v>
      </c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50" t="str">
        <f>C379</f>
        <v>(dvoudeskovýse 2 přídavnými přestupnými plochami), výška 900 mm, délka 700 mm, včetně odvzdušňovacího ventilku.  Instalace tělesa na stěnu pomocí konzol, součást dodávky. Spodní připojovací rozteč 50 mm, v pohledu na těleso přívod vlevo, vratná vpravo.</v>
      </c>
      <c r="AV379" s="41"/>
      <c r="AW379" s="41"/>
      <c r="AX379" s="41"/>
      <c r="AY379" s="41"/>
      <c r="AZ379" s="41"/>
      <c r="BA379" s="41"/>
      <c r="BB379" s="41"/>
    </row>
    <row r="380" spans="1:54" ht="56.25" outlineLevel="1" collapsed="1" x14ac:dyDescent="0.2">
      <c r="A380" s="42">
        <v>327</v>
      </c>
      <c r="B380" s="43" t="s">
        <v>723</v>
      </c>
      <c r="C380" s="44" t="s">
        <v>724</v>
      </c>
      <c r="D380" s="45" t="s">
        <v>150</v>
      </c>
      <c r="E380" s="46">
        <v>1</v>
      </c>
      <c r="F380" s="10">
        <v>9623.1200000000008</v>
      </c>
      <c r="G380" s="47">
        <f>ROUND(E380*F380,2)</f>
        <v>9623.1200000000008</v>
      </c>
      <c r="H380" s="39">
        <f>F380</f>
        <v>9623.1200000000008</v>
      </c>
      <c r="I380" s="39">
        <f>ROUND(E380*H380,2)</f>
        <v>9623.1200000000008</v>
      </c>
      <c r="J380" s="39">
        <v>0</v>
      </c>
      <c r="K380" s="39">
        <f>ROUND(E380*J380,2)</f>
        <v>0</v>
      </c>
      <c r="L380" s="39">
        <v>21</v>
      </c>
      <c r="M380" s="39">
        <f>G380*(1+L380/100)</f>
        <v>11643.975200000001</v>
      </c>
      <c r="N380" s="40">
        <v>0</v>
      </c>
      <c r="O380" s="40">
        <f>ROUND(E380*N380,2)</f>
        <v>0</v>
      </c>
      <c r="P380" s="40">
        <v>0</v>
      </c>
      <c r="Q380" s="40">
        <f>ROUND(E380*P380,2)</f>
        <v>0</v>
      </c>
      <c r="R380" s="39">
        <v>0</v>
      </c>
      <c r="S380" s="39">
        <f>ROUND(E380*R380,2)</f>
        <v>0</v>
      </c>
      <c r="T380" s="41"/>
      <c r="U380" s="41"/>
      <c r="V380" s="41"/>
      <c r="W380" s="41"/>
      <c r="X380" s="41"/>
      <c r="Y380" s="41"/>
      <c r="Z380" s="41"/>
      <c r="AA380" s="41" t="s">
        <v>126</v>
      </c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</row>
    <row r="381" spans="1:54" ht="33.75" hidden="1" outlineLevel="2" x14ac:dyDescent="0.2">
      <c r="A381" s="48"/>
      <c r="B381" s="49"/>
      <c r="C381" s="259" t="s">
        <v>725</v>
      </c>
      <c r="D381" s="260"/>
      <c r="E381" s="260"/>
      <c r="F381" s="260"/>
      <c r="G381" s="260"/>
      <c r="H381" s="39"/>
      <c r="I381" s="39"/>
      <c r="J381" s="39"/>
      <c r="K381" s="39"/>
      <c r="L381" s="39"/>
      <c r="M381" s="39"/>
      <c r="N381" s="40"/>
      <c r="O381" s="40"/>
      <c r="P381" s="40"/>
      <c r="Q381" s="40"/>
      <c r="R381" s="39"/>
      <c r="S381" s="39"/>
      <c r="T381" s="41"/>
      <c r="U381" s="41"/>
      <c r="V381" s="41"/>
      <c r="W381" s="41"/>
      <c r="X381" s="41"/>
      <c r="Y381" s="41"/>
      <c r="Z381" s="41"/>
      <c r="AA381" s="41" t="s">
        <v>132</v>
      </c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50" t="str">
        <f>C381</f>
        <v>(dvoudeskovýse 2 přídavnými přestupnými plochami), výška 900 mm, délka 1200 mm, včetně odvzdušňovacího ventilku.  Instalace tělesa na stěnu pomocí konzol, součást dodávky. Spodní připojovací rozteč 50 mm, v pohledu na těleso přívod vlevo, vratná vpravo.</v>
      </c>
      <c r="AV381" s="41"/>
      <c r="AW381" s="41"/>
      <c r="AX381" s="41"/>
      <c r="AY381" s="41"/>
      <c r="AZ381" s="41"/>
      <c r="BA381" s="41"/>
      <c r="BB381" s="41"/>
    </row>
    <row r="382" spans="1:54" ht="56.25" outlineLevel="1" collapsed="1" x14ac:dyDescent="0.2">
      <c r="A382" s="42">
        <v>328</v>
      </c>
      <c r="B382" s="43" t="s">
        <v>726</v>
      </c>
      <c r="C382" s="44" t="s">
        <v>727</v>
      </c>
      <c r="D382" s="45" t="s">
        <v>150</v>
      </c>
      <c r="E382" s="46">
        <v>1</v>
      </c>
      <c r="F382" s="10">
        <v>6932.92</v>
      </c>
      <c r="G382" s="47">
        <f>ROUND(E382*F382,2)</f>
        <v>6932.92</v>
      </c>
      <c r="H382" s="39">
        <f>F382</f>
        <v>6932.92</v>
      </c>
      <c r="I382" s="39">
        <f>ROUND(E382*H382,2)</f>
        <v>6932.92</v>
      </c>
      <c r="J382" s="39">
        <v>0</v>
      </c>
      <c r="K382" s="39">
        <f>ROUND(E382*J382,2)</f>
        <v>0</v>
      </c>
      <c r="L382" s="39">
        <v>21</v>
      </c>
      <c r="M382" s="39">
        <f>G382*(1+L382/100)</f>
        <v>8388.8331999999991</v>
      </c>
      <c r="N382" s="40">
        <v>0</v>
      </c>
      <c r="O382" s="40">
        <f>ROUND(E382*N382,2)</f>
        <v>0</v>
      </c>
      <c r="P382" s="40">
        <v>0</v>
      </c>
      <c r="Q382" s="40">
        <f>ROUND(E382*P382,2)</f>
        <v>0</v>
      </c>
      <c r="R382" s="39">
        <v>0</v>
      </c>
      <c r="S382" s="39">
        <f>ROUND(E382*R382,2)</f>
        <v>0</v>
      </c>
      <c r="T382" s="41"/>
      <c r="U382" s="41"/>
      <c r="V382" s="41"/>
      <c r="W382" s="41"/>
      <c r="X382" s="41"/>
      <c r="Y382" s="41"/>
      <c r="Z382" s="41"/>
      <c r="AA382" s="41" t="s">
        <v>126</v>
      </c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</row>
    <row r="383" spans="1:54" ht="33.75" hidden="1" outlineLevel="2" x14ac:dyDescent="0.2">
      <c r="A383" s="48"/>
      <c r="B383" s="49"/>
      <c r="C383" s="259" t="s">
        <v>728</v>
      </c>
      <c r="D383" s="260"/>
      <c r="E383" s="260"/>
      <c r="F383" s="260"/>
      <c r="G383" s="260"/>
      <c r="H383" s="39"/>
      <c r="I383" s="39"/>
      <c r="J383" s="39"/>
      <c r="K383" s="39"/>
      <c r="L383" s="39"/>
      <c r="M383" s="39"/>
      <c r="N383" s="40"/>
      <c r="O383" s="40"/>
      <c r="P383" s="40"/>
      <c r="Q383" s="40"/>
      <c r="R383" s="39"/>
      <c r="S383" s="39"/>
      <c r="T383" s="41"/>
      <c r="U383" s="41"/>
      <c r="V383" s="41"/>
      <c r="W383" s="41"/>
      <c r="X383" s="41"/>
      <c r="Y383" s="41"/>
      <c r="Z383" s="41"/>
      <c r="AA383" s="41" t="s">
        <v>132</v>
      </c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50" t="str">
        <f>C383</f>
        <v>(dvoudeskovýse 2 přídavnými přestupnými plochami), výška 500 mm, délka 900 mm, včetně odvzdušňovacího ventilku.  Instalace tělesa na stěnu pomocí konzol, součást dodávky. Spodní připojovací rozteč 50 mm, v pohledu na těleso přívod vlevo, vratná vpravo.</v>
      </c>
      <c r="AV383" s="41"/>
      <c r="AW383" s="41"/>
      <c r="AX383" s="41"/>
      <c r="AY383" s="41"/>
      <c r="AZ383" s="41"/>
      <c r="BA383" s="41"/>
      <c r="BB383" s="41"/>
    </row>
    <row r="384" spans="1:54" ht="22.5" outlineLevel="1" x14ac:dyDescent="0.2">
      <c r="A384" s="33">
        <v>329</v>
      </c>
      <c r="B384" s="34" t="s">
        <v>729</v>
      </c>
      <c r="C384" s="35" t="s">
        <v>730</v>
      </c>
      <c r="D384" s="36" t="s">
        <v>150</v>
      </c>
      <c r="E384" s="37">
        <v>1</v>
      </c>
      <c r="F384" s="11">
        <v>9049.1299999999992</v>
      </c>
      <c r="G384" s="38">
        <f t="shared" ref="G384:G404" si="112">ROUND(E384*F384,2)</f>
        <v>9049.1299999999992</v>
      </c>
      <c r="H384" s="39">
        <f>F384</f>
        <v>9049.1299999999992</v>
      </c>
      <c r="I384" s="39">
        <f t="shared" ref="I384:I404" si="113">ROUND(E384*H384,2)</f>
        <v>9049.1299999999992</v>
      </c>
      <c r="J384" s="39">
        <v>0</v>
      </c>
      <c r="K384" s="39">
        <f t="shared" ref="K384:K404" si="114">ROUND(E384*J384,2)</f>
        <v>0</v>
      </c>
      <c r="L384" s="39">
        <v>21</v>
      </c>
      <c r="M384" s="39">
        <f t="shared" ref="M384:M404" si="115">G384*(1+L384/100)</f>
        <v>10949.447299999998</v>
      </c>
      <c r="N384" s="40">
        <v>0</v>
      </c>
      <c r="O384" s="40">
        <f t="shared" ref="O384:O404" si="116">ROUND(E384*N384,2)</f>
        <v>0</v>
      </c>
      <c r="P384" s="40">
        <v>0</v>
      </c>
      <c r="Q384" s="40">
        <f t="shared" ref="Q384:Q404" si="117">ROUND(E384*P384,2)</f>
        <v>0</v>
      </c>
      <c r="R384" s="39">
        <v>0</v>
      </c>
      <c r="S384" s="39">
        <f t="shared" ref="S384:S404" si="118">ROUND(E384*R384,2)</f>
        <v>0</v>
      </c>
      <c r="T384" s="41"/>
      <c r="U384" s="41"/>
      <c r="V384" s="41"/>
      <c r="W384" s="41"/>
      <c r="X384" s="41"/>
      <c r="Y384" s="41"/>
      <c r="Z384" s="41"/>
      <c r="AA384" s="41" t="s">
        <v>126</v>
      </c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</row>
    <row r="385" spans="1:54" outlineLevel="1" x14ac:dyDescent="0.2">
      <c r="A385" s="33">
        <v>330</v>
      </c>
      <c r="B385" s="34" t="s">
        <v>731</v>
      </c>
      <c r="C385" s="35" t="s">
        <v>732</v>
      </c>
      <c r="D385" s="36" t="s">
        <v>150</v>
      </c>
      <c r="E385" s="37">
        <v>2</v>
      </c>
      <c r="F385" s="11">
        <v>193.83</v>
      </c>
      <c r="G385" s="38">
        <f t="shared" si="112"/>
        <v>387.66</v>
      </c>
      <c r="H385" s="39">
        <v>0</v>
      </c>
      <c r="I385" s="39">
        <f t="shared" si="113"/>
        <v>0</v>
      </c>
      <c r="J385" s="39">
        <f>F385</f>
        <v>193.83</v>
      </c>
      <c r="K385" s="39">
        <f t="shared" si="114"/>
        <v>387.66</v>
      </c>
      <c r="L385" s="39">
        <v>21</v>
      </c>
      <c r="M385" s="39">
        <f t="shared" si="115"/>
        <v>469.0686</v>
      </c>
      <c r="N385" s="40">
        <v>0</v>
      </c>
      <c r="O385" s="40">
        <f t="shared" si="116"/>
        <v>0</v>
      </c>
      <c r="P385" s="40">
        <v>0</v>
      </c>
      <c r="Q385" s="40">
        <f t="shared" si="117"/>
        <v>0</v>
      </c>
      <c r="R385" s="39">
        <v>0</v>
      </c>
      <c r="S385" s="39">
        <f t="shared" si="118"/>
        <v>0</v>
      </c>
      <c r="T385" s="41"/>
      <c r="U385" s="41"/>
      <c r="V385" s="41"/>
      <c r="W385" s="41"/>
      <c r="X385" s="41"/>
      <c r="Y385" s="41"/>
      <c r="Z385" s="41"/>
      <c r="AA385" s="41" t="s">
        <v>126</v>
      </c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</row>
    <row r="386" spans="1:54" outlineLevel="1" x14ac:dyDescent="0.2">
      <c r="A386" s="33">
        <v>331</v>
      </c>
      <c r="B386" s="34" t="s">
        <v>733</v>
      </c>
      <c r="C386" s="35" t="s">
        <v>734</v>
      </c>
      <c r="D386" s="36" t="s">
        <v>150</v>
      </c>
      <c r="E386" s="37">
        <v>11</v>
      </c>
      <c r="F386" s="11">
        <v>122.72</v>
      </c>
      <c r="G386" s="38">
        <f t="shared" si="112"/>
        <v>1349.92</v>
      </c>
      <c r="H386" s="39">
        <v>0</v>
      </c>
      <c r="I386" s="39">
        <f t="shared" si="113"/>
        <v>0</v>
      </c>
      <c r="J386" s="39">
        <f>F386</f>
        <v>122.72</v>
      </c>
      <c r="K386" s="39">
        <f t="shared" si="114"/>
        <v>1349.92</v>
      </c>
      <c r="L386" s="39">
        <v>21</v>
      </c>
      <c r="M386" s="39">
        <f t="shared" si="115"/>
        <v>1633.4032</v>
      </c>
      <c r="N386" s="40">
        <v>0</v>
      </c>
      <c r="O386" s="40">
        <f t="shared" si="116"/>
        <v>0</v>
      </c>
      <c r="P386" s="40">
        <v>0</v>
      </c>
      <c r="Q386" s="40">
        <f t="shared" si="117"/>
        <v>0</v>
      </c>
      <c r="R386" s="39">
        <v>0</v>
      </c>
      <c r="S386" s="39">
        <f t="shared" si="118"/>
        <v>0</v>
      </c>
      <c r="T386" s="41"/>
      <c r="U386" s="41"/>
      <c r="V386" s="41"/>
      <c r="W386" s="41"/>
      <c r="X386" s="41"/>
      <c r="Y386" s="41"/>
      <c r="Z386" s="41"/>
      <c r="AA386" s="41" t="s">
        <v>126</v>
      </c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</row>
    <row r="387" spans="1:54" outlineLevel="1" x14ac:dyDescent="0.2">
      <c r="A387" s="33">
        <v>332</v>
      </c>
      <c r="B387" s="34" t="s">
        <v>735</v>
      </c>
      <c r="C387" s="35" t="s">
        <v>736</v>
      </c>
      <c r="D387" s="36" t="s">
        <v>150</v>
      </c>
      <c r="E387" s="37">
        <v>5</v>
      </c>
      <c r="F387" s="11">
        <v>40.520000000000003</v>
      </c>
      <c r="G387" s="38">
        <f t="shared" si="112"/>
        <v>202.6</v>
      </c>
      <c r="H387" s="39">
        <v>0</v>
      </c>
      <c r="I387" s="39">
        <f t="shared" si="113"/>
        <v>0</v>
      </c>
      <c r="J387" s="39">
        <f>F387</f>
        <v>40.520000000000003</v>
      </c>
      <c r="K387" s="39">
        <f t="shared" si="114"/>
        <v>202.6</v>
      </c>
      <c r="L387" s="39">
        <v>21</v>
      </c>
      <c r="M387" s="39">
        <f t="shared" si="115"/>
        <v>245.14599999999999</v>
      </c>
      <c r="N387" s="40">
        <v>0</v>
      </c>
      <c r="O387" s="40">
        <f t="shared" si="116"/>
        <v>0</v>
      </c>
      <c r="P387" s="40">
        <v>0</v>
      </c>
      <c r="Q387" s="40">
        <f t="shared" si="117"/>
        <v>0</v>
      </c>
      <c r="R387" s="39">
        <v>0</v>
      </c>
      <c r="S387" s="39">
        <f t="shared" si="118"/>
        <v>0</v>
      </c>
      <c r="T387" s="41"/>
      <c r="U387" s="41"/>
      <c r="V387" s="41"/>
      <c r="W387" s="41"/>
      <c r="X387" s="41"/>
      <c r="Y387" s="41"/>
      <c r="Z387" s="41"/>
      <c r="AA387" s="41" t="s">
        <v>126</v>
      </c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</row>
    <row r="388" spans="1:54" outlineLevel="1" x14ac:dyDescent="0.2">
      <c r="A388" s="33">
        <v>333</v>
      </c>
      <c r="B388" s="34" t="s">
        <v>737</v>
      </c>
      <c r="C388" s="35" t="s">
        <v>738</v>
      </c>
      <c r="D388" s="36" t="s">
        <v>125</v>
      </c>
      <c r="E388" s="37">
        <v>1</v>
      </c>
      <c r="F388" s="11">
        <v>4048.8</v>
      </c>
      <c r="G388" s="38">
        <f t="shared" si="112"/>
        <v>4048.8</v>
      </c>
      <c r="H388" s="39">
        <v>0</v>
      </c>
      <c r="I388" s="39">
        <f t="shared" si="113"/>
        <v>0</v>
      </c>
      <c r="J388" s="39">
        <f>F388</f>
        <v>4048.8</v>
      </c>
      <c r="K388" s="39">
        <f t="shared" si="114"/>
        <v>4048.8</v>
      </c>
      <c r="L388" s="39">
        <v>21</v>
      </c>
      <c r="M388" s="39">
        <f t="shared" si="115"/>
        <v>4899.0479999999998</v>
      </c>
      <c r="N388" s="40">
        <v>0</v>
      </c>
      <c r="O388" s="40">
        <f t="shared" si="116"/>
        <v>0</v>
      </c>
      <c r="P388" s="40">
        <v>0</v>
      </c>
      <c r="Q388" s="40">
        <f t="shared" si="117"/>
        <v>0</v>
      </c>
      <c r="R388" s="39">
        <v>0</v>
      </c>
      <c r="S388" s="39">
        <f t="shared" si="118"/>
        <v>0</v>
      </c>
      <c r="T388" s="41"/>
      <c r="U388" s="41"/>
      <c r="V388" s="41"/>
      <c r="W388" s="41"/>
      <c r="X388" s="41"/>
      <c r="Y388" s="41"/>
      <c r="Z388" s="41"/>
      <c r="AA388" s="41" t="s">
        <v>126</v>
      </c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</row>
    <row r="389" spans="1:54" ht="22.5" outlineLevel="1" x14ac:dyDescent="0.2">
      <c r="A389" s="33">
        <v>334</v>
      </c>
      <c r="B389" s="34" t="s">
        <v>739</v>
      </c>
      <c r="C389" s="35" t="s">
        <v>740</v>
      </c>
      <c r="D389" s="36" t="s">
        <v>155</v>
      </c>
      <c r="E389" s="37">
        <v>4.5999999999999996</v>
      </c>
      <c r="F389" s="11">
        <v>444.4</v>
      </c>
      <c r="G389" s="38">
        <f t="shared" si="112"/>
        <v>2044.24</v>
      </c>
      <c r="H389" s="39">
        <f>F389</f>
        <v>444.4</v>
      </c>
      <c r="I389" s="39">
        <f t="shared" si="113"/>
        <v>2044.24</v>
      </c>
      <c r="J389" s="39">
        <v>0</v>
      </c>
      <c r="K389" s="39">
        <f t="shared" si="114"/>
        <v>0</v>
      </c>
      <c r="L389" s="39">
        <v>21</v>
      </c>
      <c r="M389" s="39">
        <f t="shared" si="115"/>
        <v>2473.5304000000001</v>
      </c>
      <c r="N389" s="40">
        <v>0</v>
      </c>
      <c r="O389" s="40">
        <f t="shared" si="116"/>
        <v>0</v>
      </c>
      <c r="P389" s="40">
        <v>0</v>
      </c>
      <c r="Q389" s="40">
        <f t="shared" si="117"/>
        <v>0</v>
      </c>
      <c r="R389" s="39">
        <v>0</v>
      </c>
      <c r="S389" s="39">
        <f t="shared" si="118"/>
        <v>0</v>
      </c>
      <c r="T389" s="41"/>
      <c r="U389" s="41"/>
      <c r="V389" s="41"/>
      <c r="W389" s="41"/>
      <c r="X389" s="41"/>
      <c r="Y389" s="41"/>
      <c r="Z389" s="41"/>
      <c r="AA389" s="41" t="s">
        <v>126</v>
      </c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</row>
    <row r="390" spans="1:54" ht="22.5" outlineLevel="1" x14ac:dyDescent="0.2">
      <c r="A390" s="33">
        <v>335</v>
      </c>
      <c r="B390" s="34" t="s">
        <v>741</v>
      </c>
      <c r="C390" s="35" t="s">
        <v>742</v>
      </c>
      <c r="D390" s="36" t="s">
        <v>155</v>
      </c>
      <c r="E390" s="37">
        <v>41.2</v>
      </c>
      <c r="F390" s="11">
        <v>141.22999999999999</v>
      </c>
      <c r="G390" s="38">
        <f t="shared" si="112"/>
        <v>5818.68</v>
      </c>
      <c r="H390" s="39">
        <f t="shared" ref="H390:H398" si="119">F390</f>
        <v>141.22999999999999</v>
      </c>
      <c r="I390" s="39">
        <f t="shared" si="113"/>
        <v>5818.68</v>
      </c>
      <c r="J390" s="39">
        <v>0</v>
      </c>
      <c r="K390" s="39">
        <f t="shared" si="114"/>
        <v>0</v>
      </c>
      <c r="L390" s="39">
        <v>21</v>
      </c>
      <c r="M390" s="39">
        <f t="shared" si="115"/>
        <v>7040.6028000000006</v>
      </c>
      <c r="N390" s="40">
        <v>0</v>
      </c>
      <c r="O390" s="40">
        <f t="shared" si="116"/>
        <v>0</v>
      </c>
      <c r="P390" s="40">
        <v>0</v>
      </c>
      <c r="Q390" s="40">
        <f t="shared" si="117"/>
        <v>0</v>
      </c>
      <c r="R390" s="39">
        <v>0</v>
      </c>
      <c r="S390" s="39">
        <f t="shared" si="118"/>
        <v>0</v>
      </c>
      <c r="T390" s="41"/>
      <c r="U390" s="41"/>
      <c r="V390" s="41"/>
      <c r="W390" s="41"/>
      <c r="X390" s="41"/>
      <c r="Y390" s="41"/>
      <c r="Z390" s="41"/>
      <c r="AA390" s="41" t="s">
        <v>126</v>
      </c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</row>
    <row r="391" spans="1:54" ht="22.5" outlineLevel="1" x14ac:dyDescent="0.2">
      <c r="A391" s="33">
        <v>336</v>
      </c>
      <c r="B391" s="34" t="s">
        <v>743</v>
      </c>
      <c r="C391" s="35" t="s">
        <v>744</v>
      </c>
      <c r="D391" s="36" t="s">
        <v>155</v>
      </c>
      <c r="E391" s="37">
        <v>9.5</v>
      </c>
      <c r="F391" s="11">
        <v>74.12</v>
      </c>
      <c r="G391" s="38">
        <f t="shared" si="112"/>
        <v>704.14</v>
      </c>
      <c r="H391" s="39">
        <f t="shared" si="119"/>
        <v>74.12</v>
      </c>
      <c r="I391" s="39">
        <f t="shared" si="113"/>
        <v>704.14</v>
      </c>
      <c r="J391" s="39">
        <v>0</v>
      </c>
      <c r="K391" s="39">
        <f t="shared" si="114"/>
        <v>0</v>
      </c>
      <c r="L391" s="39">
        <v>21</v>
      </c>
      <c r="M391" s="39">
        <f t="shared" si="115"/>
        <v>852.00939999999991</v>
      </c>
      <c r="N391" s="40">
        <v>0</v>
      </c>
      <c r="O391" s="40">
        <f t="shared" si="116"/>
        <v>0</v>
      </c>
      <c r="P391" s="40">
        <v>0</v>
      </c>
      <c r="Q391" s="40">
        <f t="shared" si="117"/>
        <v>0</v>
      </c>
      <c r="R391" s="39">
        <v>0</v>
      </c>
      <c r="S391" s="39">
        <f t="shared" si="118"/>
        <v>0</v>
      </c>
      <c r="T391" s="41"/>
      <c r="U391" s="41"/>
      <c r="V391" s="41"/>
      <c r="W391" s="41"/>
      <c r="X391" s="41"/>
      <c r="Y391" s="41"/>
      <c r="Z391" s="41"/>
      <c r="AA391" s="41" t="s">
        <v>126</v>
      </c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</row>
    <row r="392" spans="1:54" ht="22.5" outlineLevel="1" x14ac:dyDescent="0.2">
      <c r="A392" s="33">
        <v>337</v>
      </c>
      <c r="B392" s="34" t="s">
        <v>745</v>
      </c>
      <c r="C392" s="35" t="s">
        <v>746</v>
      </c>
      <c r="D392" s="36" t="s">
        <v>188</v>
      </c>
      <c r="E392" s="37">
        <v>480</v>
      </c>
      <c r="F392" s="11">
        <v>45.39</v>
      </c>
      <c r="G392" s="38">
        <f t="shared" si="112"/>
        <v>21787.200000000001</v>
      </c>
      <c r="H392" s="39">
        <f t="shared" si="119"/>
        <v>45.39</v>
      </c>
      <c r="I392" s="39">
        <f t="shared" si="113"/>
        <v>21787.200000000001</v>
      </c>
      <c r="J392" s="39">
        <v>0</v>
      </c>
      <c r="K392" s="39">
        <f t="shared" si="114"/>
        <v>0</v>
      </c>
      <c r="L392" s="39">
        <v>21</v>
      </c>
      <c r="M392" s="39">
        <f t="shared" si="115"/>
        <v>26362.511999999999</v>
      </c>
      <c r="N392" s="40">
        <v>0</v>
      </c>
      <c r="O392" s="40">
        <f t="shared" si="116"/>
        <v>0</v>
      </c>
      <c r="P392" s="40">
        <v>0</v>
      </c>
      <c r="Q392" s="40">
        <f t="shared" si="117"/>
        <v>0</v>
      </c>
      <c r="R392" s="39">
        <v>0</v>
      </c>
      <c r="S392" s="39">
        <f t="shared" si="118"/>
        <v>0</v>
      </c>
      <c r="T392" s="41"/>
      <c r="U392" s="41"/>
      <c r="V392" s="41"/>
      <c r="W392" s="41"/>
      <c r="X392" s="41"/>
      <c r="Y392" s="41"/>
      <c r="Z392" s="41"/>
      <c r="AA392" s="41" t="s">
        <v>126</v>
      </c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</row>
    <row r="393" spans="1:54" outlineLevel="1" x14ac:dyDescent="0.2">
      <c r="A393" s="33">
        <v>338</v>
      </c>
      <c r="B393" s="34" t="s">
        <v>747</v>
      </c>
      <c r="C393" s="35" t="s">
        <v>748</v>
      </c>
      <c r="D393" s="36" t="s">
        <v>150</v>
      </c>
      <c r="E393" s="37">
        <v>1</v>
      </c>
      <c r="F393" s="11">
        <v>1899.3</v>
      </c>
      <c r="G393" s="38">
        <f t="shared" si="112"/>
        <v>1899.3</v>
      </c>
      <c r="H393" s="39">
        <f t="shared" si="119"/>
        <v>1899.3</v>
      </c>
      <c r="I393" s="39">
        <f t="shared" si="113"/>
        <v>1899.3</v>
      </c>
      <c r="J393" s="39">
        <v>0</v>
      </c>
      <c r="K393" s="39">
        <f t="shared" si="114"/>
        <v>0</v>
      </c>
      <c r="L393" s="39">
        <v>21</v>
      </c>
      <c r="M393" s="39">
        <f t="shared" si="115"/>
        <v>2298.1529999999998</v>
      </c>
      <c r="N393" s="40">
        <v>0</v>
      </c>
      <c r="O393" s="40">
        <f t="shared" si="116"/>
        <v>0</v>
      </c>
      <c r="P393" s="40">
        <v>0</v>
      </c>
      <c r="Q393" s="40">
        <f t="shared" si="117"/>
        <v>0</v>
      </c>
      <c r="R393" s="39">
        <v>0</v>
      </c>
      <c r="S393" s="39">
        <f t="shared" si="118"/>
        <v>0</v>
      </c>
      <c r="T393" s="41"/>
      <c r="U393" s="41"/>
      <c r="V393" s="41"/>
      <c r="W393" s="41"/>
      <c r="X393" s="41"/>
      <c r="Y393" s="41"/>
      <c r="Z393" s="41"/>
      <c r="AA393" s="41" t="s">
        <v>126</v>
      </c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</row>
    <row r="394" spans="1:54" ht="33.75" outlineLevel="1" x14ac:dyDescent="0.2">
      <c r="A394" s="33">
        <v>339</v>
      </c>
      <c r="B394" s="34" t="s">
        <v>749</v>
      </c>
      <c r="C394" s="35" t="s">
        <v>750</v>
      </c>
      <c r="D394" s="36" t="s">
        <v>150</v>
      </c>
      <c r="E394" s="37">
        <v>1</v>
      </c>
      <c r="F394" s="11">
        <v>16291.6</v>
      </c>
      <c r="G394" s="38">
        <f t="shared" si="112"/>
        <v>16291.6</v>
      </c>
      <c r="H394" s="39">
        <f t="shared" si="119"/>
        <v>16291.6</v>
      </c>
      <c r="I394" s="39">
        <f t="shared" si="113"/>
        <v>16291.6</v>
      </c>
      <c r="J394" s="39">
        <v>0</v>
      </c>
      <c r="K394" s="39">
        <f t="shared" si="114"/>
        <v>0</v>
      </c>
      <c r="L394" s="39">
        <v>21</v>
      </c>
      <c r="M394" s="39">
        <f t="shared" si="115"/>
        <v>19712.835999999999</v>
      </c>
      <c r="N394" s="40">
        <v>0</v>
      </c>
      <c r="O394" s="40">
        <f t="shared" si="116"/>
        <v>0</v>
      </c>
      <c r="P394" s="40">
        <v>0</v>
      </c>
      <c r="Q394" s="40">
        <f t="shared" si="117"/>
        <v>0</v>
      </c>
      <c r="R394" s="39">
        <v>0</v>
      </c>
      <c r="S394" s="39">
        <f t="shared" si="118"/>
        <v>0</v>
      </c>
      <c r="T394" s="41"/>
      <c r="U394" s="41"/>
      <c r="V394" s="41"/>
      <c r="W394" s="41"/>
      <c r="X394" s="41"/>
      <c r="Y394" s="41"/>
      <c r="Z394" s="41"/>
      <c r="AA394" s="41" t="s">
        <v>126</v>
      </c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</row>
    <row r="395" spans="1:54" outlineLevel="1" x14ac:dyDescent="0.2">
      <c r="A395" s="33">
        <v>340</v>
      </c>
      <c r="B395" s="34" t="s">
        <v>751</v>
      </c>
      <c r="C395" s="35" t="s">
        <v>752</v>
      </c>
      <c r="D395" s="36" t="s">
        <v>150</v>
      </c>
      <c r="E395" s="37">
        <v>1</v>
      </c>
      <c r="F395" s="11">
        <v>6969.72</v>
      </c>
      <c r="G395" s="38">
        <f t="shared" si="112"/>
        <v>6969.72</v>
      </c>
      <c r="H395" s="39">
        <f t="shared" si="119"/>
        <v>6969.72</v>
      </c>
      <c r="I395" s="39">
        <f t="shared" si="113"/>
        <v>6969.72</v>
      </c>
      <c r="J395" s="39">
        <v>0</v>
      </c>
      <c r="K395" s="39">
        <f t="shared" si="114"/>
        <v>0</v>
      </c>
      <c r="L395" s="39">
        <v>21</v>
      </c>
      <c r="M395" s="39">
        <f t="shared" si="115"/>
        <v>8433.3611999999994</v>
      </c>
      <c r="N395" s="40">
        <v>0</v>
      </c>
      <c r="O395" s="40">
        <f t="shared" si="116"/>
        <v>0</v>
      </c>
      <c r="P395" s="40">
        <v>0</v>
      </c>
      <c r="Q395" s="40">
        <f t="shared" si="117"/>
        <v>0</v>
      </c>
      <c r="R395" s="39">
        <v>0</v>
      </c>
      <c r="S395" s="39">
        <f t="shared" si="118"/>
        <v>0</v>
      </c>
      <c r="T395" s="41"/>
      <c r="U395" s="41"/>
      <c r="V395" s="41"/>
      <c r="W395" s="41"/>
      <c r="X395" s="41"/>
      <c r="Y395" s="41"/>
      <c r="Z395" s="41"/>
      <c r="AA395" s="41" t="s">
        <v>126</v>
      </c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</row>
    <row r="396" spans="1:54" outlineLevel="1" x14ac:dyDescent="0.2">
      <c r="A396" s="33">
        <v>341</v>
      </c>
      <c r="B396" s="34" t="s">
        <v>753</v>
      </c>
      <c r="C396" s="35" t="s">
        <v>754</v>
      </c>
      <c r="D396" s="36" t="s">
        <v>188</v>
      </c>
      <c r="E396" s="37">
        <v>75</v>
      </c>
      <c r="F396" s="11">
        <v>45.19</v>
      </c>
      <c r="G396" s="38">
        <f t="shared" si="112"/>
        <v>3389.25</v>
      </c>
      <c r="H396" s="39">
        <f t="shared" si="119"/>
        <v>45.19</v>
      </c>
      <c r="I396" s="39">
        <f t="shared" si="113"/>
        <v>3389.25</v>
      </c>
      <c r="J396" s="39">
        <v>0</v>
      </c>
      <c r="K396" s="39">
        <f t="shared" si="114"/>
        <v>0</v>
      </c>
      <c r="L396" s="39">
        <v>21</v>
      </c>
      <c r="M396" s="39">
        <f t="shared" si="115"/>
        <v>4100.9925000000003</v>
      </c>
      <c r="N396" s="40">
        <v>0</v>
      </c>
      <c r="O396" s="40">
        <f t="shared" si="116"/>
        <v>0</v>
      </c>
      <c r="P396" s="40">
        <v>0</v>
      </c>
      <c r="Q396" s="40">
        <f t="shared" si="117"/>
        <v>0</v>
      </c>
      <c r="R396" s="39">
        <v>0</v>
      </c>
      <c r="S396" s="39">
        <f t="shared" si="118"/>
        <v>0</v>
      </c>
      <c r="T396" s="41"/>
      <c r="U396" s="41"/>
      <c r="V396" s="41"/>
      <c r="W396" s="41"/>
      <c r="X396" s="41"/>
      <c r="Y396" s="41"/>
      <c r="Z396" s="41"/>
      <c r="AA396" s="41" t="s">
        <v>126</v>
      </c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</row>
    <row r="397" spans="1:54" ht="22.5" outlineLevel="1" x14ac:dyDescent="0.2">
      <c r="A397" s="33">
        <v>342</v>
      </c>
      <c r="B397" s="34" t="s">
        <v>755</v>
      </c>
      <c r="C397" s="35" t="s">
        <v>756</v>
      </c>
      <c r="D397" s="36" t="s">
        <v>150</v>
      </c>
      <c r="E397" s="37">
        <v>10</v>
      </c>
      <c r="F397" s="11">
        <v>149.02000000000001</v>
      </c>
      <c r="G397" s="38">
        <f t="shared" si="112"/>
        <v>1490.2</v>
      </c>
      <c r="H397" s="39">
        <f t="shared" si="119"/>
        <v>149.02000000000001</v>
      </c>
      <c r="I397" s="39">
        <f t="shared" si="113"/>
        <v>1490.2</v>
      </c>
      <c r="J397" s="39">
        <v>0</v>
      </c>
      <c r="K397" s="39">
        <f t="shared" si="114"/>
        <v>0</v>
      </c>
      <c r="L397" s="39">
        <v>21</v>
      </c>
      <c r="M397" s="39">
        <f t="shared" si="115"/>
        <v>1803.1420000000001</v>
      </c>
      <c r="N397" s="40">
        <v>0</v>
      </c>
      <c r="O397" s="40">
        <f t="shared" si="116"/>
        <v>0</v>
      </c>
      <c r="P397" s="40">
        <v>0</v>
      </c>
      <c r="Q397" s="40">
        <f t="shared" si="117"/>
        <v>0</v>
      </c>
      <c r="R397" s="39">
        <v>0</v>
      </c>
      <c r="S397" s="39">
        <f t="shared" si="118"/>
        <v>0</v>
      </c>
      <c r="T397" s="41"/>
      <c r="U397" s="41"/>
      <c r="V397" s="41"/>
      <c r="W397" s="41"/>
      <c r="X397" s="41"/>
      <c r="Y397" s="41"/>
      <c r="Z397" s="41"/>
      <c r="AA397" s="41" t="s">
        <v>126</v>
      </c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</row>
    <row r="398" spans="1:54" outlineLevel="1" x14ac:dyDescent="0.2">
      <c r="A398" s="33">
        <v>343</v>
      </c>
      <c r="B398" s="34" t="s">
        <v>757</v>
      </c>
      <c r="C398" s="35" t="s">
        <v>758</v>
      </c>
      <c r="D398" s="36" t="s">
        <v>188</v>
      </c>
      <c r="E398" s="37">
        <v>15</v>
      </c>
      <c r="F398" s="11">
        <v>32.630000000000003</v>
      </c>
      <c r="G398" s="38">
        <f t="shared" si="112"/>
        <v>489.45</v>
      </c>
      <c r="H398" s="39">
        <f t="shared" si="119"/>
        <v>32.630000000000003</v>
      </c>
      <c r="I398" s="39">
        <f t="shared" si="113"/>
        <v>489.45</v>
      </c>
      <c r="J398" s="39">
        <v>0</v>
      </c>
      <c r="K398" s="39">
        <f t="shared" si="114"/>
        <v>0</v>
      </c>
      <c r="L398" s="39">
        <v>21</v>
      </c>
      <c r="M398" s="39">
        <f t="shared" si="115"/>
        <v>592.23450000000003</v>
      </c>
      <c r="N398" s="40">
        <v>0</v>
      </c>
      <c r="O398" s="40">
        <f t="shared" si="116"/>
        <v>0</v>
      </c>
      <c r="P398" s="40">
        <v>0</v>
      </c>
      <c r="Q398" s="40">
        <f t="shared" si="117"/>
        <v>0</v>
      </c>
      <c r="R398" s="39">
        <v>0</v>
      </c>
      <c r="S398" s="39">
        <f t="shared" si="118"/>
        <v>0</v>
      </c>
      <c r="T398" s="41"/>
      <c r="U398" s="41"/>
      <c r="V398" s="41"/>
      <c r="W398" s="41"/>
      <c r="X398" s="41"/>
      <c r="Y398" s="41"/>
      <c r="Z398" s="41"/>
      <c r="AA398" s="41" t="s">
        <v>126</v>
      </c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</row>
    <row r="399" spans="1:54" outlineLevel="1" x14ac:dyDescent="0.2">
      <c r="A399" s="33">
        <v>344</v>
      </c>
      <c r="B399" s="34" t="s">
        <v>759</v>
      </c>
      <c r="C399" s="35" t="s">
        <v>682</v>
      </c>
      <c r="D399" s="36" t="s">
        <v>311</v>
      </c>
      <c r="E399" s="37">
        <v>8</v>
      </c>
      <c r="F399" s="11">
        <v>1731.6</v>
      </c>
      <c r="G399" s="38">
        <f t="shared" si="112"/>
        <v>13852.8</v>
      </c>
      <c r="H399" s="39">
        <f>F399</f>
        <v>1731.6</v>
      </c>
      <c r="I399" s="39">
        <f t="shared" si="113"/>
        <v>13852.8</v>
      </c>
      <c r="J399" s="39">
        <v>0</v>
      </c>
      <c r="K399" s="39">
        <f t="shared" si="114"/>
        <v>0</v>
      </c>
      <c r="L399" s="39">
        <v>21</v>
      </c>
      <c r="M399" s="39">
        <f t="shared" si="115"/>
        <v>16761.887999999999</v>
      </c>
      <c r="N399" s="40">
        <v>0</v>
      </c>
      <c r="O399" s="40">
        <f t="shared" si="116"/>
        <v>0</v>
      </c>
      <c r="P399" s="40">
        <v>0</v>
      </c>
      <c r="Q399" s="40">
        <f t="shared" si="117"/>
        <v>0</v>
      </c>
      <c r="R399" s="39">
        <v>0</v>
      </c>
      <c r="S399" s="39">
        <f t="shared" si="118"/>
        <v>0</v>
      </c>
      <c r="T399" s="41"/>
      <c r="U399" s="41"/>
      <c r="V399" s="41"/>
      <c r="W399" s="41"/>
      <c r="X399" s="41"/>
      <c r="Y399" s="41"/>
      <c r="Z399" s="41"/>
      <c r="AA399" s="41" t="s">
        <v>126</v>
      </c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</row>
    <row r="400" spans="1:54" outlineLevel="1" x14ac:dyDescent="0.2">
      <c r="A400" s="33">
        <v>345</v>
      </c>
      <c r="B400" s="34" t="s">
        <v>760</v>
      </c>
      <c r="C400" s="35" t="s">
        <v>761</v>
      </c>
      <c r="D400" s="36" t="s">
        <v>567</v>
      </c>
      <c r="E400" s="37">
        <v>480</v>
      </c>
      <c r="F400" s="11">
        <v>15.39</v>
      </c>
      <c r="G400" s="38">
        <f t="shared" si="112"/>
        <v>7387.2</v>
      </c>
      <c r="H400" s="39">
        <v>0</v>
      </c>
      <c r="I400" s="39">
        <f t="shared" si="113"/>
        <v>0</v>
      </c>
      <c r="J400" s="39">
        <f>F400</f>
        <v>15.39</v>
      </c>
      <c r="K400" s="39">
        <f t="shared" si="114"/>
        <v>7387.2</v>
      </c>
      <c r="L400" s="39">
        <v>21</v>
      </c>
      <c r="M400" s="39">
        <f t="shared" si="115"/>
        <v>8938.5119999999988</v>
      </c>
      <c r="N400" s="40">
        <v>0</v>
      </c>
      <c r="O400" s="40">
        <f t="shared" si="116"/>
        <v>0</v>
      </c>
      <c r="P400" s="40">
        <v>0</v>
      </c>
      <c r="Q400" s="40">
        <f t="shared" si="117"/>
        <v>0</v>
      </c>
      <c r="R400" s="39">
        <v>0</v>
      </c>
      <c r="S400" s="39">
        <f t="shared" si="118"/>
        <v>0</v>
      </c>
      <c r="T400" s="41"/>
      <c r="U400" s="41"/>
      <c r="V400" s="41"/>
      <c r="W400" s="41"/>
      <c r="X400" s="41"/>
      <c r="Y400" s="41"/>
      <c r="Z400" s="41"/>
      <c r="AA400" s="41" t="s">
        <v>126</v>
      </c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</row>
    <row r="401" spans="1:54" outlineLevel="1" x14ac:dyDescent="0.2">
      <c r="A401" s="33">
        <v>346</v>
      </c>
      <c r="B401" s="34" t="s">
        <v>762</v>
      </c>
      <c r="C401" s="35" t="s">
        <v>763</v>
      </c>
      <c r="D401" s="36" t="s">
        <v>672</v>
      </c>
      <c r="E401" s="37">
        <v>8</v>
      </c>
      <c r="F401" s="11">
        <v>721.5</v>
      </c>
      <c r="G401" s="38">
        <f t="shared" si="112"/>
        <v>5772</v>
      </c>
      <c r="H401" s="39">
        <v>0</v>
      </c>
      <c r="I401" s="39">
        <f t="shared" si="113"/>
        <v>0</v>
      </c>
      <c r="J401" s="39">
        <f>F401</f>
        <v>721.5</v>
      </c>
      <c r="K401" s="39">
        <f t="shared" si="114"/>
        <v>5772</v>
      </c>
      <c r="L401" s="39">
        <v>21</v>
      </c>
      <c r="M401" s="39">
        <f t="shared" si="115"/>
        <v>6984.12</v>
      </c>
      <c r="N401" s="40">
        <v>0</v>
      </c>
      <c r="O401" s="40">
        <f t="shared" si="116"/>
        <v>0</v>
      </c>
      <c r="P401" s="40">
        <v>0</v>
      </c>
      <c r="Q401" s="40">
        <f t="shared" si="117"/>
        <v>0</v>
      </c>
      <c r="R401" s="39">
        <v>0</v>
      </c>
      <c r="S401" s="39">
        <f t="shared" si="118"/>
        <v>0</v>
      </c>
      <c r="T401" s="41"/>
      <c r="U401" s="41"/>
      <c r="V401" s="41"/>
      <c r="W401" s="41"/>
      <c r="X401" s="41"/>
      <c r="Y401" s="41"/>
      <c r="Z401" s="41"/>
      <c r="AA401" s="41" t="s">
        <v>126</v>
      </c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</row>
    <row r="402" spans="1:54" ht="22.5" outlineLevel="1" x14ac:dyDescent="0.2">
      <c r="A402" s="33">
        <v>347</v>
      </c>
      <c r="B402" s="34" t="s">
        <v>343</v>
      </c>
      <c r="C402" s="35" t="s">
        <v>764</v>
      </c>
      <c r="D402" s="36" t="s">
        <v>150</v>
      </c>
      <c r="E402" s="37">
        <v>1</v>
      </c>
      <c r="F402" s="11">
        <v>4098.12</v>
      </c>
      <c r="G402" s="38">
        <f t="shared" si="112"/>
        <v>4098.12</v>
      </c>
      <c r="H402" s="39">
        <f>F402</f>
        <v>4098.12</v>
      </c>
      <c r="I402" s="39">
        <f t="shared" si="113"/>
        <v>4098.12</v>
      </c>
      <c r="J402" s="39">
        <v>0</v>
      </c>
      <c r="K402" s="39">
        <f t="shared" si="114"/>
        <v>0</v>
      </c>
      <c r="L402" s="39">
        <v>21</v>
      </c>
      <c r="M402" s="39">
        <f t="shared" si="115"/>
        <v>4958.7251999999999</v>
      </c>
      <c r="N402" s="40">
        <v>0</v>
      </c>
      <c r="O402" s="40">
        <f t="shared" si="116"/>
        <v>0</v>
      </c>
      <c r="P402" s="40">
        <v>0</v>
      </c>
      <c r="Q402" s="40">
        <f t="shared" si="117"/>
        <v>0</v>
      </c>
      <c r="R402" s="39">
        <v>0</v>
      </c>
      <c r="S402" s="39">
        <f t="shared" si="118"/>
        <v>0</v>
      </c>
      <c r="T402" s="41"/>
      <c r="U402" s="41"/>
      <c r="V402" s="41"/>
      <c r="W402" s="41"/>
      <c r="X402" s="41"/>
      <c r="Y402" s="41"/>
      <c r="Z402" s="41"/>
      <c r="AA402" s="41" t="s">
        <v>288</v>
      </c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</row>
    <row r="403" spans="1:54" outlineLevel="1" x14ac:dyDescent="0.2">
      <c r="A403" s="33">
        <v>348</v>
      </c>
      <c r="B403" s="34" t="s">
        <v>765</v>
      </c>
      <c r="C403" s="35" t="s">
        <v>766</v>
      </c>
      <c r="D403" s="36" t="s">
        <v>150</v>
      </c>
      <c r="E403" s="37">
        <v>1</v>
      </c>
      <c r="F403" s="11">
        <v>19384.3</v>
      </c>
      <c r="G403" s="38">
        <f t="shared" si="112"/>
        <v>19384.3</v>
      </c>
      <c r="H403" s="39">
        <f>F403</f>
        <v>19384.3</v>
      </c>
      <c r="I403" s="39">
        <f t="shared" si="113"/>
        <v>19384.3</v>
      </c>
      <c r="J403" s="39">
        <v>0</v>
      </c>
      <c r="K403" s="39">
        <f t="shared" si="114"/>
        <v>0</v>
      </c>
      <c r="L403" s="39">
        <v>21</v>
      </c>
      <c r="M403" s="39">
        <f t="shared" si="115"/>
        <v>23455.002999999997</v>
      </c>
      <c r="N403" s="40">
        <v>0</v>
      </c>
      <c r="O403" s="40">
        <f t="shared" si="116"/>
        <v>0</v>
      </c>
      <c r="P403" s="40">
        <v>0</v>
      </c>
      <c r="Q403" s="40">
        <f t="shared" si="117"/>
        <v>0</v>
      </c>
      <c r="R403" s="39">
        <v>0</v>
      </c>
      <c r="S403" s="39">
        <f t="shared" si="118"/>
        <v>0</v>
      </c>
      <c r="T403" s="41"/>
      <c r="U403" s="41"/>
      <c r="V403" s="41"/>
      <c r="W403" s="41"/>
      <c r="X403" s="41"/>
      <c r="Y403" s="41"/>
      <c r="Z403" s="41"/>
      <c r="AA403" s="41" t="s">
        <v>126</v>
      </c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</row>
    <row r="404" spans="1:54" ht="56.25" outlineLevel="1" collapsed="1" x14ac:dyDescent="0.2">
      <c r="A404" s="42">
        <v>349</v>
      </c>
      <c r="B404" s="43" t="s">
        <v>767</v>
      </c>
      <c r="C404" s="44" t="s">
        <v>768</v>
      </c>
      <c r="D404" s="45" t="s">
        <v>125</v>
      </c>
      <c r="E404" s="46">
        <v>1</v>
      </c>
      <c r="F404" s="10">
        <v>11544</v>
      </c>
      <c r="G404" s="47">
        <f t="shared" si="112"/>
        <v>11544</v>
      </c>
      <c r="H404" s="39">
        <v>0</v>
      </c>
      <c r="I404" s="39">
        <f t="shared" si="113"/>
        <v>0</v>
      </c>
      <c r="J404" s="39">
        <f>F404</f>
        <v>11544</v>
      </c>
      <c r="K404" s="39">
        <f t="shared" si="114"/>
        <v>11544</v>
      </c>
      <c r="L404" s="39">
        <v>21</v>
      </c>
      <c r="M404" s="39">
        <f t="shared" si="115"/>
        <v>13968.24</v>
      </c>
      <c r="N404" s="40">
        <v>0</v>
      </c>
      <c r="O404" s="40">
        <f t="shared" si="116"/>
        <v>0</v>
      </c>
      <c r="P404" s="40">
        <v>0</v>
      </c>
      <c r="Q404" s="40">
        <f t="shared" si="117"/>
        <v>0</v>
      </c>
      <c r="R404" s="39">
        <v>0</v>
      </c>
      <c r="S404" s="39">
        <f t="shared" si="118"/>
        <v>0</v>
      </c>
      <c r="T404" s="41"/>
      <c r="U404" s="41"/>
      <c r="V404" s="41"/>
      <c r="W404" s="41"/>
      <c r="X404" s="41"/>
      <c r="Y404" s="41"/>
      <c r="Z404" s="41"/>
      <c r="AA404" s="41" t="s">
        <v>126</v>
      </c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</row>
    <row r="405" spans="1:54" hidden="1" outlineLevel="2" x14ac:dyDescent="0.2">
      <c r="A405" s="48"/>
      <c r="B405" s="49"/>
      <c r="C405" s="259" t="s">
        <v>769</v>
      </c>
      <c r="D405" s="260"/>
      <c r="E405" s="260"/>
      <c r="F405" s="260"/>
      <c r="G405" s="260"/>
      <c r="H405" s="39"/>
      <c r="I405" s="39"/>
      <c r="J405" s="39"/>
      <c r="K405" s="39"/>
      <c r="L405" s="39"/>
      <c r="M405" s="39"/>
      <c r="N405" s="40"/>
      <c r="O405" s="40"/>
      <c r="P405" s="40"/>
      <c r="Q405" s="40"/>
      <c r="R405" s="39"/>
      <c r="S405" s="39"/>
      <c r="T405" s="41"/>
      <c r="U405" s="41"/>
      <c r="V405" s="41"/>
      <c r="W405" s="41"/>
      <c r="X405" s="41"/>
      <c r="Y405" s="41"/>
      <c r="Z405" s="41"/>
      <c r="AA405" s="41" t="s">
        <v>132</v>
      </c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</row>
    <row r="406" spans="1:54" outlineLevel="1" x14ac:dyDescent="0.2">
      <c r="A406" s="33">
        <v>350</v>
      </c>
      <c r="B406" s="34" t="s">
        <v>770</v>
      </c>
      <c r="C406" s="35" t="s">
        <v>771</v>
      </c>
      <c r="D406" s="36" t="s">
        <v>672</v>
      </c>
      <c r="E406" s="37">
        <v>8</v>
      </c>
      <c r="F406" s="11">
        <v>529</v>
      </c>
      <c r="G406" s="38">
        <f>ROUND(E406*F406,2)</f>
        <v>4232</v>
      </c>
      <c r="H406" s="39">
        <v>0</v>
      </c>
      <c r="I406" s="39">
        <f>ROUND(E406*H406,2)</f>
        <v>0</v>
      </c>
      <c r="J406" s="39">
        <f>F406</f>
        <v>529</v>
      </c>
      <c r="K406" s="39">
        <f>ROUND(E406*J406,2)</f>
        <v>4232</v>
      </c>
      <c r="L406" s="39">
        <v>21</v>
      </c>
      <c r="M406" s="39">
        <f>G406*(1+L406/100)</f>
        <v>5120.72</v>
      </c>
      <c r="N406" s="40">
        <v>0</v>
      </c>
      <c r="O406" s="40">
        <f>ROUND(E406*N406,2)</f>
        <v>0</v>
      </c>
      <c r="P406" s="40">
        <v>0</v>
      </c>
      <c r="Q406" s="40">
        <f>ROUND(E406*P406,2)</f>
        <v>0</v>
      </c>
      <c r="R406" s="39">
        <v>0</v>
      </c>
      <c r="S406" s="39">
        <f>ROUND(E406*R406,2)</f>
        <v>0</v>
      </c>
      <c r="T406" s="41"/>
      <c r="U406" s="41"/>
      <c r="V406" s="41"/>
      <c r="W406" s="41"/>
      <c r="X406" s="41"/>
      <c r="Y406" s="41"/>
      <c r="Z406" s="41"/>
      <c r="AA406" s="41" t="s">
        <v>126</v>
      </c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</row>
    <row r="407" spans="1:54" outlineLevel="1" x14ac:dyDescent="0.2">
      <c r="A407" s="33">
        <v>351</v>
      </c>
      <c r="B407" s="34" t="s">
        <v>772</v>
      </c>
      <c r="C407" s="35" t="s">
        <v>773</v>
      </c>
      <c r="D407" s="36" t="s">
        <v>567</v>
      </c>
      <c r="E407" s="37">
        <v>2</v>
      </c>
      <c r="F407" s="11">
        <v>173.16</v>
      </c>
      <c r="G407" s="38">
        <f>ROUND(E407*F407,2)</f>
        <v>346.32</v>
      </c>
      <c r="H407" s="39">
        <v>0</v>
      </c>
      <c r="I407" s="39">
        <f>ROUND(E407*H407,2)</f>
        <v>0</v>
      </c>
      <c r="J407" s="39">
        <f>F407</f>
        <v>173.16</v>
      </c>
      <c r="K407" s="39">
        <f>ROUND(E407*J407,2)</f>
        <v>346.32</v>
      </c>
      <c r="L407" s="39">
        <v>21</v>
      </c>
      <c r="M407" s="39">
        <f>G407*(1+L407/100)</f>
        <v>419.04719999999998</v>
      </c>
      <c r="N407" s="40">
        <v>0</v>
      </c>
      <c r="O407" s="40">
        <f>ROUND(E407*N407,2)</f>
        <v>0</v>
      </c>
      <c r="P407" s="40">
        <v>0</v>
      </c>
      <c r="Q407" s="40">
        <f>ROUND(E407*P407,2)</f>
        <v>0</v>
      </c>
      <c r="R407" s="39">
        <v>0</v>
      </c>
      <c r="S407" s="39">
        <f>ROUND(E407*R407,2)</f>
        <v>0</v>
      </c>
      <c r="T407" s="41"/>
      <c r="U407" s="41"/>
      <c r="V407" s="41"/>
      <c r="W407" s="41"/>
      <c r="X407" s="41"/>
      <c r="Y407" s="41"/>
      <c r="Z407" s="41"/>
      <c r="AA407" s="41" t="s">
        <v>126</v>
      </c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</row>
    <row r="408" spans="1:54" ht="22.5" outlineLevel="1" x14ac:dyDescent="0.2">
      <c r="A408" s="33">
        <v>352</v>
      </c>
      <c r="B408" s="34" t="s">
        <v>774</v>
      </c>
      <c r="C408" s="35" t="s">
        <v>775</v>
      </c>
      <c r="D408" s="36" t="s">
        <v>150</v>
      </c>
      <c r="E408" s="37">
        <v>2</v>
      </c>
      <c r="F408" s="11">
        <v>1731.6</v>
      </c>
      <c r="G408" s="38">
        <f>ROUND(E408*F408,2)</f>
        <v>3463.2</v>
      </c>
      <c r="H408" s="39">
        <v>0</v>
      </c>
      <c r="I408" s="39">
        <f>ROUND(E408*H408,2)</f>
        <v>0</v>
      </c>
      <c r="J408" s="39">
        <f>F408</f>
        <v>1731.6</v>
      </c>
      <c r="K408" s="39">
        <f>ROUND(E408*J408,2)</f>
        <v>3463.2</v>
      </c>
      <c r="L408" s="39">
        <v>21</v>
      </c>
      <c r="M408" s="39">
        <f>G408*(1+L408/100)</f>
        <v>4190.4719999999998</v>
      </c>
      <c r="N408" s="40">
        <v>0</v>
      </c>
      <c r="O408" s="40">
        <f>ROUND(E408*N408,2)</f>
        <v>0</v>
      </c>
      <c r="P408" s="40">
        <v>0</v>
      </c>
      <c r="Q408" s="40">
        <f>ROUND(E408*P408,2)</f>
        <v>0</v>
      </c>
      <c r="R408" s="39">
        <v>0</v>
      </c>
      <c r="S408" s="39">
        <f>ROUND(E408*R408,2)</f>
        <v>0</v>
      </c>
      <c r="T408" s="41"/>
      <c r="U408" s="41"/>
      <c r="V408" s="41"/>
      <c r="W408" s="41"/>
      <c r="X408" s="41"/>
      <c r="Y408" s="41"/>
      <c r="Z408" s="41"/>
      <c r="AA408" s="41" t="s">
        <v>126</v>
      </c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</row>
    <row r="409" spans="1:54" ht="22.5" outlineLevel="1" x14ac:dyDescent="0.2">
      <c r="A409" s="33">
        <v>353</v>
      </c>
      <c r="B409" s="34" t="s">
        <v>776</v>
      </c>
      <c r="C409" s="35" t="s">
        <v>777</v>
      </c>
      <c r="D409" s="36" t="s">
        <v>150</v>
      </c>
      <c r="E409" s="37">
        <v>2</v>
      </c>
      <c r="F409" s="11">
        <v>2539.6799999999998</v>
      </c>
      <c r="G409" s="38">
        <f>ROUND(E409*F409,2)</f>
        <v>5079.3599999999997</v>
      </c>
      <c r="H409" s="39">
        <v>0</v>
      </c>
      <c r="I409" s="39">
        <f>ROUND(E409*H409,2)</f>
        <v>0</v>
      </c>
      <c r="J409" s="39">
        <f>F409</f>
        <v>2539.6799999999998</v>
      </c>
      <c r="K409" s="39">
        <f>ROUND(E409*J409,2)</f>
        <v>5079.3599999999997</v>
      </c>
      <c r="L409" s="39">
        <v>21</v>
      </c>
      <c r="M409" s="39">
        <f>G409*(1+L409/100)</f>
        <v>6146.025599999999</v>
      </c>
      <c r="N409" s="40">
        <v>0</v>
      </c>
      <c r="O409" s="40">
        <f>ROUND(E409*N409,2)</f>
        <v>0</v>
      </c>
      <c r="P409" s="40">
        <v>0</v>
      </c>
      <c r="Q409" s="40">
        <f>ROUND(E409*P409,2)</f>
        <v>0</v>
      </c>
      <c r="R409" s="39">
        <v>0</v>
      </c>
      <c r="S409" s="39">
        <f>ROUND(E409*R409,2)</f>
        <v>0</v>
      </c>
      <c r="T409" s="41"/>
      <c r="U409" s="41"/>
      <c r="V409" s="41"/>
      <c r="W409" s="41"/>
      <c r="X409" s="41"/>
      <c r="Y409" s="41"/>
      <c r="Z409" s="41"/>
      <c r="AA409" s="41" t="s">
        <v>126</v>
      </c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</row>
    <row r="410" spans="1:54" ht="22.5" outlineLevel="1" x14ac:dyDescent="0.2">
      <c r="A410" s="33">
        <v>354</v>
      </c>
      <c r="B410" s="34" t="s">
        <v>778</v>
      </c>
      <c r="C410" s="35" t="s">
        <v>262</v>
      </c>
      <c r="D410" s="36" t="s">
        <v>0</v>
      </c>
      <c r="E410" s="37">
        <v>211695.5</v>
      </c>
      <c r="F410" s="11">
        <v>0.15</v>
      </c>
      <c r="G410" s="38">
        <f>ROUND(E410*F410,2)</f>
        <v>31754.33</v>
      </c>
      <c r="H410" s="39">
        <v>0</v>
      </c>
      <c r="I410" s="39">
        <f>ROUND(E410*H410,2)</f>
        <v>0</v>
      </c>
      <c r="J410" s="39">
        <f>F410</f>
        <v>0.15</v>
      </c>
      <c r="K410" s="39">
        <f>ROUND(E410*J410,2)</f>
        <v>31754.33</v>
      </c>
      <c r="L410" s="39">
        <v>21</v>
      </c>
      <c r="M410" s="39">
        <f>G410*(1+L410/100)</f>
        <v>38422.739300000001</v>
      </c>
      <c r="N410" s="40">
        <v>0</v>
      </c>
      <c r="O410" s="40">
        <f>ROUND(E410*N410,2)</f>
        <v>0</v>
      </c>
      <c r="P410" s="40">
        <v>0</v>
      </c>
      <c r="Q410" s="40">
        <f>ROUND(E410*P410,2)</f>
        <v>0</v>
      </c>
      <c r="R410" s="39">
        <v>0</v>
      </c>
      <c r="S410" s="39">
        <f>ROUND(E410*R410,2)</f>
        <v>0</v>
      </c>
      <c r="T410" s="41"/>
      <c r="U410" s="41"/>
      <c r="V410" s="41"/>
      <c r="W410" s="41"/>
      <c r="X410" s="41"/>
      <c r="Y410" s="41"/>
      <c r="Z410" s="41"/>
      <c r="AA410" s="41" t="s">
        <v>126</v>
      </c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</row>
    <row r="411" spans="1:54" ht="25.5" x14ac:dyDescent="0.2">
      <c r="A411" s="24" t="s">
        <v>121</v>
      </c>
      <c r="B411" s="25" t="s">
        <v>84</v>
      </c>
      <c r="C411" s="26" t="s">
        <v>85</v>
      </c>
      <c r="D411" s="27"/>
      <c r="E411" s="28"/>
      <c r="F411" s="29"/>
      <c r="G411" s="30">
        <f>SUMIF(AA412:AA414,"&lt;&gt;NOR",G412:G414)</f>
        <v>339365.31000000006</v>
      </c>
      <c r="H411" s="31"/>
      <c r="I411" s="31">
        <f>SUM(I412:I414)</f>
        <v>0</v>
      </c>
      <c r="J411" s="31"/>
      <c r="K411" s="31">
        <f>SUM(K412:K414)</f>
        <v>339365.31000000006</v>
      </c>
      <c r="L411" s="31"/>
      <c r="M411" s="31">
        <f>SUM(M412:M414)</f>
        <v>410632.02510000003</v>
      </c>
      <c r="N411" s="32"/>
      <c r="O411" s="32">
        <f>SUM(O412:O414)</f>
        <v>0</v>
      </c>
      <c r="P411" s="32"/>
      <c r="Q411" s="32">
        <f>SUM(Q412:Q414)</f>
        <v>0</v>
      </c>
      <c r="R411" s="31"/>
      <c r="S411" s="31">
        <f>SUM(S412:S414)</f>
        <v>0</v>
      </c>
      <c r="AA411" t="s">
        <v>122</v>
      </c>
    </row>
    <row r="412" spans="1:54" outlineLevel="1" x14ac:dyDescent="0.2">
      <c r="A412" s="33">
        <v>355</v>
      </c>
      <c r="B412" s="34" t="s">
        <v>779</v>
      </c>
      <c r="C412" s="35" t="s">
        <v>780</v>
      </c>
      <c r="D412" s="36" t="s">
        <v>781</v>
      </c>
      <c r="E412" s="37">
        <v>1</v>
      </c>
      <c r="F412" s="54">
        <f>'2 2 Pol'!G8</f>
        <v>238656.78000000006</v>
      </c>
      <c r="G412" s="38">
        <f>ROUND(E412*F412,2)</f>
        <v>238656.78</v>
      </c>
      <c r="H412" s="39">
        <v>0</v>
      </c>
      <c r="I412" s="39">
        <f>ROUND(E412*H412,2)</f>
        <v>0</v>
      </c>
      <c r="J412" s="39">
        <f>F412</f>
        <v>238656.78000000006</v>
      </c>
      <c r="K412" s="39">
        <f>ROUND(E412*J412,2)</f>
        <v>238656.78</v>
      </c>
      <c r="L412" s="39">
        <v>21</v>
      </c>
      <c r="M412" s="39">
        <f>G412*(1+L412/100)</f>
        <v>288774.70380000002</v>
      </c>
      <c r="N412" s="40">
        <v>0</v>
      </c>
      <c r="O412" s="40">
        <f>ROUND(E412*N412,2)</f>
        <v>0</v>
      </c>
      <c r="P412" s="40">
        <v>0</v>
      </c>
      <c r="Q412" s="40">
        <f>ROUND(E412*P412,2)</f>
        <v>0</v>
      </c>
      <c r="R412" s="39">
        <v>0</v>
      </c>
      <c r="S412" s="39">
        <f>ROUND(E412*R412,2)</f>
        <v>0</v>
      </c>
      <c r="T412" s="41"/>
      <c r="U412" s="41"/>
      <c r="V412" s="41"/>
      <c r="W412" s="41"/>
      <c r="X412" s="41"/>
      <c r="Y412" s="41"/>
      <c r="Z412" s="41"/>
      <c r="AA412" s="41" t="s">
        <v>126</v>
      </c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</row>
    <row r="413" spans="1:54" outlineLevel="1" x14ac:dyDescent="0.2">
      <c r="A413" s="33">
        <v>356</v>
      </c>
      <c r="B413" s="34" t="s">
        <v>782</v>
      </c>
      <c r="C413" s="35" t="s">
        <v>783</v>
      </c>
      <c r="D413" s="36" t="s">
        <v>781</v>
      </c>
      <c r="E413" s="37">
        <v>1</v>
      </c>
      <c r="F413" s="54">
        <f>'2 2 Pol'!G50</f>
        <v>26472.370000000003</v>
      </c>
      <c r="G413" s="38">
        <f>ROUND(E413*F413,2)</f>
        <v>26472.37</v>
      </c>
      <c r="H413" s="39">
        <v>0</v>
      </c>
      <c r="I413" s="39">
        <f>ROUND(E413*H413,2)</f>
        <v>0</v>
      </c>
      <c r="J413" s="39">
        <f>F413</f>
        <v>26472.370000000003</v>
      </c>
      <c r="K413" s="39">
        <f>ROUND(E413*J413,2)</f>
        <v>26472.37</v>
      </c>
      <c r="L413" s="39">
        <v>21</v>
      </c>
      <c r="M413" s="39">
        <f>G413*(1+L413/100)</f>
        <v>32031.5677</v>
      </c>
      <c r="N413" s="40">
        <v>0</v>
      </c>
      <c r="O413" s="40">
        <f>ROUND(E413*N413,2)</f>
        <v>0</v>
      </c>
      <c r="P413" s="40">
        <v>0</v>
      </c>
      <c r="Q413" s="40">
        <f>ROUND(E413*P413,2)</f>
        <v>0</v>
      </c>
      <c r="R413" s="39">
        <v>0</v>
      </c>
      <c r="S413" s="39">
        <f>ROUND(E413*R413,2)</f>
        <v>0</v>
      </c>
      <c r="T413" s="41"/>
      <c r="U413" s="41"/>
      <c r="V413" s="41"/>
      <c r="W413" s="41"/>
      <c r="X413" s="41"/>
      <c r="Y413" s="41"/>
      <c r="Z413" s="41"/>
      <c r="AA413" s="41" t="s">
        <v>126</v>
      </c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</row>
    <row r="414" spans="1:54" outlineLevel="1" x14ac:dyDescent="0.2">
      <c r="A414" s="33">
        <v>357</v>
      </c>
      <c r="B414" s="34" t="s">
        <v>784</v>
      </c>
      <c r="C414" s="35" t="s">
        <v>53</v>
      </c>
      <c r="D414" s="36" t="s">
        <v>781</v>
      </c>
      <c r="E414" s="37">
        <v>1</v>
      </c>
      <c r="F414" s="54">
        <f>'2 2 Pol'!G64</f>
        <v>74236.160000000003</v>
      </c>
      <c r="G414" s="38">
        <f>ROUND(E414*F414,2)</f>
        <v>74236.160000000003</v>
      </c>
      <c r="H414" s="39">
        <v>0</v>
      </c>
      <c r="I414" s="39">
        <f>ROUND(E414*H414,2)</f>
        <v>0</v>
      </c>
      <c r="J414" s="39">
        <f>F414</f>
        <v>74236.160000000003</v>
      </c>
      <c r="K414" s="39">
        <f>ROUND(E414*J414,2)</f>
        <v>74236.160000000003</v>
      </c>
      <c r="L414" s="39">
        <v>21</v>
      </c>
      <c r="M414" s="39">
        <f>G414*(1+L414/100)</f>
        <v>89825.753599999996</v>
      </c>
      <c r="N414" s="40">
        <v>0</v>
      </c>
      <c r="O414" s="40">
        <f>ROUND(E414*N414,2)</f>
        <v>0</v>
      </c>
      <c r="P414" s="40">
        <v>0</v>
      </c>
      <c r="Q414" s="40">
        <f>ROUND(E414*P414,2)</f>
        <v>0</v>
      </c>
      <c r="R414" s="39">
        <v>0</v>
      </c>
      <c r="S414" s="39">
        <f>ROUND(E414*R414,2)</f>
        <v>0</v>
      </c>
      <c r="T414" s="41"/>
      <c r="U414" s="41"/>
      <c r="V414" s="41"/>
      <c r="W414" s="41"/>
      <c r="X414" s="41"/>
      <c r="Y414" s="41"/>
      <c r="Z414" s="41"/>
      <c r="AA414" s="41" t="s">
        <v>126</v>
      </c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</row>
    <row r="415" spans="1:54" x14ac:dyDescent="0.2">
      <c r="A415" s="24" t="s">
        <v>121</v>
      </c>
      <c r="B415" s="25" t="s">
        <v>86</v>
      </c>
      <c r="C415" s="26" t="s">
        <v>87</v>
      </c>
      <c r="D415" s="27"/>
      <c r="E415" s="28"/>
      <c r="F415" s="29"/>
      <c r="G415" s="30">
        <f>SUMIF(AA416:AA420,"&lt;&gt;NOR",G416:G420)</f>
        <v>9047.26</v>
      </c>
      <c r="H415" s="39"/>
      <c r="I415" s="31">
        <f>SUM(I416:I420)</f>
        <v>9047.26</v>
      </c>
      <c r="J415" s="31"/>
      <c r="K415" s="31">
        <f>SUM(K416:K420)</f>
        <v>0</v>
      </c>
      <c r="L415" s="31"/>
      <c r="M415" s="31">
        <f>SUM(M416:M420)</f>
        <v>10947.184599999999</v>
      </c>
      <c r="N415" s="32"/>
      <c r="O415" s="32">
        <f>SUM(O416:O420)</f>
        <v>0</v>
      </c>
      <c r="P415" s="32"/>
      <c r="Q415" s="32">
        <f>SUM(Q416:Q420)</f>
        <v>0</v>
      </c>
      <c r="R415" s="31"/>
      <c r="S415" s="31">
        <f>SUM(S416:S420)</f>
        <v>0</v>
      </c>
      <c r="AA415" t="s">
        <v>122</v>
      </c>
    </row>
    <row r="416" spans="1:54" ht="22.5" outlineLevel="1" x14ac:dyDescent="0.2">
      <c r="A416" s="33">
        <v>358</v>
      </c>
      <c r="B416" s="34" t="s">
        <v>785</v>
      </c>
      <c r="C416" s="35" t="s">
        <v>786</v>
      </c>
      <c r="D416" s="36" t="s">
        <v>150</v>
      </c>
      <c r="E416" s="37">
        <v>2</v>
      </c>
      <c r="F416" s="11">
        <v>1167.5999999999999</v>
      </c>
      <c r="G416" s="38">
        <f>ROUND(E416*F416,2)</f>
        <v>2335.1999999999998</v>
      </c>
      <c r="H416" s="39">
        <f>F416</f>
        <v>1167.5999999999999</v>
      </c>
      <c r="I416" s="39">
        <f>ROUND(E416*H416,2)</f>
        <v>2335.1999999999998</v>
      </c>
      <c r="J416" s="39">
        <v>0</v>
      </c>
      <c r="K416" s="39">
        <f>ROUND(E416*J416,2)</f>
        <v>0</v>
      </c>
      <c r="L416" s="39">
        <v>21</v>
      </c>
      <c r="M416" s="39">
        <f>G416*(1+L416/100)</f>
        <v>2825.5919999999996</v>
      </c>
      <c r="N416" s="40">
        <v>0</v>
      </c>
      <c r="O416" s="40">
        <f>ROUND(E416*N416,2)</f>
        <v>0</v>
      </c>
      <c r="P416" s="40">
        <v>0</v>
      </c>
      <c r="Q416" s="40">
        <f>ROUND(E416*P416,2)</f>
        <v>0</v>
      </c>
      <c r="R416" s="39">
        <v>0</v>
      </c>
      <c r="S416" s="39">
        <f>ROUND(E416*R416,2)</f>
        <v>0</v>
      </c>
      <c r="T416" s="41"/>
      <c r="U416" s="41"/>
      <c r="V416" s="41"/>
      <c r="W416" s="41"/>
      <c r="X416" s="41"/>
      <c r="Y416" s="41"/>
      <c r="Z416" s="41"/>
      <c r="AA416" s="41" t="s">
        <v>126</v>
      </c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</row>
    <row r="417" spans="1:54" outlineLevel="1" x14ac:dyDescent="0.2">
      <c r="A417" s="33">
        <v>359</v>
      </c>
      <c r="B417" s="34" t="s">
        <v>787</v>
      </c>
      <c r="C417" s="35" t="s">
        <v>788</v>
      </c>
      <c r="D417" s="36" t="s">
        <v>150</v>
      </c>
      <c r="E417" s="37">
        <v>5</v>
      </c>
      <c r="F417" s="11">
        <v>778.4</v>
      </c>
      <c r="G417" s="38">
        <f>ROUND(E417*F417,2)</f>
        <v>3892</v>
      </c>
      <c r="H417" s="39">
        <f t="shared" ref="H417:H420" si="120">F417</f>
        <v>778.4</v>
      </c>
      <c r="I417" s="39">
        <f>ROUND(E417*H417,2)</f>
        <v>3892</v>
      </c>
      <c r="J417" s="39">
        <v>0</v>
      </c>
      <c r="K417" s="39">
        <f>ROUND(E417*J417,2)</f>
        <v>0</v>
      </c>
      <c r="L417" s="39">
        <v>21</v>
      </c>
      <c r="M417" s="39">
        <f>G417*(1+L417/100)</f>
        <v>4709.32</v>
      </c>
      <c r="N417" s="40">
        <v>0</v>
      </c>
      <c r="O417" s="40">
        <f>ROUND(E417*N417,2)</f>
        <v>0</v>
      </c>
      <c r="P417" s="40">
        <v>0</v>
      </c>
      <c r="Q417" s="40">
        <f>ROUND(E417*P417,2)</f>
        <v>0</v>
      </c>
      <c r="R417" s="39">
        <v>0</v>
      </c>
      <c r="S417" s="39">
        <f>ROUND(E417*R417,2)</f>
        <v>0</v>
      </c>
      <c r="T417" s="41"/>
      <c r="U417" s="41"/>
      <c r="V417" s="41"/>
      <c r="W417" s="41"/>
      <c r="X417" s="41"/>
      <c r="Y417" s="41"/>
      <c r="Z417" s="41"/>
      <c r="AA417" s="41" t="s">
        <v>126</v>
      </c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</row>
    <row r="418" spans="1:54" outlineLevel="1" x14ac:dyDescent="0.2">
      <c r="A418" s="33">
        <v>360</v>
      </c>
      <c r="B418" s="34" t="s">
        <v>789</v>
      </c>
      <c r="C418" s="35" t="s">
        <v>790</v>
      </c>
      <c r="D418" s="36" t="s">
        <v>150</v>
      </c>
      <c r="E418" s="37">
        <v>2</v>
      </c>
      <c r="F418" s="11">
        <v>140</v>
      </c>
      <c r="G418" s="38">
        <f>ROUND(E418*F418,2)</f>
        <v>280</v>
      </c>
      <c r="H418" s="39">
        <f t="shared" si="120"/>
        <v>140</v>
      </c>
      <c r="I418" s="39">
        <f>ROUND(E418*H418,2)</f>
        <v>280</v>
      </c>
      <c r="J418" s="39">
        <v>0</v>
      </c>
      <c r="K418" s="39">
        <f>ROUND(E418*J418,2)</f>
        <v>0</v>
      </c>
      <c r="L418" s="39">
        <v>21</v>
      </c>
      <c r="M418" s="39">
        <f>G418*(1+L418/100)</f>
        <v>338.8</v>
      </c>
      <c r="N418" s="40">
        <v>0</v>
      </c>
      <c r="O418" s="40">
        <f>ROUND(E418*N418,2)</f>
        <v>0</v>
      </c>
      <c r="P418" s="40">
        <v>0</v>
      </c>
      <c r="Q418" s="40">
        <f>ROUND(E418*P418,2)</f>
        <v>0</v>
      </c>
      <c r="R418" s="39">
        <v>0</v>
      </c>
      <c r="S418" s="39">
        <f>ROUND(E418*R418,2)</f>
        <v>0</v>
      </c>
      <c r="T418" s="41"/>
      <c r="U418" s="41"/>
      <c r="V418" s="41"/>
      <c r="W418" s="41"/>
      <c r="X418" s="41"/>
      <c r="Y418" s="41"/>
      <c r="Z418" s="41"/>
      <c r="AA418" s="41" t="s">
        <v>126</v>
      </c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</row>
    <row r="419" spans="1:54" outlineLevel="1" x14ac:dyDescent="0.2">
      <c r="A419" s="33">
        <v>361</v>
      </c>
      <c r="B419" s="34" t="s">
        <v>791</v>
      </c>
      <c r="C419" s="35" t="s">
        <v>792</v>
      </c>
      <c r="D419" s="36" t="s">
        <v>150</v>
      </c>
      <c r="E419" s="37">
        <v>2</v>
      </c>
      <c r="F419" s="11">
        <v>190</v>
      </c>
      <c r="G419" s="38">
        <f>ROUND(E419*F419,2)</f>
        <v>380</v>
      </c>
      <c r="H419" s="39">
        <f t="shared" si="120"/>
        <v>190</v>
      </c>
      <c r="I419" s="39">
        <f>ROUND(E419*H419,2)</f>
        <v>380</v>
      </c>
      <c r="J419" s="39">
        <v>0</v>
      </c>
      <c r="K419" s="39">
        <f>ROUND(E419*J419,2)</f>
        <v>0</v>
      </c>
      <c r="L419" s="39">
        <v>21</v>
      </c>
      <c r="M419" s="39">
        <f>G419*(1+L419/100)</f>
        <v>459.8</v>
      </c>
      <c r="N419" s="40">
        <v>0</v>
      </c>
      <c r="O419" s="40">
        <f>ROUND(E419*N419,2)</f>
        <v>0</v>
      </c>
      <c r="P419" s="40">
        <v>0</v>
      </c>
      <c r="Q419" s="40">
        <f>ROUND(E419*P419,2)</f>
        <v>0</v>
      </c>
      <c r="R419" s="39">
        <v>0</v>
      </c>
      <c r="S419" s="39">
        <f>ROUND(E419*R419,2)</f>
        <v>0</v>
      </c>
      <c r="T419" s="41"/>
      <c r="U419" s="41"/>
      <c r="V419" s="41"/>
      <c r="W419" s="41"/>
      <c r="X419" s="41"/>
      <c r="Y419" s="41"/>
      <c r="Z419" s="41"/>
      <c r="AA419" s="41" t="s">
        <v>126</v>
      </c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</row>
    <row r="420" spans="1:54" outlineLevel="1" x14ac:dyDescent="0.2">
      <c r="A420" s="42">
        <v>362</v>
      </c>
      <c r="B420" s="43" t="s">
        <v>793</v>
      </c>
      <c r="C420" s="44" t="s">
        <v>794</v>
      </c>
      <c r="D420" s="45" t="s">
        <v>150</v>
      </c>
      <c r="E420" s="46">
        <v>2</v>
      </c>
      <c r="F420" s="10">
        <v>1080.03</v>
      </c>
      <c r="G420" s="47">
        <f>ROUND(E420*F420,2)</f>
        <v>2160.06</v>
      </c>
      <c r="H420" s="39">
        <f t="shared" si="120"/>
        <v>1080.03</v>
      </c>
      <c r="I420" s="39">
        <f>ROUND(E420*H420,2)</f>
        <v>2160.06</v>
      </c>
      <c r="J420" s="39">
        <v>0</v>
      </c>
      <c r="K420" s="39">
        <f>ROUND(E420*J420,2)</f>
        <v>0</v>
      </c>
      <c r="L420" s="39">
        <v>21</v>
      </c>
      <c r="M420" s="39">
        <f>G420*(1+L420/100)</f>
        <v>2613.6725999999999</v>
      </c>
      <c r="N420" s="40">
        <v>0</v>
      </c>
      <c r="O420" s="40">
        <f>ROUND(E420*N420,2)</f>
        <v>0</v>
      </c>
      <c r="P420" s="40">
        <v>0</v>
      </c>
      <c r="Q420" s="40">
        <f>ROUND(E420*P420,2)</f>
        <v>0</v>
      </c>
      <c r="R420" s="39">
        <v>0</v>
      </c>
      <c r="S420" s="39">
        <f>ROUND(E420*R420,2)</f>
        <v>0</v>
      </c>
      <c r="T420" s="41"/>
      <c r="U420" s="41"/>
      <c r="V420" s="41"/>
      <c r="W420" s="41"/>
      <c r="X420" s="41"/>
      <c r="Y420" s="41"/>
      <c r="Z420" s="41"/>
      <c r="AA420" s="41" t="s">
        <v>126</v>
      </c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</row>
    <row r="421" spans="1:54" x14ac:dyDescent="0.2">
      <c r="A421" s="1"/>
      <c r="B421" s="2"/>
      <c r="C421" s="55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Y421">
        <v>12</v>
      </c>
      <c r="Z421">
        <v>21</v>
      </c>
      <c r="AA421" t="s">
        <v>113</v>
      </c>
    </row>
    <row r="422" spans="1:54" x14ac:dyDescent="0.2">
      <c r="A422" s="56"/>
      <c r="B422" s="57" t="s">
        <v>31</v>
      </c>
      <c r="C422" s="58"/>
      <c r="D422" s="59"/>
      <c r="E422" s="60"/>
      <c r="F422" s="60"/>
      <c r="G422" s="61">
        <f>G8+G10+G12+G14+G18+G23+G26+G29+G72+G87+G97+G134+G156+G171+G189+G209+G218+G230+G256+G286+G319+G355+G411+G415</f>
        <v>2705505.6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Y422">
        <f>SUMIF(L7:L420,Y421,G7:G420)</f>
        <v>0</v>
      </c>
      <c r="Z422">
        <f>SUMIF(L7:L420,Z421,G7:G420)</f>
        <v>2705505.6000000024</v>
      </c>
      <c r="AA422" t="s">
        <v>795</v>
      </c>
    </row>
    <row r="423" spans="1:54" x14ac:dyDescent="0.2">
      <c r="A423" s="1"/>
      <c r="B423" s="2"/>
      <c r="C423" s="55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54" x14ac:dyDescent="0.2">
      <c r="A424" s="1"/>
      <c r="B424" s="2"/>
      <c r="C424" s="55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54" x14ac:dyDescent="0.2">
      <c r="A425" s="257" t="s">
        <v>796</v>
      </c>
      <c r="B425" s="257"/>
      <c r="C425" s="258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54" x14ac:dyDescent="0.2">
      <c r="A426" s="263"/>
      <c r="B426" s="264"/>
      <c r="C426" s="265"/>
      <c r="D426" s="264"/>
      <c r="E426" s="264"/>
      <c r="F426" s="264"/>
      <c r="G426" s="26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AA426" t="s">
        <v>797</v>
      </c>
    </row>
    <row r="427" spans="1:54" x14ac:dyDescent="0.2">
      <c r="A427" s="267"/>
      <c r="B427" s="268"/>
      <c r="C427" s="269"/>
      <c r="D427" s="268"/>
      <c r="E427" s="268"/>
      <c r="F427" s="268"/>
      <c r="G427" s="27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54" x14ac:dyDescent="0.2">
      <c r="A428" s="267"/>
      <c r="B428" s="268"/>
      <c r="C428" s="269"/>
      <c r="D428" s="268"/>
      <c r="E428" s="268"/>
      <c r="F428" s="268"/>
      <c r="G428" s="27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54" x14ac:dyDescent="0.2">
      <c r="A429" s="267"/>
      <c r="B429" s="268"/>
      <c r="C429" s="269"/>
      <c r="D429" s="268"/>
      <c r="E429" s="268"/>
      <c r="F429" s="268"/>
      <c r="G429" s="27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54" x14ac:dyDescent="0.2">
      <c r="A430" s="271"/>
      <c r="B430" s="272"/>
      <c r="C430" s="273"/>
      <c r="D430" s="272"/>
      <c r="E430" s="272"/>
      <c r="F430" s="272"/>
      <c r="G430" s="27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54" x14ac:dyDescent="0.2">
      <c r="A431" s="1"/>
      <c r="B431" s="2"/>
      <c r="C431" s="55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54" x14ac:dyDescent="0.2">
      <c r="C432" s="62"/>
      <c r="D432" s="16"/>
      <c r="AA432" t="s">
        <v>801</v>
      </c>
    </row>
    <row r="433" spans="4:4" x14ac:dyDescent="0.2">
      <c r="D433" s="16"/>
    </row>
    <row r="434" spans="4:4" x14ac:dyDescent="0.2">
      <c r="D434" s="16"/>
    </row>
    <row r="435" spans="4:4" x14ac:dyDescent="0.2">
      <c r="D435" s="16"/>
    </row>
    <row r="436" spans="4:4" x14ac:dyDescent="0.2">
      <c r="D436" s="16"/>
    </row>
    <row r="437" spans="4:4" x14ac:dyDescent="0.2">
      <c r="D437" s="16"/>
    </row>
    <row r="438" spans="4:4" x14ac:dyDescent="0.2">
      <c r="D438" s="16"/>
    </row>
    <row r="439" spans="4:4" x14ac:dyDescent="0.2">
      <c r="D439" s="16"/>
    </row>
    <row r="440" spans="4:4" x14ac:dyDescent="0.2">
      <c r="D440" s="16"/>
    </row>
    <row r="441" spans="4:4" x14ac:dyDescent="0.2">
      <c r="D441" s="16"/>
    </row>
    <row r="442" spans="4:4" x14ac:dyDescent="0.2">
      <c r="D442" s="16"/>
    </row>
    <row r="443" spans="4:4" x14ac:dyDescent="0.2">
      <c r="D443" s="16"/>
    </row>
    <row r="444" spans="4:4" x14ac:dyDescent="0.2">
      <c r="D444" s="16"/>
    </row>
    <row r="445" spans="4:4" x14ac:dyDescent="0.2">
      <c r="D445" s="16"/>
    </row>
    <row r="446" spans="4:4" x14ac:dyDescent="0.2">
      <c r="D446" s="16"/>
    </row>
    <row r="447" spans="4:4" x14ac:dyDescent="0.2">
      <c r="D447" s="16"/>
    </row>
    <row r="448" spans="4:4" x14ac:dyDescent="0.2">
      <c r="D448" s="16"/>
    </row>
    <row r="449" spans="4:4" x14ac:dyDescent="0.2">
      <c r="D449" s="16"/>
    </row>
    <row r="450" spans="4:4" x14ac:dyDescent="0.2">
      <c r="D450" s="16"/>
    </row>
    <row r="451" spans="4:4" x14ac:dyDescent="0.2">
      <c r="D451" s="16"/>
    </row>
    <row r="452" spans="4:4" x14ac:dyDescent="0.2">
      <c r="D452" s="16"/>
    </row>
    <row r="453" spans="4:4" x14ac:dyDescent="0.2">
      <c r="D453" s="16"/>
    </row>
    <row r="454" spans="4:4" x14ac:dyDescent="0.2">
      <c r="D454" s="16"/>
    </row>
    <row r="455" spans="4:4" x14ac:dyDescent="0.2">
      <c r="D455" s="16"/>
    </row>
    <row r="456" spans="4:4" x14ac:dyDescent="0.2">
      <c r="D456" s="16"/>
    </row>
    <row r="457" spans="4:4" x14ac:dyDescent="0.2">
      <c r="D457" s="16"/>
    </row>
    <row r="458" spans="4:4" x14ac:dyDescent="0.2">
      <c r="D458" s="16"/>
    </row>
    <row r="459" spans="4:4" x14ac:dyDescent="0.2">
      <c r="D459" s="16"/>
    </row>
    <row r="460" spans="4:4" x14ac:dyDescent="0.2">
      <c r="D460" s="16"/>
    </row>
    <row r="461" spans="4:4" x14ac:dyDescent="0.2">
      <c r="D461" s="16"/>
    </row>
    <row r="462" spans="4:4" x14ac:dyDescent="0.2">
      <c r="D462" s="16"/>
    </row>
    <row r="463" spans="4:4" x14ac:dyDescent="0.2">
      <c r="D463" s="16"/>
    </row>
    <row r="464" spans="4:4" x14ac:dyDescent="0.2">
      <c r="D464" s="16"/>
    </row>
    <row r="465" spans="4:4" x14ac:dyDescent="0.2">
      <c r="D465" s="16"/>
    </row>
    <row r="466" spans="4:4" x14ac:dyDescent="0.2">
      <c r="D466" s="16"/>
    </row>
    <row r="467" spans="4:4" x14ac:dyDescent="0.2">
      <c r="D467" s="16"/>
    </row>
    <row r="468" spans="4:4" x14ac:dyDescent="0.2">
      <c r="D468" s="16"/>
    </row>
    <row r="469" spans="4:4" x14ac:dyDescent="0.2">
      <c r="D469" s="16"/>
    </row>
    <row r="470" spans="4:4" x14ac:dyDescent="0.2">
      <c r="D470" s="16"/>
    </row>
    <row r="471" spans="4:4" x14ac:dyDescent="0.2">
      <c r="D471" s="16"/>
    </row>
    <row r="472" spans="4:4" x14ac:dyDescent="0.2">
      <c r="D472" s="16"/>
    </row>
    <row r="473" spans="4:4" x14ac:dyDescent="0.2">
      <c r="D473" s="16"/>
    </row>
    <row r="474" spans="4:4" x14ac:dyDescent="0.2">
      <c r="D474" s="16"/>
    </row>
    <row r="475" spans="4:4" x14ac:dyDescent="0.2">
      <c r="D475" s="16"/>
    </row>
    <row r="476" spans="4:4" x14ac:dyDescent="0.2">
      <c r="D476" s="16"/>
    </row>
    <row r="477" spans="4:4" x14ac:dyDescent="0.2">
      <c r="D477" s="16"/>
    </row>
    <row r="478" spans="4:4" x14ac:dyDescent="0.2">
      <c r="D478" s="16"/>
    </row>
    <row r="479" spans="4:4" x14ac:dyDescent="0.2">
      <c r="D479" s="16"/>
    </row>
    <row r="480" spans="4:4" x14ac:dyDescent="0.2">
      <c r="D480" s="16"/>
    </row>
    <row r="481" spans="4:4" x14ac:dyDescent="0.2">
      <c r="D481" s="16"/>
    </row>
    <row r="482" spans="4:4" x14ac:dyDescent="0.2">
      <c r="D482" s="16"/>
    </row>
    <row r="483" spans="4:4" x14ac:dyDescent="0.2">
      <c r="D483" s="16"/>
    </row>
    <row r="484" spans="4:4" x14ac:dyDescent="0.2">
      <c r="D484" s="16"/>
    </row>
    <row r="485" spans="4:4" x14ac:dyDescent="0.2">
      <c r="D485" s="16"/>
    </row>
    <row r="486" spans="4:4" x14ac:dyDescent="0.2">
      <c r="D486" s="16"/>
    </row>
    <row r="487" spans="4:4" x14ac:dyDescent="0.2">
      <c r="D487" s="16"/>
    </row>
    <row r="488" spans="4:4" x14ac:dyDescent="0.2">
      <c r="D488" s="16"/>
    </row>
    <row r="489" spans="4:4" x14ac:dyDescent="0.2">
      <c r="D489" s="16"/>
    </row>
    <row r="490" spans="4:4" x14ac:dyDescent="0.2">
      <c r="D490" s="16"/>
    </row>
    <row r="491" spans="4:4" x14ac:dyDescent="0.2">
      <c r="D491" s="16"/>
    </row>
    <row r="492" spans="4:4" x14ac:dyDescent="0.2">
      <c r="D492" s="16"/>
    </row>
    <row r="493" spans="4:4" x14ac:dyDescent="0.2">
      <c r="D493" s="16"/>
    </row>
    <row r="494" spans="4:4" x14ac:dyDescent="0.2">
      <c r="D494" s="16"/>
    </row>
    <row r="495" spans="4:4" x14ac:dyDescent="0.2">
      <c r="D495" s="16"/>
    </row>
    <row r="496" spans="4:4" x14ac:dyDescent="0.2">
      <c r="D496" s="16"/>
    </row>
    <row r="497" spans="4:4" x14ac:dyDescent="0.2">
      <c r="D497" s="16"/>
    </row>
    <row r="498" spans="4:4" x14ac:dyDescent="0.2">
      <c r="D498" s="16"/>
    </row>
    <row r="499" spans="4:4" x14ac:dyDescent="0.2">
      <c r="D499" s="16"/>
    </row>
    <row r="500" spans="4:4" x14ac:dyDescent="0.2">
      <c r="D500" s="16"/>
    </row>
    <row r="501" spans="4:4" x14ac:dyDescent="0.2">
      <c r="D501" s="16"/>
    </row>
    <row r="502" spans="4:4" x14ac:dyDescent="0.2">
      <c r="D502" s="16"/>
    </row>
    <row r="503" spans="4:4" x14ac:dyDescent="0.2">
      <c r="D503" s="16"/>
    </row>
    <row r="504" spans="4:4" x14ac:dyDescent="0.2">
      <c r="D504" s="16"/>
    </row>
    <row r="505" spans="4:4" x14ac:dyDescent="0.2">
      <c r="D505" s="16"/>
    </row>
    <row r="506" spans="4:4" x14ac:dyDescent="0.2">
      <c r="D506" s="16"/>
    </row>
    <row r="507" spans="4:4" x14ac:dyDescent="0.2">
      <c r="D507" s="16"/>
    </row>
    <row r="508" spans="4:4" x14ac:dyDescent="0.2">
      <c r="D508" s="16"/>
    </row>
    <row r="509" spans="4:4" x14ac:dyDescent="0.2">
      <c r="D509" s="16"/>
    </row>
    <row r="510" spans="4:4" x14ac:dyDescent="0.2">
      <c r="D510" s="16"/>
    </row>
    <row r="511" spans="4:4" x14ac:dyDescent="0.2">
      <c r="D511" s="16"/>
    </row>
    <row r="512" spans="4:4" x14ac:dyDescent="0.2">
      <c r="D512" s="16"/>
    </row>
    <row r="513" spans="4:4" x14ac:dyDescent="0.2">
      <c r="D513" s="16"/>
    </row>
    <row r="514" spans="4:4" x14ac:dyDescent="0.2">
      <c r="D514" s="16"/>
    </row>
    <row r="515" spans="4:4" x14ac:dyDescent="0.2">
      <c r="D515" s="16"/>
    </row>
    <row r="516" spans="4:4" x14ac:dyDescent="0.2">
      <c r="D516" s="16"/>
    </row>
    <row r="517" spans="4:4" x14ac:dyDescent="0.2">
      <c r="D517" s="16"/>
    </row>
    <row r="518" spans="4:4" x14ac:dyDescent="0.2">
      <c r="D518" s="16"/>
    </row>
    <row r="519" spans="4:4" x14ac:dyDescent="0.2">
      <c r="D519" s="16"/>
    </row>
    <row r="520" spans="4:4" x14ac:dyDescent="0.2">
      <c r="D520" s="16"/>
    </row>
    <row r="521" spans="4:4" x14ac:dyDescent="0.2">
      <c r="D521" s="16"/>
    </row>
    <row r="522" spans="4:4" x14ac:dyDescent="0.2">
      <c r="D522" s="16"/>
    </row>
    <row r="523" spans="4:4" x14ac:dyDescent="0.2">
      <c r="D523" s="16"/>
    </row>
    <row r="524" spans="4:4" x14ac:dyDescent="0.2">
      <c r="D524" s="16"/>
    </row>
    <row r="525" spans="4:4" x14ac:dyDescent="0.2">
      <c r="D525" s="16"/>
    </row>
    <row r="526" spans="4:4" x14ac:dyDescent="0.2">
      <c r="D526" s="16"/>
    </row>
    <row r="527" spans="4:4" x14ac:dyDescent="0.2">
      <c r="D527" s="16"/>
    </row>
    <row r="528" spans="4:4" x14ac:dyDescent="0.2">
      <c r="D528" s="16"/>
    </row>
    <row r="529" spans="4:4" x14ac:dyDescent="0.2">
      <c r="D529" s="16"/>
    </row>
    <row r="530" spans="4:4" x14ac:dyDescent="0.2">
      <c r="D530" s="16"/>
    </row>
    <row r="531" spans="4:4" x14ac:dyDescent="0.2">
      <c r="D531" s="16"/>
    </row>
    <row r="532" spans="4:4" x14ac:dyDescent="0.2">
      <c r="D532" s="16"/>
    </row>
    <row r="533" spans="4:4" x14ac:dyDescent="0.2">
      <c r="D533" s="16"/>
    </row>
    <row r="534" spans="4:4" x14ac:dyDescent="0.2">
      <c r="D534" s="16"/>
    </row>
    <row r="535" spans="4:4" x14ac:dyDescent="0.2">
      <c r="D535" s="16"/>
    </row>
    <row r="536" spans="4:4" x14ac:dyDescent="0.2">
      <c r="D536" s="16"/>
    </row>
    <row r="537" spans="4:4" x14ac:dyDescent="0.2">
      <c r="D537" s="16"/>
    </row>
    <row r="538" spans="4:4" x14ac:dyDescent="0.2">
      <c r="D538" s="16"/>
    </row>
    <row r="539" spans="4:4" x14ac:dyDescent="0.2">
      <c r="D539" s="16"/>
    </row>
    <row r="540" spans="4:4" x14ac:dyDescent="0.2">
      <c r="D540" s="16"/>
    </row>
    <row r="541" spans="4:4" x14ac:dyDescent="0.2">
      <c r="D541" s="16"/>
    </row>
    <row r="542" spans="4:4" x14ac:dyDescent="0.2">
      <c r="D542" s="16"/>
    </row>
    <row r="543" spans="4:4" x14ac:dyDescent="0.2">
      <c r="D543" s="16"/>
    </row>
    <row r="544" spans="4:4" x14ac:dyDescent="0.2">
      <c r="D544" s="16"/>
    </row>
    <row r="545" spans="4:4" x14ac:dyDescent="0.2">
      <c r="D545" s="16"/>
    </row>
    <row r="546" spans="4:4" x14ac:dyDescent="0.2">
      <c r="D546" s="16"/>
    </row>
    <row r="547" spans="4:4" x14ac:dyDescent="0.2">
      <c r="D547" s="16"/>
    </row>
    <row r="548" spans="4:4" x14ac:dyDescent="0.2">
      <c r="D548" s="16"/>
    </row>
    <row r="549" spans="4:4" x14ac:dyDescent="0.2">
      <c r="D549" s="16"/>
    </row>
    <row r="550" spans="4:4" x14ac:dyDescent="0.2">
      <c r="D550" s="16"/>
    </row>
    <row r="551" spans="4:4" x14ac:dyDescent="0.2">
      <c r="D551" s="16"/>
    </row>
    <row r="552" spans="4:4" x14ac:dyDescent="0.2">
      <c r="D552" s="16"/>
    </row>
    <row r="553" spans="4:4" x14ac:dyDescent="0.2">
      <c r="D553" s="16"/>
    </row>
    <row r="554" spans="4:4" x14ac:dyDescent="0.2">
      <c r="D554" s="16"/>
    </row>
    <row r="555" spans="4:4" x14ac:dyDescent="0.2">
      <c r="D555" s="16"/>
    </row>
    <row r="556" spans="4:4" x14ac:dyDescent="0.2">
      <c r="D556" s="16"/>
    </row>
    <row r="557" spans="4:4" x14ac:dyDescent="0.2">
      <c r="D557" s="16"/>
    </row>
    <row r="558" spans="4:4" x14ac:dyDescent="0.2">
      <c r="D558" s="16"/>
    </row>
    <row r="559" spans="4:4" x14ac:dyDescent="0.2">
      <c r="D559" s="16"/>
    </row>
    <row r="560" spans="4:4" x14ac:dyDescent="0.2">
      <c r="D560" s="16"/>
    </row>
    <row r="561" spans="4:4" x14ac:dyDescent="0.2">
      <c r="D561" s="16"/>
    </row>
    <row r="562" spans="4:4" x14ac:dyDescent="0.2">
      <c r="D562" s="16"/>
    </row>
    <row r="563" spans="4:4" x14ac:dyDescent="0.2">
      <c r="D563" s="16"/>
    </row>
    <row r="564" spans="4:4" x14ac:dyDescent="0.2">
      <c r="D564" s="16"/>
    </row>
    <row r="565" spans="4:4" x14ac:dyDescent="0.2">
      <c r="D565" s="16"/>
    </row>
    <row r="566" spans="4:4" x14ac:dyDescent="0.2">
      <c r="D566" s="16"/>
    </row>
    <row r="567" spans="4:4" x14ac:dyDescent="0.2">
      <c r="D567" s="16"/>
    </row>
    <row r="568" spans="4:4" x14ac:dyDescent="0.2">
      <c r="D568" s="16"/>
    </row>
    <row r="569" spans="4:4" x14ac:dyDescent="0.2">
      <c r="D569" s="16"/>
    </row>
    <row r="570" spans="4:4" x14ac:dyDescent="0.2">
      <c r="D570" s="16"/>
    </row>
    <row r="571" spans="4:4" x14ac:dyDescent="0.2">
      <c r="D571" s="16"/>
    </row>
    <row r="572" spans="4:4" x14ac:dyDescent="0.2">
      <c r="D572" s="16"/>
    </row>
    <row r="573" spans="4:4" x14ac:dyDescent="0.2">
      <c r="D573" s="16"/>
    </row>
    <row r="574" spans="4:4" x14ac:dyDescent="0.2">
      <c r="D574" s="16"/>
    </row>
    <row r="575" spans="4:4" x14ac:dyDescent="0.2">
      <c r="D575" s="16"/>
    </row>
    <row r="576" spans="4:4" x14ac:dyDescent="0.2">
      <c r="D576" s="16"/>
    </row>
    <row r="577" spans="4:4" x14ac:dyDescent="0.2">
      <c r="D577" s="16"/>
    </row>
    <row r="578" spans="4:4" x14ac:dyDescent="0.2">
      <c r="D578" s="16"/>
    </row>
    <row r="579" spans="4:4" x14ac:dyDescent="0.2">
      <c r="D579" s="16"/>
    </row>
    <row r="580" spans="4:4" x14ac:dyDescent="0.2">
      <c r="D580" s="16"/>
    </row>
    <row r="581" spans="4:4" x14ac:dyDescent="0.2">
      <c r="D581" s="16"/>
    </row>
    <row r="582" spans="4:4" x14ac:dyDescent="0.2">
      <c r="D582" s="16"/>
    </row>
    <row r="583" spans="4:4" x14ac:dyDescent="0.2">
      <c r="D583" s="16"/>
    </row>
    <row r="584" spans="4:4" x14ac:dyDescent="0.2">
      <c r="D584" s="16"/>
    </row>
    <row r="585" spans="4:4" x14ac:dyDescent="0.2">
      <c r="D585" s="16"/>
    </row>
    <row r="586" spans="4:4" x14ac:dyDescent="0.2">
      <c r="D586" s="16"/>
    </row>
    <row r="587" spans="4:4" x14ac:dyDescent="0.2">
      <c r="D587" s="16"/>
    </row>
    <row r="588" spans="4:4" x14ac:dyDescent="0.2">
      <c r="D588" s="16"/>
    </row>
    <row r="589" spans="4:4" x14ac:dyDescent="0.2">
      <c r="D589" s="16"/>
    </row>
    <row r="590" spans="4:4" x14ac:dyDescent="0.2">
      <c r="D590" s="16"/>
    </row>
    <row r="591" spans="4:4" x14ac:dyDescent="0.2">
      <c r="D591" s="16"/>
    </row>
    <row r="592" spans="4:4" x14ac:dyDescent="0.2">
      <c r="D592" s="16"/>
    </row>
    <row r="593" spans="4:4" x14ac:dyDescent="0.2">
      <c r="D593" s="16"/>
    </row>
    <row r="594" spans="4:4" x14ac:dyDescent="0.2">
      <c r="D594" s="16"/>
    </row>
    <row r="595" spans="4:4" x14ac:dyDescent="0.2">
      <c r="D595" s="16"/>
    </row>
    <row r="596" spans="4:4" x14ac:dyDescent="0.2">
      <c r="D596" s="16"/>
    </row>
    <row r="597" spans="4:4" x14ac:dyDescent="0.2">
      <c r="D597" s="16"/>
    </row>
    <row r="598" spans="4:4" x14ac:dyDescent="0.2">
      <c r="D598" s="16"/>
    </row>
    <row r="599" spans="4:4" x14ac:dyDescent="0.2">
      <c r="D599" s="16"/>
    </row>
    <row r="600" spans="4:4" x14ac:dyDescent="0.2">
      <c r="D600" s="16"/>
    </row>
    <row r="601" spans="4:4" x14ac:dyDescent="0.2">
      <c r="D601" s="16"/>
    </row>
    <row r="602" spans="4:4" x14ac:dyDescent="0.2">
      <c r="D602" s="16"/>
    </row>
    <row r="603" spans="4:4" x14ac:dyDescent="0.2">
      <c r="D603" s="16"/>
    </row>
    <row r="604" spans="4:4" x14ac:dyDescent="0.2">
      <c r="D604" s="16"/>
    </row>
    <row r="605" spans="4:4" x14ac:dyDescent="0.2">
      <c r="D605" s="16"/>
    </row>
    <row r="606" spans="4:4" x14ac:dyDescent="0.2">
      <c r="D606" s="16"/>
    </row>
    <row r="607" spans="4:4" x14ac:dyDescent="0.2">
      <c r="D607" s="16"/>
    </row>
    <row r="608" spans="4:4" x14ac:dyDescent="0.2">
      <c r="D608" s="16"/>
    </row>
    <row r="609" spans="4:4" x14ac:dyDescent="0.2">
      <c r="D609" s="16"/>
    </row>
    <row r="610" spans="4:4" x14ac:dyDescent="0.2">
      <c r="D610" s="16"/>
    </row>
    <row r="611" spans="4:4" x14ac:dyDescent="0.2">
      <c r="D611" s="16"/>
    </row>
    <row r="612" spans="4:4" x14ac:dyDescent="0.2">
      <c r="D612" s="16"/>
    </row>
    <row r="613" spans="4:4" x14ac:dyDescent="0.2">
      <c r="D613" s="16"/>
    </row>
    <row r="614" spans="4:4" x14ac:dyDescent="0.2">
      <c r="D614" s="16"/>
    </row>
    <row r="615" spans="4:4" x14ac:dyDescent="0.2">
      <c r="D615" s="16"/>
    </row>
    <row r="616" spans="4:4" x14ac:dyDescent="0.2">
      <c r="D616" s="16"/>
    </row>
    <row r="617" spans="4:4" x14ac:dyDescent="0.2">
      <c r="D617" s="16"/>
    </row>
    <row r="618" spans="4:4" x14ac:dyDescent="0.2">
      <c r="D618" s="16"/>
    </row>
    <row r="619" spans="4:4" x14ac:dyDescent="0.2">
      <c r="D619" s="16"/>
    </row>
    <row r="620" spans="4:4" x14ac:dyDescent="0.2">
      <c r="D620" s="16"/>
    </row>
    <row r="621" spans="4:4" x14ac:dyDescent="0.2">
      <c r="D621" s="16"/>
    </row>
    <row r="622" spans="4:4" x14ac:dyDescent="0.2">
      <c r="D622" s="16"/>
    </row>
    <row r="623" spans="4:4" x14ac:dyDescent="0.2">
      <c r="D623" s="16"/>
    </row>
    <row r="624" spans="4:4" x14ac:dyDescent="0.2">
      <c r="D624" s="16"/>
    </row>
    <row r="625" spans="4:4" x14ac:dyDescent="0.2">
      <c r="D625" s="16"/>
    </row>
    <row r="626" spans="4:4" x14ac:dyDescent="0.2">
      <c r="D626" s="16"/>
    </row>
    <row r="627" spans="4:4" x14ac:dyDescent="0.2">
      <c r="D627" s="16"/>
    </row>
    <row r="628" spans="4:4" x14ac:dyDescent="0.2">
      <c r="D628" s="16"/>
    </row>
    <row r="629" spans="4:4" x14ac:dyDescent="0.2">
      <c r="D629" s="16"/>
    </row>
    <row r="630" spans="4:4" x14ac:dyDescent="0.2">
      <c r="D630" s="16"/>
    </row>
    <row r="631" spans="4:4" x14ac:dyDescent="0.2">
      <c r="D631" s="16"/>
    </row>
    <row r="632" spans="4:4" x14ac:dyDescent="0.2">
      <c r="D632" s="16"/>
    </row>
    <row r="633" spans="4:4" x14ac:dyDescent="0.2">
      <c r="D633" s="16"/>
    </row>
    <row r="634" spans="4:4" x14ac:dyDescent="0.2">
      <c r="D634" s="16"/>
    </row>
    <row r="635" spans="4:4" x14ac:dyDescent="0.2">
      <c r="D635" s="16"/>
    </row>
    <row r="636" spans="4:4" x14ac:dyDescent="0.2">
      <c r="D636" s="16"/>
    </row>
    <row r="637" spans="4:4" x14ac:dyDescent="0.2">
      <c r="D637" s="16"/>
    </row>
    <row r="638" spans="4:4" x14ac:dyDescent="0.2">
      <c r="D638" s="16"/>
    </row>
    <row r="639" spans="4:4" x14ac:dyDescent="0.2">
      <c r="D639" s="16"/>
    </row>
    <row r="640" spans="4:4" x14ac:dyDescent="0.2">
      <c r="D640" s="16"/>
    </row>
    <row r="641" spans="4:4" x14ac:dyDescent="0.2">
      <c r="D641" s="16"/>
    </row>
    <row r="642" spans="4:4" x14ac:dyDescent="0.2">
      <c r="D642" s="16"/>
    </row>
    <row r="643" spans="4:4" x14ac:dyDescent="0.2">
      <c r="D643" s="16"/>
    </row>
    <row r="644" spans="4:4" x14ac:dyDescent="0.2">
      <c r="D644" s="16"/>
    </row>
    <row r="645" spans="4:4" x14ac:dyDescent="0.2">
      <c r="D645" s="16"/>
    </row>
    <row r="646" spans="4:4" x14ac:dyDescent="0.2">
      <c r="D646" s="16"/>
    </row>
    <row r="647" spans="4:4" x14ac:dyDescent="0.2">
      <c r="D647" s="16"/>
    </row>
    <row r="648" spans="4:4" x14ac:dyDescent="0.2">
      <c r="D648" s="16"/>
    </row>
    <row r="649" spans="4:4" x14ac:dyDescent="0.2">
      <c r="D649" s="16"/>
    </row>
    <row r="650" spans="4:4" x14ac:dyDescent="0.2">
      <c r="D650" s="16"/>
    </row>
    <row r="651" spans="4:4" x14ac:dyDescent="0.2">
      <c r="D651" s="16"/>
    </row>
    <row r="652" spans="4:4" x14ac:dyDescent="0.2">
      <c r="D652" s="16"/>
    </row>
    <row r="653" spans="4:4" x14ac:dyDescent="0.2">
      <c r="D653" s="16"/>
    </row>
    <row r="654" spans="4:4" x14ac:dyDescent="0.2">
      <c r="D654" s="16"/>
    </row>
    <row r="655" spans="4:4" x14ac:dyDescent="0.2">
      <c r="D655" s="16"/>
    </row>
    <row r="656" spans="4:4" x14ac:dyDescent="0.2">
      <c r="D656" s="16"/>
    </row>
    <row r="657" spans="4:4" x14ac:dyDescent="0.2">
      <c r="D657" s="16"/>
    </row>
    <row r="658" spans="4:4" x14ac:dyDescent="0.2">
      <c r="D658" s="16"/>
    </row>
    <row r="659" spans="4:4" x14ac:dyDescent="0.2">
      <c r="D659" s="16"/>
    </row>
    <row r="660" spans="4:4" x14ac:dyDescent="0.2">
      <c r="D660" s="16"/>
    </row>
    <row r="661" spans="4:4" x14ac:dyDescent="0.2">
      <c r="D661" s="16"/>
    </row>
    <row r="662" spans="4:4" x14ac:dyDescent="0.2">
      <c r="D662" s="16"/>
    </row>
    <row r="663" spans="4:4" x14ac:dyDescent="0.2">
      <c r="D663" s="16"/>
    </row>
    <row r="664" spans="4:4" x14ac:dyDescent="0.2">
      <c r="D664" s="16"/>
    </row>
    <row r="665" spans="4:4" x14ac:dyDescent="0.2">
      <c r="D665" s="16"/>
    </row>
    <row r="666" spans="4:4" x14ac:dyDescent="0.2">
      <c r="D666" s="16"/>
    </row>
    <row r="667" spans="4:4" x14ac:dyDescent="0.2">
      <c r="D667" s="16"/>
    </row>
    <row r="668" spans="4:4" x14ac:dyDescent="0.2">
      <c r="D668" s="16"/>
    </row>
    <row r="669" spans="4:4" x14ac:dyDescent="0.2">
      <c r="D669" s="16"/>
    </row>
    <row r="670" spans="4:4" x14ac:dyDescent="0.2">
      <c r="D670" s="16"/>
    </row>
    <row r="671" spans="4:4" x14ac:dyDescent="0.2">
      <c r="D671" s="16"/>
    </row>
    <row r="672" spans="4:4" x14ac:dyDescent="0.2">
      <c r="D672" s="16"/>
    </row>
    <row r="673" spans="4:4" x14ac:dyDescent="0.2">
      <c r="D673" s="16"/>
    </row>
    <row r="674" spans="4:4" x14ac:dyDescent="0.2">
      <c r="D674" s="16"/>
    </row>
    <row r="675" spans="4:4" x14ac:dyDescent="0.2">
      <c r="D675" s="16"/>
    </row>
    <row r="676" spans="4:4" x14ac:dyDescent="0.2">
      <c r="D676" s="16"/>
    </row>
    <row r="677" spans="4:4" x14ac:dyDescent="0.2">
      <c r="D677" s="16"/>
    </row>
    <row r="678" spans="4:4" x14ac:dyDescent="0.2">
      <c r="D678" s="16"/>
    </row>
    <row r="679" spans="4:4" x14ac:dyDescent="0.2">
      <c r="D679" s="16"/>
    </row>
    <row r="680" spans="4:4" x14ac:dyDescent="0.2">
      <c r="D680" s="16"/>
    </row>
    <row r="681" spans="4:4" x14ac:dyDescent="0.2">
      <c r="D681" s="16"/>
    </row>
    <row r="682" spans="4:4" x14ac:dyDescent="0.2">
      <c r="D682" s="16"/>
    </row>
    <row r="683" spans="4:4" x14ac:dyDescent="0.2">
      <c r="D683" s="16"/>
    </row>
    <row r="684" spans="4:4" x14ac:dyDescent="0.2">
      <c r="D684" s="16"/>
    </row>
    <row r="685" spans="4:4" x14ac:dyDescent="0.2">
      <c r="D685" s="16"/>
    </row>
    <row r="686" spans="4:4" x14ac:dyDescent="0.2">
      <c r="D686" s="16"/>
    </row>
    <row r="687" spans="4:4" x14ac:dyDescent="0.2">
      <c r="D687" s="16"/>
    </row>
    <row r="688" spans="4:4" x14ac:dyDescent="0.2">
      <c r="D688" s="16"/>
    </row>
    <row r="689" spans="4:4" x14ac:dyDescent="0.2">
      <c r="D689" s="16"/>
    </row>
    <row r="690" spans="4:4" x14ac:dyDescent="0.2">
      <c r="D690" s="16"/>
    </row>
    <row r="691" spans="4:4" x14ac:dyDescent="0.2">
      <c r="D691" s="16"/>
    </row>
    <row r="692" spans="4:4" x14ac:dyDescent="0.2">
      <c r="D692" s="16"/>
    </row>
    <row r="693" spans="4:4" x14ac:dyDescent="0.2">
      <c r="D693" s="16"/>
    </row>
    <row r="694" spans="4:4" x14ac:dyDescent="0.2">
      <c r="D694" s="16"/>
    </row>
    <row r="695" spans="4:4" x14ac:dyDescent="0.2">
      <c r="D695" s="16"/>
    </row>
    <row r="696" spans="4:4" x14ac:dyDescent="0.2">
      <c r="D696" s="16"/>
    </row>
    <row r="697" spans="4:4" x14ac:dyDescent="0.2">
      <c r="D697" s="16"/>
    </row>
    <row r="698" spans="4:4" x14ac:dyDescent="0.2">
      <c r="D698" s="16"/>
    </row>
    <row r="699" spans="4:4" x14ac:dyDescent="0.2">
      <c r="D699" s="16"/>
    </row>
    <row r="700" spans="4:4" x14ac:dyDescent="0.2">
      <c r="D700" s="16"/>
    </row>
    <row r="701" spans="4:4" x14ac:dyDescent="0.2">
      <c r="D701" s="16"/>
    </row>
    <row r="702" spans="4:4" x14ac:dyDescent="0.2">
      <c r="D702" s="16"/>
    </row>
    <row r="703" spans="4:4" x14ac:dyDescent="0.2">
      <c r="D703" s="16"/>
    </row>
    <row r="704" spans="4:4" x14ac:dyDescent="0.2">
      <c r="D704" s="16"/>
    </row>
    <row r="705" spans="4:4" x14ac:dyDescent="0.2">
      <c r="D705" s="16"/>
    </row>
    <row r="706" spans="4:4" x14ac:dyDescent="0.2">
      <c r="D706" s="16"/>
    </row>
    <row r="707" spans="4:4" x14ac:dyDescent="0.2">
      <c r="D707" s="16"/>
    </row>
    <row r="708" spans="4:4" x14ac:dyDescent="0.2">
      <c r="D708" s="16"/>
    </row>
    <row r="709" spans="4:4" x14ac:dyDescent="0.2">
      <c r="D709" s="16"/>
    </row>
    <row r="710" spans="4:4" x14ac:dyDescent="0.2">
      <c r="D710" s="16"/>
    </row>
    <row r="711" spans="4:4" x14ac:dyDescent="0.2">
      <c r="D711" s="16"/>
    </row>
    <row r="712" spans="4:4" x14ac:dyDescent="0.2">
      <c r="D712" s="16"/>
    </row>
    <row r="713" spans="4:4" x14ac:dyDescent="0.2">
      <c r="D713" s="16"/>
    </row>
    <row r="714" spans="4:4" x14ac:dyDescent="0.2">
      <c r="D714" s="16"/>
    </row>
    <row r="715" spans="4:4" x14ac:dyDescent="0.2">
      <c r="D715" s="16"/>
    </row>
    <row r="716" spans="4:4" x14ac:dyDescent="0.2">
      <c r="D716" s="16"/>
    </row>
    <row r="717" spans="4:4" x14ac:dyDescent="0.2">
      <c r="D717" s="16"/>
    </row>
    <row r="718" spans="4:4" x14ac:dyDescent="0.2">
      <c r="D718" s="16"/>
    </row>
    <row r="719" spans="4:4" x14ac:dyDescent="0.2">
      <c r="D719" s="16"/>
    </row>
    <row r="720" spans="4:4" x14ac:dyDescent="0.2">
      <c r="D720" s="16"/>
    </row>
    <row r="721" spans="4:4" x14ac:dyDescent="0.2">
      <c r="D721" s="16"/>
    </row>
    <row r="722" spans="4:4" x14ac:dyDescent="0.2">
      <c r="D722" s="16"/>
    </row>
    <row r="723" spans="4:4" x14ac:dyDescent="0.2">
      <c r="D723" s="16"/>
    </row>
    <row r="724" spans="4:4" x14ac:dyDescent="0.2">
      <c r="D724" s="16"/>
    </row>
    <row r="725" spans="4:4" x14ac:dyDescent="0.2">
      <c r="D725" s="16"/>
    </row>
    <row r="726" spans="4:4" x14ac:dyDescent="0.2">
      <c r="D726" s="16"/>
    </row>
    <row r="727" spans="4:4" x14ac:dyDescent="0.2">
      <c r="D727" s="16"/>
    </row>
    <row r="728" spans="4:4" x14ac:dyDescent="0.2">
      <c r="D728" s="16"/>
    </row>
    <row r="729" spans="4:4" x14ac:dyDescent="0.2">
      <c r="D729" s="16"/>
    </row>
    <row r="730" spans="4:4" x14ac:dyDescent="0.2">
      <c r="D730" s="16"/>
    </row>
    <row r="731" spans="4:4" x14ac:dyDescent="0.2">
      <c r="D731" s="16"/>
    </row>
    <row r="732" spans="4:4" x14ac:dyDescent="0.2">
      <c r="D732" s="16"/>
    </row>
    <row r="733" spans="4:4" x14ac:dyDescent="0.2">
      <c r="D733" s="16"/>
    </row>
    <row r="734" spans="4:4" x14ac:dyDescent="0.2">
      <c r="D734" s="16"/>
    </row>
    <row r="735" spans="4:4" x14ac:dyDescent="0.2">
      <c r="D735" s="16"/>
    </row>
    <row r="736" spans="4:4" x14ac:dyDescent="0.2">
      <c r="D736" s="16"/>
    </row>
    <row r="737" spans="4:4" x14ac:dyDescent="0.2">
      <c r="D737" s="16"/>
    </row>
    <row r="738" spans="4:4" x14ac:dyDescent="0.2">
      <c r="D738" s="16"/>
    </row>
    <row r="739" spans="4:4" x14ac:dyDescent="0.2">
      <c r="D739" s="16"/>
    </row>
    <row r="740" spans="4:4" x14ac:dyDescent="0.2">
      <c r="D740" s="16"/>
    </row>
    <row r="741" spans="4:4" x14ac:dyDescent="0.2">
      <c r="D741" s="16"/>
    </row>
    <row r="742" spans="4:4" x14ac:dyDescent="0.2">
      <c r="D742" s="16"/>
    </row>
    <row r="743" spans="4:4" x14ac:dyDescent="0.2">
      <c r="D743" s="16"/>
    </row>
    <row r="744" spans="4:4" x14ac:dyDescent="0.2">
      <c r="D744" s="16"/>
    </row>
    <row r="745" spans="4:4" x14ac:dyDescent="0.2">
      <c r="D745" s="16"/>
    </row>
    <row r="746" spans="4:4" x14ac:dyDescent="0.2">
      <c r="D746" s="16"/>
    </row>
    <row r="747" spans="4:4" x14ac:dyDescent="0.2">
      <c r="D747" s="16"/>
    </row>
    <row r="748" spans="4:4" x14ac:dyDescent="0.2">
      <c r="D748" s="16"/>
    </row>
    <row r="749" spans="4:4" x14ac:dyDescent="0.2">
      <c r="D749" s="16"/>
    </row>
    <row r="750" spans="4:4" x14ac:dyDescent="0.2">
      <c r="D750" s="16"/>
    </row>
    <row r="751" spans="4:4" x14ac:dyDescent="0.2">
      <c r="D751" s="16"/>
    </row>
    <row r="752" spans="4:4" x14ac:dyDescent="0.2">
      <c r="D752" s="16"/>
    </row>
    <row r="753" spans="4:4" x14ac:dyDescent="0.2">
      <c r="D753" s="16"/>
    </row>
    <row r="754" spans="4:4" x14ac:dyDescent="0.2">
      <c r="D754" s="16"/>
    </row>
    <row r="755" spans="4:4" x14ac:dyDescent="0.2">
      <c r="D755" s="16"/>
    </row>
    <row r="756" spans="4:4" x14ac:dyDescent="0.2">
      <c r="D756" s="16"/>
    </row>
    <row r="757" spans="4:4" x14ac:dyDescent="0.2">
      <c r="D757" s="16"/>
    </row>
    <row r="758" spans="4:4" x14ac:dyDescent="0.2">
      <c r="D758" s="16"/>
    </row>
    <row r="759" spans="4:4" x14ac:dyDescent="0.2">
      <c r="D759" s="16"/>
    </row>
    <row r="760" spans="4:4" x14ac:dyDescent="0.2">
      <c r="D760" s="16"/>
    </row>
    <row r="761" spans="4:4" x14ac:dyDescent="0.2">
      <c r="D761" s="16"/>
    </row>
    <row r="762" spans="4:4" x14ac:dyDescent="0.2">
      <c r="D762" s="16"/>
    </row>
    <row r="763" spans="4:4" x14ac:dyDescent="0.2">
      <c r="D763" s="16"/>
    </row>
    <row r="764" spans="4:4" x14ac:dyDescent="0.2">
      <c r="D764" s="16"/>
    </row>
    <row r="765" spans="4:4" x14ac:dyDescent="0.2">
      <c r="D765" s="16"/>
    </row>
    <row r="766" spans="4:4" x14ac:dyDescent="0.2">
      <c r="D766" s="16"/>
    </row>
    <row r="767" spans="4:4" x14ac:dyDescent="0.2">
      <c r="D767" s="16"/>
    </row>
    <row r="768" spans="4:4" x14ac:dyDescent="0.2">
      <c r="D768" s="16"/>
    </row>
    <row r="769" spans="4:4" x14ac:dyDescent="0.2">
      <c r="D769" s="16"/>
    </row>
    <row r="770" spans="4:4" x14ac:dyDescent="0.2">
      <c r="D770" s="16"/>
    </row>
    <row r="771" spans="4:4" x14ac:dyDescent="0.2">
      <c r="D771" s="16"/>
    </row>
    <row r="772" spans="4:4" x14ac:dyDescent="0.2">
      <c r="D772" s="16"/>
    </row>
    <row r="773" spans="4:4" x14ac:dyDescent="0.2">
      <c r="D773" s="16"/>
    </row>
    <row r="774" spans="4:4" x14ac:dyDescent="0.2">
      <c r="D774" s="16"/>
    </row>
    <row r="775" spans="4:4" x14ac:dyDescent="0.2">
      <c r="D775" s="16"/>
    </row>
    <row r="776" spans="4:4" x14ac:dyDescent="0.2">
      <c r="D776" s="16"/>
    </row>
    <row r="777" spans="4:4" x14ac:dyDescent="0.2">
      <c r="D777" s="16"/>
    </row>
    <row r="778" spans="4:4" x14ac:dyDescent="0.2">
      <c r="D778" s="16"/>
    </row>
    <row r="779" spans="4:4" x14ac:dyDescent="0.2">
      <c r="D779" s="16"/>
    </row>
    <row r="780" spans="4:4" x14ac:dyDescent="0.2">
      <c r="D780" s="16"/>
    </row>
    <row r="781" spans="4:4" x14ac:dyDescent="0.2">
      <c r="D781" s="16"/>
    </row>
    <row r="782" spans="4:4" x14ac:dyDescent="0.2">
      <c r="D782" s="16"/>
    </row>
    <row r="783" spans="4:4" x14ac:dyDescent="0.2">
      <c r="D783" s="16"/>
    </row>
    <row r="784" spans="4:4" x14ac:dyDescent="0.2">
      <c r="D784" s="16"/>
    </row>
    <row r="785" spans="4:4" x14ac:dyDescent="0.2">
      <c r="D785" s="16"/>
    </row>
    <row r="786" spans="4:4" x14ac:dyDescent="0.2">
      <c r="D786" s="16"/>
    </row>
    <row r="787" spans="4:4" x14ac:dyDescent="0.2">
      <c r="D787" s="16"/>
    </row>
    <row r="788" spans="4:4" x14ac:dyDescent="0.2">
      <c r="D788" s="16"/>
    </row>
    <row r="789" spans="4:4" x14ac:dyDescent="0.2">
      <c r="D789" s="16"/>
    </row>
    <row r="790" spans="4:4" x14ac:dyDescent="0.2">
      <c r="D790" s="16"/>
    </row>
    <row r="791" spans="4:4" x14ac:dyDescent="0.2">
      <c r="D791" s="16"/>
    </row>
    <row r="792" spans="4:4" x14ac:dyDescent="0.2">
      <c r="D792" s="16"/>
    </row>
    <row r="793" spans="4:4" x14ac:dyDescent="0.2">
      <c r="D793" s="16"/>
    </row>
    <row r="794" spans="4:4" x14ac:dyDescent="0.2">
      <c r="D794" s="16"/>
    </row>
    <row r="795" spans="4:4" x14ac:dyDescent="0.2">
      <c r="D795" s="16"/>
    </row>
    <row r="796" spans="4:4" x14ac:dyDescent="0.2">
      <c r="D796" s="16"/>
    </row>
    <row r="797" spans="4:4" x14ac:dyDescent="0.2">
      <c r="D797" s="16"/>
    </row>
    <row r="798" spans="4:4" x14ac:dyDescent="0.2">
      <c r="D798" s="16"/>
    </row>
    <row r="799" spans="4:4" x14ac:dyDescent="0.2">
      <c r="D799" s="16"/>
    </row>
    <row r="800" spans="4:4" x14ac:dyDescent="0.2">
      <c r="D800" s="16"/>
    </row>
    <row r="801" spans="4:4" x14ac:dyDescent="0.2">
      <c r="D801" s="16"/>
    </row>
    <row r="802" spans="4:4" x14ac:dyDescent="0.2">
      <c r="D802" s="16"/>
    </row>
    <row r="803" spans="4:4" x14ac:dyDescent="0.2">
      <c r="D803" s="16"/>
    </row>
    <row r="804" spans="4:4" x14ac:dyDescent="0.2">
      <c r="D804" s="16"/>
    </row>
    <row r="805" spans="4:4" x14ac:dyDescent="0.2">
      <c r="D805" s="16"/>
    </row>
    <row r="806" spans="4:4" x14ac:dyDescent="0.2">
      <c r="D806" s="16"/>
    </row>
    <row r="807" spans="4:4" x14ac:dyDescent="0.2">
      <c r="D807" s="16"/>
    </row>
    <row r="808" spans="4:4" x14ac:dyDescent="0.2">
      <c r="D808" s="16"/>
    </row>
    <row r="809" spans="4:4" x14ac:dyDescent="0.2">
      <c r="D809" s="16"/>
    </row>
    <row r="810" spans="4:4" x14ac:dyDescent="0.2">
      <c r="D810" s="16"/>
    </row>
    <row r="811" spans="4:4" x14ac:dyDescent="0.2">
      <c r="D811" s="16"/>
    </row>
    <row r="812" spans="4:4" x14ac:dyDescent="0.2">
      <c r="D812" s="16"/>
    </row>
    <row r="813" spans="4:4" x14ac:dyDescent="0.2">
      <c r="D813" s="16"/>
    </row>
    <row r="814" spans="4:4" x14ac:dyDescent="0.2">
      <c r="D814" s="16"/>
    </row>
    <row r="815" spans="4:4" x14ac:dyDescent="0.2">
      <c r="D815" s="16"/>
    </row>
    <row r="816" spans="4:4" x14ac:dyDescent="0.2">
      <c r="D816" s="16"/>
    </row>
    <row r="817" spans="4:4" x14ac:dyDescent="0.2">
      <c r="D817" s="16"/>
    </row>
    <row r="818" spans="4:4" x14ac:dyDescent="0.2">
      <c r="D818" s="16"/>
    </row>
    <row r="819" spans="4:4" x14ac:dyDescent="0.2">
      <c r="D819" s="16"/>
    </row>
    <row r="820" spans="4:4" x14ac:dyDescent="0.2">
      <c r="D820" s="16"/>
    </row>
    <row r="821" spans="4:4" x14ac:dyDescent="0.2">
      <c r="D821" s="16"/>
    </row>
    <row r="822" spans="4:4" x14ac:dyDescent="0.2">
      <c r="D822" s="16"/>
    </row>
    <row r="823" spans="4:4" x14ac:dyDescent="0.2">
      <c r="D823" s="16"/>
    </row>
    <row r="824" spans="4:4" x14ac:dyDescent="0.2">
      <c r="D824" s="16"/>
    </row>
    <row r="825" spans="4:4" x14ac:dyDescent="0.2">
      <c r="D825" s="16"/>
    </row>
    <row r="826" spans="4:4" x14ac:dyDescent="0.2">
      <c r="D826" s="16"/>
    </row>
    <row r="827" spans="4:4" x14ac:dyDescent="0.2">
      <c r="D827" s="16"/>
    </row>
    <row r="828" spans="4:4" x14ac:dyDescent="0.2">
      <c r="D828" s="16"/>
    </row>
    <row r="829" spans="4:4" x14ac:dyDescent="0.2">
      <c r="D829" s="16"/>
    </row>
    <row r="830" spans="4:4" x14ac:dyDescent="0.2">
      <c r="D830" s="16"/>
    </row>
    <row r="831" spans="4:4" x14ac:dyDescent="0.2">
      <c r="D831" s="16"/>
    </row>
    <row r="832" spans="4:4" x14ac:dyDescent="0.2">
      <c r="D832" s="16"/>
    </row>
    <row r="833" spans="4:4" x14ac:dyDescent="0.2">
      <c r="D833" s="16"/>
    </row>
    <row r="834" spans="4:4" x14ac:dyDescent="0.2">
      <c r="D834" s="16"/>
    </row>
    <row r="835" spans="4:4" x14ac:dyDescent="0.2">
      <c r="D835" s="16"/>
    </row>
    <row r="836" spans="4:4" x14ac:dyDescent="0.2">
      <c r="D836" s="16"/>
    </row>
    <row r="837" spans="4:4" x14ac:dyDescent="0.2">
      <c r="D837" s="16"/>
    </row>
    <row r="838" spans="4:4" x14ac:dyDescent="0.2">
      <c r="D838" s="16"/>
    </row>
    <row r="839" spans="4:4" x14ac:dyDescent="0.2">
      <c r="D839" s="16"/>
    </row>
    <row r="840" spans="4:4" x14ac:dyDescent="0.2">
      <c r="D840" s="16"/>
    </row>
    <row r="841" spans="4:4" x14ac:dyDescent="0.2">
      <c r="D841" s="16"/>
    </row>
    <row r="842" spans="4:4" x14ac:dyDescent="0.2">
      <c r="D842" s="16"/>
    </row>
    <row r="843" spans="4:4" x14ac:dyDescent="0.2">
      <c r="D843" s="16"/>
    </row>
    <row r="844" spans="4:4" x14ac:dyDescent="0.2">
      <c r="D844" s="16"/>
    </row>
    <row r="845" spans="4:4" x14ac:dyDescent="0.2">
      <c r="D845" s="16"/>
    </row>
    <row r="846" spans="4:4" x14ac:dyDescent="0.2">
      <c r="D846" s="16"/>
    </row>
    <row r="847" spans="4:4" x14ac:dyDescent="0.2">
      <c r="D847" s="16"/>
    </row>
    <row r="848" spans="4:4" x14ac:dyDescent="0.2">
      <c r="D848" s="16"/>
    </row>
    <row r="849" spans="4:4" x14ac:dyDescent="0.2">
      <c r="D849" s="16"/>
    </row>
    <row r="850" spans="4:4" x14ac:dyDescent="0.2">
      <c r="D850" s="16"/>
    </row>
    <row r="851" spans="4:4" x14ac:dyDescent="0.2">
      <c r="D851" s="16"/>
    </row>
    <row r="852" spans="4:4" x14ac:dyDescent="0.2">
      <c r="D852" s="16"/>
    </row>
    <row r="853" spans="4:4" x14ac:dyDescent="0.2">
      <c r="D853" s="16"/>
    </row>
    <row r="854" spans="4:4" x14ac:dyDescent="0.2">
      <c r="D854" s="16"/>
    </row>
    <row r="855" spans="4:4" x14ac:dyDescent="0.2">
      <c r="D855" s="16"/>
    </row>
    <row r="856" spans="4:4" x14ac:dyDescent="0.2">
      <c r="D856" s="16"/>
    </row>
    <row r="857" spans="4:4" x14ac:dyDescent="0.2">
      <c r="D857" s="16"/>
    </row>
    <row r="858" spans="4:4" x14ac:dyDescent="0.2">
      <c r="D858" s="16"/>
    </row>
    <row r="859" spans="4:4" x14ac:dyDescent="0.2">
      <c r="D859" s="16"/>
    </row>
    <row r="860" spans="4:4" x14ac:dyDescent="0.2">
      <c r="D860" s="16"/>
    </row>
    <row r="861" spans="4:4" x14ac:dyDescent="0.2">
      <c r="D861" s="16"/>
    </row>
    <row r="862" spans="4:4" x14ac:dyDescent="0.2">
      <c r="D862" s="16"/>
    </row>
    <row r="863" spans="4:4" x14ac:dyDescent="0.2">
      <c r="D863" s="16"/>
    </row>
    <row r="864" spans="4:4" x14ac:dyDescent="0.2">
      <c r="D864" s="16"/>
    </row>
    <row r="865" spans="4:4" x14ac:dyDescent="0.2">
      <c r="D865" s="16"/>
    </row>
    <row r="866" spans="4:4" x14ac:dyDescent="0.2">
      <c r="D866" s="16"/>
    </row>
    <row r="867" spans="4:4" x14ac:dyDescent="0.2">
      <c r="D867" s="16"/>
    </row>
    <row r="868" spans="4:4" x14ac:dyDescent="0.2">
      <c r="D868" s="16"/>
    </row>
    <row r="869" spans="4:4" x14ac:dyDescent="0.2">
      <c r="D869" s="16"/>
    </row>
    <row r="870" spans="4:4" x14ac:dyDescent="0.2">
      <c r="D870" s="16"/>
    </row>
    <row r="871" spans="4:4" x14ac:dyDescent="0.2">
      <c r="D871" s="16"/>
    </row>
    <row r="872" spans="4:4" x14ac:dyDescent="0.2">
      <c r="D872" s="16"/>
    </row>
    <row r="873" spans="4:4" x14ac:dyDescent="0.2">
      <c r="D873" s="16"/>
    </row>
    <row r="874" spans="4:4" x14ac:dyDescent="0.2">
      <c r="D874" s="16"/>
    </row>
    <row r="875" spans="4:4" x14ac:dyDescent="0.2">
      <c r="D875" s="16"/>
    </row>
    <row r="876" spans="4:4" x14ac:dyDescent="0.2">
      <c r="D876" s="16"/>
    </row>
    <row r="877" spans="4:4" x14ac:dyDescent="0.2">
      <c r="D877" s="16"/>
    </row>
    <row r="878" spans="4:4" x14ac:dyDescent="0.2">
      <c r="D878" s="16"/>
    </row>
    <row r="879" spans="4:4" x14ac:dyDescent="0.2">
      <c r="D879" s="16"/>
    </row>
    <row r="880" spans="4:4" x14ac:dyDescent="0.2">
      <c r="D880" s="16"/>
    </row>
    <row r="881" spans="4:4" x14ac:dyDescent="0.2">
      <c r="D881" s="16"/>
    </row>
    <row r="882" spans="4:4" x14ac:dyDescent="0.2">
      <c r="D882" s="16"/>
    </row>
    <row r="883" spans="4:4" x14ac:dyDescent="0.2">
      <c r="D883" s="16"/>
    </row>
    <row r="884" spans="4:4" x14ac:dyDescent="0.2">
      <c r="D884" s="16"/>
    </row>
    <row r="885" spans="4:4" x14ac:dyDescent="0.2">
      <c r="D885" s="16"/>
    </row>
    <row r="886" spans="4:4" x14ac:dyDescent="0.2">
      <c r="D886" s="16"/>
    </row>
    <row r="887" spans="4:4" x14ac:dyDescent="0.2">
      <c r="D887" s="16"/>
    </row>
    <row r="888" spans="4:4" x14ac:dyDescent="0.2">
      <c r="D888" s="16"/>
    </row>
    <row r="889" spans="4:4" x14ac:dyDescent="0.2">
      <c r="D889" s="16"/>
    </row>
    <row r="890" spans="4:4" x14ac:dyDescent="0.2">
      <c r="D890" s="16"/>
    </row>
    <row r="891" spans="4:4" x14ac:dyDescent="0.2">
      <c r="D891" s="16"/>
    </row>
    <row r="892" spans="4:4" x14ac:dyDescent="0.2">
      <c r="D892" s="16"/>
    </row>
    <row r="893" spans="4:4" x14ac:dyDescent="0.2">
      <c r="D893" s="16"/>
    </row>
    <row r="894" spans="4:4" x14ac:dyDescent="0.2">
      <c r="D894" s="16"/>
    </row>
    <row r="895" spans="4:4" x14ac:dyDescent="0.2">
      <c r="D895" s="16"/>
    </row>
    <row r="896" spans="4:4" x14ac:dyDescent="0.2">
      <c r="D896" s="16"/>
    </row>
    <row r="897" spans="4:4" x14ac:dyDescent="0.2">
      <c r="D897" s="16"/>
    </row>
    <row r="898" spans="4:4" x14ac:dyDescent="0.2">
      <c r="D898" s="16"/>
    </row>
    <row r="899" spans="4:4" x14ac:dyDescent="0.2">
      <c r="D899" s="16"/>
    </row>
    <row r="900" spans="4:4" x14ac:dyDescent="0.2">
      <c r="D900" s="16"/>
    </row>
    <row r="901" spans="4:4" x14ac:dyDescent="0.2">
      <c r="D901" s="16"/>
    </row>
    <row r="902" spans="4:4" x14ac:dyDescent="0.2">
      <c r="D902" s="16"/>
    </row>
    <row r="903" spans="4:4" x14ac:dyDescent="0.2">
      <c r="D903" s="16"/>
    </row>
    <row r="904" spans="4:4" x14ac:dyDescent="0.2">
      <c r="D904" s="16"/>
    </row>
    <row r="905" spans="4:4" x14ac:dyDescent="0.2">
      <c r="D905" s="16"/>
    </row>
    <row r="906" spans="4:4" x14ac:dyDescent="0.2">
      <c r="D906" s="16"/>
    </row>
    <row r="907" spans="4:4" x14ac:dyDescent="0.2">
      <c r="D907" s="16"/>
    </row>
    <row r="908" spans="4:4" x14ac:dyDescent="0.2">
      <c r="D908" s="16"/>
    </row>
    <row r="909" spans="4:4" x14ac:dyDescent="0.2">
      <c r="D909" s="16"/>
    </row>
    <row r="910" spans="4:4" x14ac:dyDescent="0.2">
      <c r="D910" s="16"/>
    </row>
    <row r="911" spans="4:4" x14ac:dyDescent="0.2">
      <c r="D911" s="16"/>
    </row>
    <row r="912" spans="4:4" x14ac:dyDescent="0.2">
      <c r="D912" s="16"/>
    </row>
    <row r="913" spans="4:4" x14ac:dyDescent="0.2">
      <c r="D913" s="16"/>
    </row>
    <row r="914" spans="4:4" x14ac:dyDescent="0.2">
      <c r="D914" s="16"/>
    </row>
    <row r="915" spans="4:4" x14ac:dyDescent="0.2">
      <c r="D915" s="16"/>
    </row>
    <row r="916" spans="4:4" x14ac:dyDescent="0.2">
      <c r="D916" s="16"/>
    </row>
    <row r="917" spans="4:4" x14ac:dyDescent="0.2">
      <c r="D917" s="16"/>
    </row>
    <row r="918" spans="4:4" x14ac:dyDescent="0.2">
      <c r="D918" s="16"/>
    </row>
    <row r="919" spans="4:4" x14ac:dyDescent="0.2">
      <c r="D919" s="16"/>
    </row>
    <row r="920" spans="4:4" x14ac:dyDescent="0.2">
      <c r="D920" s="16"/>
    </row>
    <row r="921" spans="4:4" x14ac:dyDescent="0.2">
      <c r="D921" s="16"/>
    </row>
    <row r="922" spans="4:4" x14ac:dyDescent="0.2">
      <c r="D922" s="16"/>
    </row>
    <row r="923" spans="4:4" x14ac:dyDescent="0.2">
      <c r="D923" s="16"/>
    </row>
    <row r="924" spans="4:4" x14ac:dyDescent="0.2">
      <c r="D924" s="16"/>
    </row>
    <row r="925" spans="4:4" x14ac:dyDescent="0.2">
      <c r="D925" s="16"/>
    </row>
    <row r="926" spans="4:4" x14ac:dyDescent="0.2">
      <c r="D926" s="16"/>
    </row>
    <row r="927" spans="4:4" x14ac:dyDescent="0.2">
      <c r="D927" s="16"/>
    </row>
    <row r="928" spans="4:4" x14ac:dyDescent="0.2">
      <c r="D928" s="16"/>
    </row>
    <row r="929" spans="4:4" x14ac:dyDescent="0.2">
      <c r="D929" s="16"/>
    </row>
    <row r="930" spans="4:4" x14ac:dyDescent="0.2">
      <c r="D930" s="16"/>
    </row>
    <row r="931" spans="4:4" x14ac:dyDescent="0.2">
      <c r="D931" s="16"/>
    </row>
    <row r="932" spans="4:4" x14ac:dyDescent="0.2">
      <c r="D932" s="16"/>
    </row>
    <row r="933" spans="4:4" x14ac:dyDescent="0.2">
      <c r="D933" s="16"/>
    </row>
    <row r="934" spans="4:4" x14ac:dyDescent="0.2">
      <c r="D934" s="16"/>
    </row>
    <row r="935" spans="4:4" x14ac:dyDescent="0.2">
      <c r="D935" s="16"/>
    </row>
    <row r="936" spans="4:4" x14ac:dyDescent="0.2">
      <c r="D936" s="16"/>
    </row>
    <row r="937" spans="4:4" x14ac:dyDescent="0.2">
      <c r="D937" s="16"/>
    </row>
    <row r="938" spans="4:4" x14ac:dyDescent="0.2">
      <c r="D938" s="16"/>
    </row>
    <row r="939" spans="4:4" x14ac:dyDescent="0.2">
      <c r="D939" s="16"/>
    </row>
    <row r="940" spans="4:4" x14ac:dyDescent="0.2">
      <c r="D940" s="16"/>
    </row>
    <row r="941" spans="4:4" x14ac:dyDescent="0.2">
      <c r="D941" s="16"/>
    </row>
    <row r="942" spans="4:4" x14ac:dyDescent="0.2">
      <c r="D942" s="16"/>
    </row>
    <row r="943" spans="4:4" x14ac:dyDescent="0.2">
      <c r="D943" s="16"/>
    </row>
    <row r="944" spans="4:4" x14ac:dyDescent="0.2">
      <c r="D944" s="16"/>
    </row>
    <row r="945" spans="4:4" x14ac:dyDescent="0.2">
      <c r="D945" s="16"/>
    </row>
    <row r="946" spans="4:4" x14ac:dyDescent="0.2">
      <c r="D946" s="16"/>
    </row>
    <row r="947" spans="4:4" x14ac:dyDescent="0.2">
      <c r="D947" s="16"/>
    </row>
    <row r="948" spans="4:4" x14ac:dyDescent="0.2">
      <c r="D948" s="16"/>
    </row>
    <row r="949" spans="4:4" x14ac:dyDescent="0.2">
      <c r="D949" s="16"/>
    </row>
    <row r="950" spans="4:4" x14ac:dyDescent="0.2">
      <c r="D950" s="16"/>
    </row>
    <row r="951" spans="4:4" x14ac:dyDescent="0.2">
      <c r="D951" s="16"/>
    </row>
    <row r="952" spans="4:4" x14ac:dyDescent="0.2">
      <c r="D952" s="16"/>
    </row>
    <row r="953" spans="4:4" x14ac:dyDescent="0.2">
      <c r="D953" s="16"/>
    </row>
    <row r="954" spans="4:4" x14ac:dyDescent="0.2">
      <c r="D954" s="16"/>
    </row>
    <row r="955" spans="4:4" x14ac:dyDescent="0.2">
      <c r="D955" s="16"/>
    </row>
    <row r="956" spans="4:4" x14ac:dyDescent="0.2">
      <c r="D956" s="16"/>
    </row>
    <row r="957" spans="4:4" x14ac:dyDescent="0.2">
      <c r="D957" s="16"/>
    </row>
    <row r="958" spans="4:4" x14ac:dyDescent="0.2">
      <c r="D958" s="16"/>
    </row>
    <row r="959" spans="4:4" x14ac:dyDescent="0.2">
      <c r="D959" s="16"/>
    </row>
    <row r="960" spans="4:4" x14ac:dyDescent="0.2">
      <c r="D960" s="16"/>
    </row>
    <row r="961" spans="4:4" x14ac:dyDescent="0.2">
      <c r="D961" s="16"/>
    </row>
    <row r="962" spans="4:4" x14ac:dyDescent="0.2">
      <c r="D962" s="16"/>
    </row>
    <row r="963" spans="4:4" x14ac:dyDescent="0.2">
      <c r="D963" s="16"/>
    </row>
    <row r="964" spans="4:4" x14ac:dyDescent="0.2">
      <c r="D964" s="16"/>
    </row>
    <row r="965" spans="4:4" x14ac:dyDescent="0.2">
      <c r="D965" s="16"/>
    </row>
    <row r="966" spans="4:4" x14ac:dyDescent="0.2">
      <c r="D966" s="16"/>
    </row>
    <row r="967" spans="4:4" x14ac:dyDescent="0.2">
      <c r="D967" s="16"/>
    </row>
    <row r="968" spans="4:4" x14ac:dyDescent="0.2">
      <c r="D968" s="16"/>
    </row>
    <row r="969" spans="4:4" x14ac:dyDescent="0.2">
      <c r="D969" s="16"/>
    </row>
    <row r="970" spans="4:4" x14ac:dyDescent="0.2">
      <c r="D970" s="16"/>
    </row>
    <row r="971" spans="4:4" x14ac:dyDescent="0.2">
      <c r="D971" s="16"/>
    </row>
    <row r="972" spans="4:4" x14ac:dyDescent="0.2">
      <c r="D972" s="16"/>
    </row>
    <row r="973" spans="4:4" x14ac:dyDescent="0.2">
      <c r="D973" s="16"/>
    </row>
    <row r="974" spans="4:4" x14ac:dyDescent="0.2">
      <c r="D974" s="16"/>
    </row>
    <row r="975" spans="4:4" x14ac:dyDescent="0.2">
      <c r="D975" s="16"/>
    </row>
    <row r="976" spans="4:4" x14ac:dyDescent="0.2">
      <c r="D976" s="16"/>
    </row>
    <row r="977" spans="4:4" x14ac:dyDescent="0.2">
      <c r="D977" s="16"/>
    </row>
    <row r="978" spans="4:4" x14ac:dyDescent="0.2">
      <c r="D978" s="16"/>
    </row>
    <row r="979" spans="4:4" x14ac:dyDescent="0.2">
      <c r="D979" s="16"/>
    </row>
    <row r="980" spans="4:4" x14ac:dyDescent="0.2">
      <c r="D980" s="16"/>
    </row>
    <row r="981" spans="4:4" x14ac:dyDescent="0.2">
      <c r="D981" s="16"/>
    </row>
    <row r="982" spans="4:4" x14ac:dyDescent="0.2">
      <c r="D982" s="16"/>
    </row>
    <row r="983" spans="4:4" x14ac:dyDescent="0.2">
      <c r="D983" s="16"/>
    </row>
    <row r="984" spans="4:4" x14ac:dyDescent="0.2">
      <c r="D984" s="16"/>
    </row>
    <row r="985" spans="4:4" x14ac:dyDescent="0.2">
      <c r="D985" s="16"/>
    </row>
    <row r="986" spans="4:4" x14ac:dyDescent="0.2">
      <c r="D986" s="16"/>
    </row>
    <row r="987" spans="4:4" x14ac:dyDescent="0.2">
      <c r="D987" s="16"/>
    </row>
    <row r="988" spans="4:4" x14ac:dyDescent="0.2">
      <c r="D988" s="16"/>
    </row>
    <row r="989" spans="4:4" x14ac:dyDescent="0.2">
      <c r="D989" s="16"/>
    </row>
    <row r="990" spans="4:4" x14ac:dyDescent="0.2">
      <c r="D990" s="16"/>
    </row>
    <row r="991" spans="4:4" x14ac:dyDescent="0.2">
      <c r="D991" s="16"/>
    </row>
    <row r="992" spans="4:4" x14ac:dyDescent="0.2">
      <c r="D992" s="16"/>
    </row>
    <row r="993" spans="4:4" x14ac:dyDescent="0.2">
      <c r="D993" s="16"/>
    </row>
    <row r="994" spans="4:4" x14ac:dyDescent="0.2">
      <c r="D994" s="16"/>
    </row>
    <row r="995" spans="4:4" x14ac:dyDescent="0.2">
      <c r="D995" s="16"/>
    </row>
    <row r="996" spans="4:4" x14ac:dyDescent="0.2">
      <c r="D996" s="16"/>
    </row>
    <row r="997" spans="4:4" x14ac:dyDescent="0.2">
      <c r="D997" s="16"/>
    </row>
    <row r="998" spans="4:4" x14ac:dyDescent="0.2">
      <c r="D998" s="16"/>
    </row>
    <row r="999" spans="4:4" x14ac:dyDescent="0.2">
      <c r="D999" s="16"/>
    </row>
    <row r="1000" spans="4:4" x14ac:dyDescent="0.2">
      <c r="D1000" s="16"/>
    </row>
    <row r="1001" spans="4:4" x14ac:dyDescent="0.2">
      <c r="D1001" s="16"/>
    </row>
    <row r="1002" spans="4:4" x14ac:dyDescent="0.2">
      <c r="D1002" s="16"/>
    </row>
    <row r="1003" spans="4:4" x14ac:dyDescent="0.2">
      <c r="D1003" s="16"/>
    </row>
    <row r="1004" spans="4:4" x14ac:dyDescent="0.2">
      <c r="D1004" s="16"/>
    </row>
    <row r="1005" spans="4:4" x14ac:dyDescent="0.2">
      <c r="D1005" s="16"/>
    </row>
    <row r="1006" spans="4:4" x14ac:dyDescent="0.2">
      <c r="D1006" s="16"/>
    </row>
    <row r="1007" spans="4:4" x14ac:dyDescent="0.2">
      <c r="D1007" s="16"/>
    </row>
    <row r="1008" spans="4:4" x14ac:dyDescent="0.2">
      <c r="D1008" s="16"/>
    </row>
    <row r="1009" spans="4:4" x14ac:dyDescent="0.2">
      <c r="D1009" s="16"/>
    </row>
    <row r="1010" spans="4:4" x14ac:dyDescent="0.2">
      <c r="D1010" s="16"/>
    </row>
    <row r="1011" spans="4:4" x14ac:dyDescent="0.2">
      <c r="D1011" s="16"/>
    </row>
    <row r="1012" spans="4:4" x14ac:dyDescent="0.2">
      <c r="D1012" s="16"/>
    </row>
    <row r="1013" spans="4:4" x14ac:dyDescent="0.2">
      <c r="D1013" s="16"/>
    </row>
    <row r="1014" spans="4:4" x14ac:dyDescent="0.2">
      <c r="D1014" s="16"/>
    </row>
    <row r="1015" spans="4:4" x14ac:dyDescent="0.2">
      <c r="D1015" s="16"/>
    </row>
    <row r="1016" spans="4:4" x14ac:dyDescent="0.2">
      <c r="D1016" s="16"/>
    </row>
    <row r="1017" spans="4:4" x14ac:dyDescent="0.2">
      <c r="D1017" s="16"/>
    </row>
    <row r="1018" spans="4:4" x14ac:dyDescent="0.2">
      <c r="D1018" s="16"/>
    </row>
    <row r="1019" spans="4:4" x14ac:dyDescent="0.2">
      <c r="D1019" s="16"/>
    </row>
    <row r="1020" spans="4:4" x14ac:dyDescent="0.2">
      <c r="D1020" s="16"/>
    </row>
    <row r="1021" spans="4:4" x14ac:dyDescent="0.2">
      <c r="D1021" s="16"/>
    </row>
    <row r="1022" spans="4:4" x14ac:dyDescent="0.2">
      <c r="D1022" s="16"/>
    </row>
    <row r="1023" spans="4:4" x14ac:dyDescent="0.2">
      <c r="D1023" s="16"/>
    </row>
    <row r="1024" spans="4:4" x14ac:dyDescent="0.2">
      <c r="D1024" s="16"/>
    </row>
    <row r="1025" spans="4:4" x14ac:dyDescent="0.2">
      <c r="D1025" s="16"/>
    </row>
    <row r="1026" spans="4:4" x14ac:dyDescent="0.2">
      <c r="D1026" s="16"/>
    </row>
    <row r="1027" spans="4:4" x14ac:dyDescent="0.2">
      <c r="D1027" s="16"/>
    </row>
    <row r="1028" spans="4:4" x14ac:dyDescent="0.2">
      <c r="D1028" s="16"/>
    </row>
    <row r="1029" spans="4:4" x14ac:dyDescent="0.2">
      <c r="D1029" s="16"/>
    </row>
    <row r="1030" spans="4:4" x14ac:dyDescent="0.2">
      <c r="D1030" s="16"/>
    </row>
    <row r="1031" spans="4:4" x14ac:dyDescent="0.2">
      <c r="D1031" s="16"/>
    </row>
    <row r="1032" spans="4:4" x14ac:dyDescent="0.2">
      <c r="D1032" s="16"/>
    </row>
    <row r="1033" spans="4:4" x14ac:dyDescent="0.2">
      <c r="D1033" s="16"/>
    </row>
    <row r="1034" spans="4:4" x14ac:dyDescent="0.2">
      <c r="D1034" s="16"/>
    </row>
    <row r="1035" spans="4:4" x14ac:dyDescent="0.2">
      <c r="D1035" s="16"/>
    </row>
    <row r="1036" spans="4:4" x14ac:dyDescent="0.2">
      <c r="D1036" s="16"/>
    </row>
    <row r="1037" spans="4:4" x14ac:dyDescent="0.2">
      <c r="D1037" s="16"/>
    </row>
    <row r="1038" spans="4:4" x14ac:dyDescent="0.2">
      <c r="D1038" s="16"/>
    </row>
    <row r="1039" spans="4:4" x14ac:dyDescent="0.2">
      <c r="D1039" s="16"/>
    </row>
    <row r="1040" spans="4:4" x14ac:dyDescent="0.2">
      <c r="D1040" s="16"/>
    </row>
    <row r="1041" spans="4:4" x14ac:dyDescent="0.2">
      <c r="D1041" s="16"/>
    </row>
    <row r="1042" spans="4:4" x14ac:dyDescent="0.2">
      <c r="D1042" s="16"/>
    </row>
    <row r="1043" spans="4:4" x14ac:dyDescent="0.2">
      <c r="D1043" s="16"/>
    </row>
    <row r="1044" spans="4:4" x14ac:dyDescent="0.2">
      <c r="D1044" s="16"/>
    </row>
    <row r="1045" spans="4:4" x14ac:dyDescent="0.2">
      <c r="D1045" s="16"/>
    </row>
    <row r="1046" spans="4:4" x14ac:dyDescent="0.2">
      <c r="D1046" s="16"/>
    </row>
    <row r="1047" spans="4:4" x14ac:dyDescent="0.2">
      <c r="D1047" s="16"/>
    </row>
    <row r="1048" spans="4:4" x14ac:dyDescent="0.2">
      <c r="D1048" s="16"/>
    </row>
    <row r="1049" spans="4:4" x14ac:dyDescent="0.2">
      <c r="D1049" s="16"/>
    </row>
    <row r="1050" spans="4:4" x14ac:dyDescent="0.2">
      <c r="D1050" s="16"/>
    </row>
    <row r="1051" spans="4:4" x14ac:dyDescent="0.2">
      <c r="D1051" s="16"/>
    </row>
    <row r="1052" spans="4:4" x14ac:dyDescent="0.2">
      <c r="D1052" s="16"/>
    </row>
    <row r="1053" spans="4:4" x14ac:dyDescent="0.2">
      <c r="D1053" s="16"/>
    </row>
    <row r="1054" spans="4:4" x14ac:dyDescent="0.2">
      <c r="D1054" s="16"/>
    </row>
    <row r="1055" spans="4:4" x14ac:dyDescent="0.2">
      <c r="D1055" s="16"/>
    </row>
    <row r="1056" spans="4:4" x14ac:dyDescent="0.2">
      <c r="D1056" s="16"/>
    </row>
    <row r="1057" spans="4:4" x14ac:dyDescent="0.2">
      <c r="D1057" s="16"/>
    </row>
    <row r="1058" spans="4:4" x14ac:dyDescent="0.2">
      <c r="D1058" s="16"/>
    </row>
    <row r="1059" spans="4:4" x14ac:dyDescent="0.2">
      <c r="D1059" s="16"/>
    </row>
    <row r="1060" spans="4:4" x14ac:dyDescent="0.2">
      <c r="D1060" s="16"/>
    </row>
    <row r="1061" spans="4:4" x14ac:dyDescent="0.2">
      <c r="D1061" s="16"/>
    </row>
    <row r="1062" spans="4:4" x14ac:dyDescent="0.2">
      <c r="D1062" s="16"/>
    </row>
    <row r="1063" spans="4:4" x14ac:dyDescent="0.2">
      <c r="D1063" s="16"/>
    </row>
    <row r="1064" spans="4:4" x14ac:dyDescent="0.2">
      <c r="D1064" s="16"/>
    </row>
    <row r="1065" spans="4:4" x14ac:dyDescent="0.2">
      <c r="D1065" s="16"/>
    </row>
    <row r="1066" spans="4:4" x14ac:dyDescent="0.2">
      <c r="D1066" s="16"/>
    </row>
    <row r="1067" spans="4:4" x14ac:dyDescent="0.2">
      <c r="D1067" s="16"/>
    </row>
    <row r="1068" spans="4:4" x14ac:dyDescent="0.2">
      <c r="D1068" s="16"/>
    </row>
    <row r="1069" spans="4:4" x14ac:dyDescent="0.2">
      <c r="D1069" s="16"/>
    </row>
    <row r="1070" spans="4:4" x14ac:dyDescent="0.2">
      <c r="D1070" s="16"/>
    </row>
    <row r="1071" spans="4:4" x14ac:dyDescent="0.2">
      <c r="D1071" s="16"/>
    </row>
    <row r="1072" spans="4:4" x14ac:dyDescent="0.2">
      <c r="D1072" s="16"/>
    </row>
    <row r="1073" spans="4:4" x14ac:dyDescent="0.2">
      <c r="D1073" s="16"/>
    </row>
    <row r="1074" spans="4:4" x14ac:dyDescent="0.2">
      <c r="D1074" s="16"/>
    </row>
    <row r="1075" spans="4:4" x14ac:dyDescent="0.2">
      <c r="D1075" s="16"/>
    </row>
    <row r="1076" spans="4:4" x14ac:dyDescent="0.2">
      <c r="D1076" s="16"/>
    </row>
    <row r="1077" spans="4:4" x14ac:dyDescent="0.2">
      <c r="D1077" s="16"/>
    </row>
    <row r="1078" spans="4:4" x14ac:dyDescent="0.2">
      <c r="D1078" s="16"/>
    </row>
    <row r="1079" spans="4:4" x14ac:dyDescent="0.2">
      <c r="D1079" s="16"/>
    </row>
    <row r="1080" spans="4:4" x14ac:dyDescent="0.2">
      <c r="D1080" s="16"/>
    </row>
    <row r="1081" spans="4:4" x14ac:dyDescent="0.2">
      <c r="D1081" s="16"/>
    </row>
    <row r="1082" spans="4:4" x14ac:dyDescent="0.2">
      <c r="D1082" s="16"/>
    </row>
    <row r="1083" spans="4:4" x14ac:dyDescent="0.2">
      <c r="D1083" s="16"/>
    </row>
    <row r="1084" spans="4:4" x14ac:dyDescent="0.2">
      <c r="D1084" s="16"/>
    </row>
    <row r="1085" spans="4:4" x14ac:dyDescent="0.2">
      <c r="D1085" s="16"/>
    </row>
    <row r="1086" spans="4:4" x14ac:dyDescent="0.2">
      <c r="D1086" s="16"/>
    </row>
    <row r="1087" spans="4:4" x14ac:dyDescent="0.2">
      <c r="D1087" s="16"/>
    </row>
    <row r="1088" spans="4:4" x14ac:dyDescent="0.2">
      <c r="D1088" s="16"/>
    </row>
    <row r="1089" spans="4:4" x14ac:dyDescent="0.2">
      <c r="D1089" s="16"/>
    </row>
    <row r="1090" spans="4:4" x14ac:dyDescent="0.2">
      <c r="D1090" s="16"/>
    </row>
    <row r="1091" spans="4:4" x14ac:dyDescent="0.2">
      <c r="D1091" s="16"/>
    </row>
    <row r="1092" spans="4:4" x14ac:dyDescent="0.2">
      <c r="D1092" s="16"/>
    </row>
    <row r="1093" spans="4:4" x14ac:dyDescent="0.2">
      <c r="D1093" s="16"/>
    </row>
    <row r="1094" spans="4:4" x14ac:dyDescent="0.2">
      <c r="D1094" s="16"/>
    </row>
    <row r="1095" spans="4:4" x14ac:dyDescent="0.2">
      <c r="D1095" s="16"/>
    </row>
    <row r="1096" spans="4:4" x14ac:dyDescent="0.2">
      <c r="D1096" s="16"/>
    </row>
    <row r="1097" spans="4:4" x14ac:dyDescent="0.2">
      <c r="D1097" s="16"/>
    </row>
    <row r="1098" spans="4:4" x14ac:dyDescent="0.2">
      <c r="D1098" s="16"/>
    </row>
    <row r="1099" spans="4:4" x14ac:dyDescent="0.2">
      <c r="D1099" s="16"/>
    </row>
    <row r="1100" spans="4:4" x14ac:dyDescent="0.2">
      <c r="D1100" s="16"/>
    </row>
    <row r="1101" spans="4:4" x14ac:dyDescent="0.2">
      <c r="D1101" s="16"/>
    </row>
    <row r="1102" spans="4:4" x14ac:dyDescent="0.2">
      <c r="D1102" s="16"/>
    </row>
    <row r="1103" spans="4:4" x14ac:dyDescent="0.2">
      <c r="D1103" s="16"/>
    </row>
    <row r="1104" spans="4:4" x14ac:dyDescent="0.2">
      <c r="D1104" s="16"/>
    </row>
    <row r="1105" spans="4:4" x14ac:dyDescent="0.2">
      <c r="D1105" s="16"/>
    </row>
    <row r="1106" spans="4:4" x14ac:dyDescent="0.2">
      <c r="D1106" s="16"/>
    </row>
    <row r="1107" spans="4:4" x14ac:dyDescent="0.2">
      <c r="D1107" s="16"/>
    </row>
    <row r="1108" spans="4:4" x14ac:dyDescent="0.2">
      <c r="D1108" s="16"/>
    </row>
    <row r="1109" spans="4:4" x14ac:dyDescent="0.2">
      <c r="D1109" s="16"/>
    </row>
    <row r="1110" spans="4:4" x14ac:dyDescent="0.2">
      <c r="D1110" s="16"/>
    </row>
    <row r="1111" spans="4:4" x14ac:dyDescent="0.2">
      <c r="D1111" s="16"/>
    </row>
    <row r="1112" spans="4:4" x14ac:dyDescent="0.2">
      <c r="D1112" s="16"/>
    </row>
    <row r="1113" spans="4:4" x14ac:dyDescent="0.2">
      <c r="D1113" s="16"/>
    </row>
    <row r="1114" spans="4:4" x14ac:dyDescent="0.2">
      <c r="D1114" s="16"/>
    </row>
    <row r="1115" spans="4:4" x14ac:dyDescent="0.2">
      <c r="D1115" s="16"/>
    </row>
    <row r="1116" spans="4:4" x14ac:dyDescent="0.2">
      <c r="D1116" s="16"/>
    </row>
    <row r="1117" spans="4:4" x14ac:dyDescent="0.2">
      <c r="D1117" s="16"/>
    </row>
    <row r="1118" spans="4:4" x14ac:dyDescent="0.2">
      <c r="D1118" s="16"/>
    </row>
    <row r="1119" spans="4:4" x14ac:dyDescent="0.2">
      <c r="D1119" s="16"/>
    </row>
    <row r="1120" spans="4:4" x14ac:dyDescent="0.2">
      <c r="D1120" s="16"/>
    </row>
    <row r="1121" spans="4:4" x14ac:dyDescent="0.2">
      <c r="D1121" s="16"/>
    </row>
    <row r="1122" spans="4:4" x14ac:dyDescent="0.2">
      <c r="D1122" s="16"/>
    </row>
    <row r="1123" spans="4:4" x14ac:dyDescent="0.2">
      <c r="D1123" s="16"/>
    </row>
    <row r="1124" spans="4:4" x14ac:dyDescent="0.2">
      <c r="D1124" s="16"/>
    </row>
    <row r="1125" spans="4:4" x14ac:dyDescent="0.2">
      <c r="D1125" s="16"/>
    </row>
    <row r="1126" spans="4:4" x14ac:dyDescent="0.2">
      <c r="D1126" s="16"/>
    </row>
    <row r="1127" spans="4:4" x14ac:dyDescent="0.2">
      <c r="D1127" s="16"/>
    </row>
    <row r="1128" spans="4:4" x14ac:dyDescent="0.2">
      <c r="D1128" s="16"/>
    </row>
    <row r="1129" spans="4:4" x14ac:dyDescent="0.2">
      <c r="D1129" s="16"/>
    </row>
    <row r="1130" spans="4:4" x14ac:dyDescent="0.2">
      <c r="D1130" s="16"/>
    </row>
    <row r="1131" spans="4:4" x14ac:dyDescent="0.2">
      <c r="D1131" s="16"/>
    </row>
    <row r="1132" spans="4:4" x14ac:dyDescent="0.2">
      <c r="D1132" s="16"/>
    </row>
    <row r="1133" spans="4:4" x14ac:dyDescent="0.2">
      <c r="D1133" s="16"/>
    </row>
    <row r="1134" spans="4:4" x14ac:dyDescent="0.2">
      <c r="D1134" s="16"/>
    </row>
    <row r="1135" spans="4:4" x14ac:dyDescent="0.2">
      <c r="D1135" s="16"/>
    </row>
    <row r="1136" spans="4:4" x14ac:dyDescent="0.2">
      <c r="D1136" s="16"/>
    </row>
    <row r="1137" spans="4:4" x14ac:dyDescent="0.2">
      <c r="D1137" s="16"/>
    </row>
    <row r="1138" spans="4:4" x14ac:dyDescent="0.2">
      <c r="D1138" s="16"/>
    </row>
    <row r="1139" spans="4:4" x14ac:dyDescent="0.2">
      <c r="D1139" s="16"/>
    </row>
    <row r="1140" spans="4:4" x14ac:dyDescent="0.2">
      <c r="D1140" s="16"/>
    </row>
    <row r="1141" spans="4:4" x14ac:dyDescent="0.2">
      <c r="D1141" s="16"/>
    </row>
    <row r="1142" spans="4:4" x14ac:dyDescent="0.2">
      <c r="D1142" s="16"/>
    </row>
    <row r="1143" spans="4:4" x14ac:dyDescent="0.2">
      <c r="D1143" s="16"/>
    </row>
    <row r="1144" spans="4:4" x14ac:dyDescent="0.2">
      <c r="D1144" s="16"/>
    </row>
    <row r="1145" spans="4:4" x14ac:dyDescent="0.2">
      <c r="D1145" s="16"/>
    </row>
    <row r="1146" spans="4:4" x14ac:dyDescent="0.2">
      <c r="D1146" s="16"/>
    </row>
    <row r="1147" spans="4:4" x14ac:dyDescent="0.2">
      <c r="D1147" s="16"/>
    </row>
    <row r="1148" spans="4:4" x14ac:dyDescent="0.2">
      <c r="D1148" s="16"/>
    </row>
    <row r="1149" spans="4:4" x14ac:dyDescent="0.2">
      <c r="D1149" s="16"/>
    </row>
    <row r="1150" spans="4:4" x14ac:dyDescent="0.2">
      <c r="D1150" s="16"/>
    </row>
    <row r="1151" spans="4:4" x14ac:dyDescent="0.2">
      <c r="D1151" s="16"/>
    </row>
    <row r="1152" spans="4:4" x14ac:dyDescent="0.2">
      <c r="D1152" s="16"/>
    </row>
    <row r="1153" spans="4:4" x14ac:dyDescent="0.2">
      <c r="D1153" s="16"/>
    </row>
    <row r="1154" spans="4:4" x14ac:dyDescent="0.2">
      <c r="D1154" s="16"/>
    </row>
    <row r="1155" spans="4:4" x14ac:dyDescent="0.2">
      <c r="D1155" s="16"/>
    </row>
    <row r="1156" spans="4:4" x14ac:dyDescent="0.2">
      <c r="D1156" s="16"/>
    </row>
    <row r="1157" spans="4:4" x14ac:dyDescent="0.2">
      <c r="D1157" s="16"/>
    </row>
    <row r="1158" spans="4:4" x14ac:dyDescent="0.2">
      <c r="D1158" s="16"/>
    </row>
    <row r="1159" spans="4:4" x14ac:dyDescent="0.2">
      <c r="D1159" s="16"/>
    </row>
    <row r="1160" spans="4:4" x14ac:dyDescent="0.2">
      <c r="D1160" s="16"/>
    </row>
    <row r="1161" spans="4:4" x14ac:dyDescent="0.2">
      <c r="D1161" s="16"/>
    </row>
    <row r="1162" spans="4:4" x14ac:dyDescent="0.2">
      <c r="D1162" s="16"/>
    </row>
    <row r="1163" spans="4:4" x14ac:dyDescent="0.2">
      <c r="D1163" s="16"/>
    </row>
    <row r="1164" spans="4:4" x14ac:dyDescent="0.2">
      <c r="D1164" s="16"/>
    </row>
    <row r="1165" spans="4:4" x14ac:dyDescent="0.2">
      <c r="D1165" s="16"/>
    </row>
    <row r="1166" spans="4:4" x14ac:dyDescent="0.2">
      <c r="D1166" s="16"/>
    </row>
    <row r="1167" spans="4:4" x14ac:dyDescent="0.2">
      <c r="D1167" s="16"/>
    </row>
    <row r="1168" spans="4:4" x14ac:dyDescent="0.2">
      <c r="D1168" s="16"/>
    </row>
    <row r="1169" spans="4:4" x14ac:dyDescent="0.2">
      <c r="D1169" s="16"/>
    </row>
    <row r="1170" spans="4:4" x14ac:dyDescent="0.2">
      <c r="D1170" s="16"/>
    </row>
    <row r="1171" spans="4:4" x14ac:dyDescent="0.2">
      <c r="D1171" s="16"/>
    </row>
    <row r="1172" spans="4:4" x14ac:dyDescent="0.2">
      <c r="D1172" s="16"/>
    </row>
    <row r="1173" spans="4:4" x14ac:dyDescent="0.2">
      <c r="D1173" s="16"/>
    </row>
    <row r="1174" spans="4:4" x14ac:dyDescent="0.2">
      <c r="D1174" s="16"/>
    </row>
    <row r="1175" spans="4:4" x14ac:dyDescent="0.2">
      <c r="D1175" s="16"/>
    </row>
    <row r="1176" spans="4:4" x14ac:dyDescent="0.2">
      <c r="D1176" s="16"/>
    </row>
    <row r="1177" spans="4:4" x14ac:dyDescent="0.2">
      <c r="D1177" s="16"/>
    </row>
    <row r="1178" spans="4:4" x14ac:dyDescent="0.2">
      <c r="D1178" s="16"/>
    </row>
    <row r="1179" spans="4:4" x14ac:dyDescent="0.2">
      <c r="D1179" s="16"/>
    </row>
    <row r="1180" spans="4:4" x14ac:dyDescent="0.2">
      <c r="D1180" s="16"/>
    </row>
    <row r="1181" spans="4:4" x14ac:dyDescent="0.2">
      <c r="D1181" s="16"/>
    </row>
    <row r="1182" spans="4:4" x14ac:dyDescent="0.2">
      <c r="D1182" s="16"/>
    </row>
    <row r="1183" spans="4:4" x14ac:dyDescent="0.2">
      <c r="D1183" s="16"/>
    </row>
    <row r="1184" spans="4:4" x14ac:dyDescent="0.2">
      <c r="D1184" s="16"/>
    </row>
    <row r="1185" spans="4:4" x14ac:dyDescent="0.2">
      <c r="D1185" s="16"/>
    </row>
    <row r="1186" spans="4:4" x14ac:dyDescent="0.2">
      <c r="D1186" s="16"/>
    </row>
    <row r="1187" spans="4:4" x14ac:dyDescent="0.2">
      <c r="D1187" s="16"/>
    </row>
    <row r="1188" spans="4:4" x14ac:dyDescent="0.2">
      <c r="D1188" s="16"/>
    </row>
    <row r="1189" spans="4:4" x14ac:dyDescent="0.2">
      <c r="D1189" s="16"/>
    </row>
    <row r="1190" spans="4:4" x14ac:dyDescent="0.2">
      <c r="D1190" s="16"/>
    </row>
    <row r="1191" spans="4:4" x14ac:dyDescent="0.2">
      <c r="D1191" s="16"/>
    </row>
    <row r="1192" spans="4:4" x14ac:dyDescent="0.2">
      <c r="D1192" s="16"/>
    </row>
    <row r="1193" spans="4:4" x14ac:dyDescent="0.2">
      <c r="D1193" s="16"/>
    </row>
    <row r="1194" spans="4:4" x14ac:dyDescent="0.2">
      <c r="D1194" s="16"/>
    </row>
    <row r="1195" spans="4:4" x14ac:dyDescent="0.2">
      <c r="D1195" s="16"/>
    </row>
    <row r="1196" spans="4:4" x14ac:dyDescent="0.2">
      <c r="D1196" s="16"/>
    </row>
    <row r="1197" spans="4:4" x14ac:dyDescent="0.2">
      <c r="D1197" s="16"/>
    </row>
    <row r="1198" spans="4:4" x14ac:dyDescent="0.2">
      <c r="D1198" s="16"/>
    </row>
    <row r="1199" spans="4:4" x14ac:dyDescent="0.2">
      <c r="D1199" s="16"/>
    </row>
    <row r="1200" spans="4:4" x14ac:dyDescent="0.2">
      <c r="D1200" s="16"/>
    </row>
    <row r="1201" spans="4:4" x14ac:dyDescent="0.2">
      <c r="D1201" s="16"/>
    </row>
    <row r="1202" spans="4:4" x14ac:dyDescent="0.2">
      <c r="D1202" s="16"/>
    </row>
    <row r="1203" spans="4:4" x14ac:dyDescent="0.2">
      <c r="D1203" s="16"/>
    </row>
    <row r="1204" spans="4:4" x14ac:dyDescent="0.2">
      <c r="D1204" s="16"/>
    </row>
    <row r="1205" spans="4:4" x14ac:dyDescent="0.2">
      <c r="D1205" s="16"/>
    </row>
    <row r="1206" spans="4:4" x14ac:dyDescent="0.2">
      <c r="D1206" s="16"/>
    </row>
    <row r="1207" spans="4:4" x14ac:dyDescent="0.2">
      <c r="D1207" s="16"/>
    </row>
    <row r="1208" spans="4:4" x14ac:dyDescent="0.2">
      <c r="D1208" s="16"/>
    </row>
    <row r="1209" spans="4:4" x14ac:dyDescent="0.2">
      <c r="D1209" s="16"/>
    </row>
    <row r="1210" spans="4:4" x14ac:dyDescent="0.2">
      <c r="D1210" s="16"/>
    </row>
    <row r="1211" spans="4:4" x14ac:dyDescent="0.2">
      <c r="D1211" s="16"/>
    </row>
    <row r="1212" spans="4:4" x14ac:dyDescent="0.2">
      <c r="D1212" s="16"/>
    </row>
    <row r="1213" spans="4:4" x14ac:dyDescent="0.2">
      <c r="D1213" s="16"/>
    </row>
    <row r="1214" spans="4:4" x14ac:dyDescent="0.2">
      <c r="D1214" s="16"/>
    </row>
    <row r="1215" spans="4:4" x14ac:dyDescent="0.2">
      <c r="D1215" s="16"/>
    </row>
    <row r="1216" spans="4:4" x14ac:dyDescent="0.2">
      <c r="D1216" s="16"/>
    </row>
    <row r="1217" spans="4:4" x14ac:dyDescent="0.2">
      <c r="D1217" s="16"/>
    </row>
    <row r="1218" spans="4:4" x14ac:dyDescent="0.2">
      <c r="D1218" s="16"/>
    </row>
    <row r="1219" spans="4:4" x14ac:dyDescent="0.2">
      <c r="D1219" s="16"/>
    </row>
    <row r="1220" spans="4:4" x14ac:dyDescent="0.2">
      <c r="D1220" s="16"/>
    </row>
    <row r="1221" spans="4:4" x14ac:dyDescent="0.2">
      <c r="D1221" s="16"/>
    </row>
    <row r="1222" spans="4:4" x14ac:dyDescent="0.2">
      <c r="D1222" s="16"/>
    </row>
    <row r="1223" spans="4:4" x14ac:dyDescent="0.2">
      <c r="D1223" s="16"/>
    </row>
    <row r="1224" spans="4:4" x14ac:dyDescent="0.2">
      <c r="D1224" s="16"/>
    </row>
    <row r="1225" spans="4:4" x14ac:dyDescent="0.2">
      <c r="D1225" s="16"/>
    </row>
    <row r="1226" spans="4:4" x14ac:dyDescent="0.2">
      <c r="D1226" s="16"/>
    </row>
    <row r="1227" spans="4:4" x14ac:dyDescent="0.2">
      <c r="D1227" s="16"/>
    </row>
    <row r="1228" spans="4:4" x14ac:dyDescent="0.2">
      <c r="D1228" s="16"/>
    </row>
    <row r="1229" spans="4:4" x14ac:dyDescent="0.2">
      <c r="D1229" s="16"/>
    </row>
    <row r="1230" spans="4:4" x14ac:dyDescent="0.2">
      <c r="D1230" s="16"/>
    </row>
    <row r="1231" spans="4:4" x14ac:dyDescent="0.2">
      <c r="D1231" s="16"/>
    </row>
    <row r="1232" spans="4:4" x14ac:dyDescent="0.2">
      <c r="D1232" s="16"/>
    </row>
    <row r="1233" spans="4:4" x14ac:dyDescent="0.2">
      <c r="D1233" s="16"/>
    </row>
    <row r="1234" spans="4:4" x14ac:dyDescent="0.2">
      <c r="D1234" s="16"/>
    </row>
    <row r="1235" spans="4:4" x14ac:dyDescent="0.2">
      <c r="D1235" s="16"/>
    </row>
    <row r="1236" spans="4:4" x14ac:dyDescent="0.2">
      <c r="D1236" s="16"/>
    </row>
    <row r="1237" spans="4:4" x14ac:dyDescent="0.2">
      <c r="D1237" s="16"/>
    </row>
    <row r="1238" spans="4:4" x14ac:dyDescent="0.2">
      <c r="D1238" s="16"/>
    </row>
    <row r="1239" spans="4:4" x14ac:dyDescent="0.2">
      <c r="D1239" s="16"/>
    </row>
    <row r="1240" spans="4:4" x14ac:dyDescent="0.2">
      <c r="D1240" s="16"/>
    </row>
    <row r="1241" spans="4:4" x14ac:dyDescent="0.2">
      <c r="D1241" s="16"/>
    </row>
    <row r="1242" spans="4:4" x14ac:dyDescent="0.2">
      <c r="D1242" s="16"/>
    </row>
    <row r="1243" spans="4:4" x14ac:dyDescent="0.2">
      <c r="D1243" s="16"/>
    </row>
    <row r="1244" spans="4:4" x14ac:dyDescent="0.2">
      <c r="D1244" s="16"/>
    </row>
    <row r="1245" spans="4:4" x14ac:dyDescent="0.2">
      <c r="D1245" s="16"/>
    </row>
    <row r="1246" spans="4:4" x14ac:dyDescent="0.2">
      <c r="D1246" s="16"/>
    </row>
    <row r="1247" spans="4:4" x14ac:dyDescent="0.2">
      <c r="D1247" s="16"/>
    </row>
    <row r="1248" spans="4:4" x14ac:dyDescent="0.2">
      <c r="D1248" s="16"/>
    </row>
    <row r="1249" spans="4:4" x14ac:dyDescent="0.2">
      <c r="D1249" s="16"/>
    </row>
    <row r="1250" spans="4:4" x14ac:dyDescent="0.2">
      <c r="D1250" s="16"/>
    </row>
    <row r="1251" spans="4:4" x14ac:dyDescent="0.2">
      <c r="D1251" s="16"/>
    </row>
    <row r="1252" spans="4:4" x14ac:dyDescent="0.2">
      <c r="D1252" s="16"/>
    </row>
    <row r="1253" spans="4:4" x14ac:dyDescent="0.2">
      <c r="D1253" s="16"/>
    </row>
    <row r="1254" spans="4:4" x14ac:dyDescent="0.2">
      <c r="D1254" s="16"/>
    </row>
    <row r="1255" spans="4:4" x14ac:dyDescent="0.2">
      <c r="D1255" s="16"/>
    </row>
    <row r="1256" spans="4:4" x14ac:dyDescent="0.2">
      <c r="D1256" s="16"/>
    </row>
    <row r="1257" spans="4:4" x14ac:dyDescent="0.2">
      <c r="D1257" s="16"/>
    </row>
    <row r="1258" spans="4:4" x14ac:dyDescent="0.2">
      <c r="D1258" s="16"/>
    </row>
    <row r="1259" spans="4:4" x14ac:dyDescent="0.2">
      <c r="D1259" s="16"/>
    </row>
    <row r="1260" spans="4:4" x14ac:dyDescent="0.2">
      <c r="D1260" s="16"/>
    </row>
    <row r="1261" spans="4:4" x14ac:dyDescent="0.2">
      <c r="D1261" s="16"/>
    </row>
    <row r="1262" spans="4:4" x14ac:dyDescent="0.2">
      <c r="D1262" s="16"/>
    </row>
    <row r="1263" spans="4:4" x14ac:dyDescent="0.2">
      <c r="D1263" s="16"/>
    </row>
    <row r="1264" spans="4:4" x14ac:dyDescent="0.2">
      <c r="D1264" s="16"/>
    </row>
    <row r="1265" spans="4:4" x14ac:dyDescent="0.2">
      <c r="D1265" s="16"/>
    </row>
    <row r="1266" spans="4:4" x14ac:dyDescent="0.2">
      <c r="D1266" s="16"/>
    </row>
    <row r="1267" spans="4:4" x14ac:dyDescent="0.2">
      <c r="D1267" s="16"/>
    </row>
    <row r="1268" spans="4:4" x14ac:dyDescent="0.2">
      <c r="D1268" s="16"/>
    </row>
    <row r="1269" spans="4:4" x14ac:dyDescent="0.2">
      <c r="D1269" s="16"/>
    </row>
    <row r="1270" spans="4:4" x14ac:dyDescent="0.2">
      <c r="D1270" s="16"/>
    </row>
    <row r="1271" spans="4:4" x14ac:dyDescent="0.2">
      <c r="D1271" s="16"/>
    </row>
    <row r="1272" spans="4:4" x14ac:dyDescent="0.2">
      <c r="D1272" s="16"/>
    </row>
    <row r="1273" spans="4:4" x14ac:dyDescent="0.2">
      <c r="D1273" s="16"/>
    </row>
    <row r="1274" spans="4:4" x14ac:dyDescent="0.2">
      <c r="D1274" s="16"/>
    </row>
    <row r="1275" spans="4:4" x14ac:dyDescent="0.2">
      <c r="D1275" s="16"/>
    </row>
    <row r="1276" spans="4:4" x14ac:dyDescent="0.2">
      <c r="D1276" s="16"/>
    </row>
    <row r="1277" spans="4:4" x14ac:dyDescent="0.2">
      <c r="D1277" s="16"/>
    </row>
    <row r="1278" spans="4:4" x14ac:dyDescent="0.2">
      <c r="D1278" s="16"/>
    </row>
    <row r="1279" spans="4:4" x14ac:dyDescent="0.2">
      <c r="D1279" s="16"/>
    </row>
    <row r="1280" spans="4:4" x14ac:dyDescent="0.2">
      <c r="D1280" s="16"/>
    </row>
    <row r="1281" spans="4:4" x14ac:dyDescent="0.2">
      <c r="D1281" s="16"/>
    </row>
    <row r="1282" spans="4:4" x14ac:dyDescent="0.2">
      <c r="D1282" s="16"/>
    </row>
    <row r="1283" spans="4:4" x14ac:dyDescent="0.2">
      <c r="D1283" s="16"/>
    </row>
    <row r="1284" spans="4:4" x14ac:dyDescent="0.2">
      <c r="D1284" s="16"/>
    </row>
    <row r="1285" spans="4:4" x14ac:dyDescent="0.2">
      <c r="D1285" s="16"/>
    </row>
    <row r="1286" spans="4:4" x14ac:dyDescent="0.2">
      <c r="D1286" s="16"/>
    </row>
    <row r="1287" spans="4:4" x14ac:dyDescent="0.2">
      <c r="D1287" s="16"/>
    </row>
    <row r="1288" spans="4:4" x14ac:dyDescent="0.2">
      <c r="D1288" s="16"/>
    </row>
    <row r="1289" spans="4:4" x14ac:dyDescent="0.2">
      <c r="D1289" s="16"/>
    </row>
    <row r="1290" spans="4:4" x14ac:dyDescent="0.2">
      <c r="D1290" s="16"/>
    </row>
    <row r="1291" spans="4:4" x14ac:dyDescent="0.2">
      <c r="D1291" s="16"/>
    </row>
    <row r="1292" spans="4:4" x14ac:dyDescent="0.2">
      <c r="D1292" s="16"/>
    </row>
    <row r="1293" spans="4:4" x14ac:dyDescent="0.2">
      <c r="D1293" s="16"/>
    </row>
    <row r="1294" spans="4:4" x14ac:dyDescent="0.2">
      <c r="D1294" s="16"/>
    </row>
    <row r="1295" spans="4:4" x14ac:dyDescent="0.2">
      <c r="D1295" s="16"/>
    </row>
    <row r="1296" spans="4:4" x14ac:dyDescent="0.2">
      <c r="D1296" s="16"/>
    </row>
    <row r="1297" spans="4:4" x14ac:dyDescent="0.2">
      <c r="D1297" s="16"/>
    </row>
    <row r="1298" spans="4:4" x14ac:dyDescent="0.2">
      <c r="D1298" s="16"/>
    </row>
    <row r="1299" spans="4:4" x14ac:dyDescent="0.2">
      <c r="D1299" s="16"/>
    </row>
    <row r="1300" spans="4:4" x14ac:dyDescent="0.2">
      <c r="D1300" s="16"/>
    </row>
    <row r="1301" spans="4:4" x14ac:dyDescent="0.2">
      <c r="D1301" s="16"/>
    </row>
    <row r="1302" spans="4:4" x14ac:dyDescent="0.2">
      <c r="D1302" s="16"/>
    </row>
    <row r="1303" spans="4:4" x14ac:dyDescent="0.2">
      <c r="D1303" s="16"/>
    </row>
    <row r="1304" spans="4:4" x14ac:dyDescent="0.2">
      <c r="D1304" s="16"/>
    </row>
    <row r="1305" spans="4:4" x14ac:dyDescent="0.2">
      <c r="D1305" s="16"/>
    </row>
    <row r="1306" spans="4:4" x14ac:dyDescent="0.2">
      <c r="D1306" s="16"/>
    </row>
    <row r="1307" spans="4:4" x14ac:dyDescent="0.2">
      <c r="D1307" s="16"/>
    </row>
    <row r="1308" spans="4:4" x14ac:dyDescent="0.2">
      <c r="D1308" s="16"/>
    </row>
    <row r="1309" spans="4:4" x14ac:dyDescent="0.2">
      <c r="D1309" s="16"/>
    </row>
    <row r="1310" spans="4:4" x14ac:dyDescent="0.2">
      <c r="D1310" s="16"/>
    </row>
    <row r="1311" spans="4:4" x14ac:dyDescent="0.2">
      <c r="D1311" s="16"/>
    </row>
    <row r="1312" spans="4:4" x14ac:dyDescent="0.2">
      <c r="D1312" s="16"/>
    </row>
    <row r="1313" spans="4:4" x14ac:dyDescent="0.2">
      <c r="D1313" s="16"/>
    </row>
    <row r="1314" spans="4:4" x14ac:dyDescent="0.2">
      <c r="D1314" s="16"/>
    </row>
    <row r="1315" spans="4:4" x14ac:dyDescent="0.2">
      <c r="D1315" s="16"/>
    </row>
    <row r="1316" spans="4:4" x14ac:dyDescent="0.2">
      <c r="D1316" s="16"/>
    </row>
    <row r="1317" spans="4:4" x14ac:dyDescent="0.2">
      <c r="D1317" s="16"/>
    </row>
    <row r="1318" spans="4:4" x14ac:dyDescent="0.2">
      <c r="D1318" s="16"/>
    </row>
    <row r="1319" spans="4:4" x14ac:dyDescent="0.2">
      <c r="D1319" s="16"/>
    </row>
    <row r="1320" spans="4:4" x14ac:dyDescent="0.2">
      <c r="D1320" s="16"/>
    </row>
    <row r="1321" spans="4:4" x14ac:dyDescent="0.2">
      <c r="D1321" s="16"/>
    </row>
    <row r="1322" spans="4:4" x14ac:dyDescent="0.2">
      <c r="D1322" s="16"/>
    </row>
    <row r="1323" spans="4:4" x14ac:dyDescent="0.2">
      <c r="D1323" s="16"/>
    </row>
    <row r="1324" spans="4:4" x14ac:dyDescent="0.2">
      <c r="D1324" s="16"/>
    </row>
    <row r="1325" spans="4:4" x14ac:dyDescent="0.2">
      <c r="D1325" s="16"/>
    </row>
    <row r="1326" spans="4:4" x14ac:dyDescent="0.2">
      <c r="D1326" s="16"/>
    </row>
    <row r="1327" spans="4:4" x14ac:dyDescent="0.2">
      <c r="D1327" s="16"/>
    </row>
    <row r="1328" spans="4:4" x14ac:dyDescent="0.2">
      <c r="D1328" s="16"/>
    </row>
    <row r="1329" spans="4:4" x14ac:dyDescent="0.2">
      <c r="D1329" s="16"/>
    </row>
    <row r="1330" spans="4:4" x14ac:dyDescent="0.2">
      <c r="D1330" s="16"/>
    </row>
    <row r="1331" spans="4:4" x14ac:dyDescent="0.2">
      <c r="D1331" s="16"/>
    </row>
    <row r="1332" spans="4:4" x14ac:dyDescent="0.2">
      <c r="D1332" s="16"/>
    </row>
    <row r="1333" spans="4:4" x14ac:dyDescent="0.2">
      <c r="D1333" s="16"/>
    </row>
    <row r="1334" spans="4:4" x14ac:dyDescent="0.2">
      <c r="D1334" s="16"/>
    </row>
    <row r="1335" spans="4:4" x14ac:dyDescent="0.2">
      <c r="D1335" s="16"/>
    </row>
    <row r="1336" spans="4:4" x14ac:dyDescent="0.2">
      <c r="D1336" s="16"/>
    </row>
    <row r="1337" spans="4:4" x14ac:dyDescent="0.2">
      <c r="D1337" s="16"/>
    </row>
    <row r="1338" spans="4:4" x14ac:dyDescent="0.2">
      <c r="D1338" s="16"/>
    </row>
    <row r="1339" spans="4:4" x14ac:dyDescent="0.2">
      <c r="D1339" s="16"/>
    </row>
    <row r="1340" spans="4:4" x14ac:dyDescent="0.2">
      <c r="D1340" s="16"/>
    </row>
    <row r="1341" spans="4:4" x14ac:dyDescent="0.2">
      <c r="D1341" s="16"/>
    </row>
    <row r="1342" spans="4:4" x14ac:dyDescent="0.2">
      <c r="D1342" s="16"/>
    </row>
    <row r="1343" spans="4:4" x14ac:dyDescent="0.2">
      <c r="D1343" s="16"/>
    </row>
    <row r="1344" spans="4:4" x14ac:dyDescent="0.2">
      <c r="D1344" s="16"/>
    </row>
    <row r="1345" spans="4:4" x14ac:dyDescent="0.2">
      <c r="D1345" s="16"/>
    </row>
    <row r="1346" spans="4:4" x14ac:dyDescent="0.2">
      <c r="D1346" s="16"/>
    </row>
    <row r="1347" spans="4:4" x14ac:dyDescent="0.2">
      <c r="D1347" s="16"/>
    </row>
    <row r="1348" spans="4:4" x14ac:dyDescent="0.2">
      <c r="D1348" s="16"/>
    </row>
    <row r="1349" spans="4:4" x14ac:dyDescent="0.2">
      <c r="D1349" s="16"/>
    </row>
    <row r="1350" spans="4:4" x14ac:dyDescent="0.2">
      <c r="D1350" s="16"/>
    </row>
    <row r="1351" spans="4:4" x14ac:dyDescent="0.2">
      <c r="D1351" s="16"/>
    </row>
    <row r="1352" spans="4:4" x14ac:dyDescent="0.2">
      <c r="D1352" s="16"/>
    </row>
    <row r="1353" spans="4:4" x14ac:dyDescent="0.2">
      <c r="D1353" s="16"/>
    </row>
    <row r="1354" spans="4:4" x14ac:dyDescent="0.2">
      <c r="D1354" s="16"/>
    </row>
    <row r="1355" spans="4:4" x14ac:dyDescent="0.2">
      <c r="D1355" s="16"/>
    </row>
    <row r="1356" spans="4:4" x14ac:dyDescent="0.2">
      <c r="D1356" s="16"/>
    </row>
    <row r="1357" spans="4:4" x14ac:dyDescent="0.2">
      <c r="D1357" s="16"/>
    </row>
    <row r="1358" spans="4:4" x14ac:dyDescent="0.2">
      <c r="D1358" s="16"/>
    </row>
    <row r="1359" spans="4:4" x14ac:dyDescent="0.2">
      <c r="D1359" s="16"/>
    </row>
    <row r="1360" spans="4:4" x14ac:dyDescent="0.2">
      <c r="D1360" s="16"/>
    </row>
    <row r="1361" spans="4:4" x14ac:dyDescent="0.2">
      <c r="D1361" s="16"/>
    </row>
    <row r="1362" spans="4:4" x14ac:dyDescent="0.2">
      <c r="D1362" s="16"/>
    </row>
    <row r="1363" spans="4:4" x14ac:dyDescent="0.2">
      <c r="D1363" s="16"/>
    </row>
    <row r="1364" spans="4:4" x14ac:dyDescent="0.2">
      <c r="D1364" s="16"/>
    </row>
    <row r="1365" spans="4:4" x14ac:dyDescent="0.2">
      <c r="D1365" s="16"/>
    </row>
    <row r="1366" spans="4:4" x14ac:dyDescent="0.2">
      <c r="D1366" s="16"/>
    </row>
    <row r="1367" spans="4:4" x14ac:dyDescent="0.2">
      <c r="D1367" s="16"/>
    </row>
    <row r="1368" spans="4:4" x14ac:dyDescent="0.2">
      <c r="D1368" s="16"/>
    </row>
    <row r="1369" spans="4:4" x14ac:dyDescent="0.2">
      <c r="D1369" s="16"/>
    </row>
    <row r="1370" spans="4:4" x14ac:dyDescent="0.2">
      <c r="D1370" s="16"/>
    </row>
    <row r="1371" spans="4:4" x14ac:dyDescent="0.2">
      <c r="D1371" s="16"/>
    </row>
    <row r="1372" spans="4:4" x14ac:dyDescent="0.2">
      <c r="D1372" s="16"/>
    </row>
    <row r="1373" spans="4:4" x14ac:dyDescent="0.2">
      <c r="D1373" s="16"/>
    </row>
    <row r="1374" spans="4:4" x14ac:dyDescent="0.2">
      <c r="D1374" s="16"/>
    </row>
    <row r="1375" spans="4:4" x14ac:dyDescent="0.2">
      <c r="D1375" s="16"/>
    </row>
    <row r="1376" spans="4:4" x14ac:dyDescent="0.2">
      <c r="D1376" s="16"/>
    </row>
    <row r="1377" spans="4:4" x14ac:dyDescent="0.2">
      <c r="D1377" s="16"/>
    </row>
    <row r="1378" spans="4:4" x14ac:dyDescent="0.2">
      <c r="D1378" s="16"/>
    </row>
    <row r="1379" spans="4:4" x14ac:dyDescent="0.2">
      <c r="D1379" s="16"/>
    </row>
    <row r="1380" spans="4:4" x14ac:dyDescent="0.2">
      <c r="D1380" s="16"/>
    </row>
    <row r="1381" spans="4:4" x14ac:dyDescent="0.2">
      <c r="D1381" s="16"/>
    </row>
    <row r="1382" spans="4:4" x14ac:dyDescent="0.2">
      <c r="D1382" s="16"/>
    </row>
    <row r="1383" spans="4:4" x14ac:dyDescent="0.2">
      <c r="D1383" s="16"/>
    </row>
    <row r="1384" spans="4:4" x14ac:dyDescent="0.2">
      <c r="D1384" s="16"/>
    </row>
    <row r="1385" spans="4:4" x14ac:dyDescent="0.2">
      <c r="D1385" s="16"/>
    </row>
    <row r="1386" spans="4:4" x14ac:dyDescent="0.2">
      <c r="D1386" s="16"/>
    </row>
    <row r="1387" spans="4:4" x14ac:dyDescent="0.2">
      <c r="D1387" s="16"/>
    </row>
    <row r="1388" spans="4:4" x14ac:dyDescent="0.2">
      <c r="D1388" s="16"/>
    </row>
    <row r="1389" spans="4:4" x14ac:dyDescent="0.2">
      <c r="D1389" s="16"/>
    </row>
    <row r="1390" spans="4:4" x14ac:dyDescent="0.2">
      <c r="D1390" s="16"/>
    </row>
    <row r="1391" spans="4:4" x14ac:dyDescent="0.2">
      <c r="D1391" s="16"/>
    </row>
    <row r="1392" spans="4:4" x14ac:dyDescent="0.2">
      <c r="D1392" s="16"/>
    </row>
    <row r="1393" spans="4:4" x14ac:dyDescent="0.2">
      <c r="D1393" s="16"/>
    </row>
    <row r="1394" spans="4:4" x14ac:dyDescent="0.2">
      <c r="D1394" s="16"/>
    </row>
    <row r="1395" spans="4:4" x14ac:dyDescent="0.2">
      <c r="D1395" s="16"/>
    </row>
    <row r="1396" spans="4:4" x14ac:dyDescent="0.2">
      <c r="D1396" s="16"/>
    </row>
    <row r="1397" spans="4:4" x14ac:dyDescent="0.2">
      <c r="D1397" s="16"/>
    </row>
    <row r="1398" spans="4:4" x14ac:dyDescent="0.2">
      <c r="D1398" s="16"/>
    </row>
    <row r="1399" spans="4:4" x14ac:dyDescent="0.2">
      <c r="D1399" s="16"/>
    </row>
    <row r="1400" spans="4:4" x14ac:dyDescent="0.2">
      <c r="D1400" s="16"/>
    </row>
    <row r="1401" spans="4:4" x14ac:dyDescent="0.2">
      <c r="D1401" s="16"/>
    </row>
    <row r="1402" spans="4:4" x14ac:dyDescent="0.2">
      <c r="D1402" s="16"/>
    </row>
    <row r="1403" spans="4:4" x14ac:dyDescent="0.2">
      <c r="D1403" s="16"/>
    </row>
    <row r="1404" spans="4:4" x14ac:dyDescent="0.2">
      <c r="D1404" s="16"/>
    </row>
    <row r="1405" spans="4:4" x14ac:dyDescent="0.2">
      <c r="D1405" s="16"/>
    </row>
    <row r="1406" spans="4:4" x14ac:dyDescent="0.2">
      <c r="D1406" s="16"/>
    </row>
    <row r="1407" spans="4:4" x14ac:dyDescent="0.2">
      <c r="D1407" s="16"/>
    </row>
    <row r="1408" spans="4:4" x14ac:dyDescent="0.2">
      <c r="D1408" s="16"/>
    </row>
    <row r="1409" spans="4:4" x14ac:dyDescent="0.2">
      <c r="D1409" s="16"/>
    </row>
    <row r="1410" spans="4:4" x14ac:dyDescent="0.2">
      <c r="D1410" s="16"/>
    </row>
    <row r="1411" spans="4:4" x14ac:dyDescent="0.2">
      <c r="D1411" s="16"/>
    </row>
    <row r="1412" spans="4:4" x14ac:dyDescent="0.2">
      <c r="D1412" s="16"/>
    </row>
    <row r="1413" spans="4:4" x14ac:dyDescent="0.2">
      <c r="D1413" s="16"/>
    </row>
    <row r="1414" spans="4:4" x14ac:dyDescent="0.2">
      <c r="D1414" s="16"/>
    </row>
    <row r="1415" spans="4:4" x14ac:dyDescent="0.2">
      <c r="D1415" s="16"/>
    </row>
    <row r="1416" spans="4:4" x14ac:dyDescent="0.2">
      <c r="D1416" s="16"/>
    </row>
    <row r="1417" spans="4:4" x14ac:dyDescent="0.2">
      <c r="D1417" s="16"/>
    </row>
    <row r="1418" spans="4:4" x14ac:dyDescent="0.2">
      <c r="D1418" s="16"/>
    </row>
    <row r="1419" spans="4:4" x14ac:dyDescent="0.2">
      <c r="D1419" s="16"/>
    </row>
    <row r="1420" spans="4:4" x14ac:dyDescent="0.2">
      <c r="D1420" s="16"/>
    </row>
    <row r="1421" spans="4:4" x14ac:dyDescent="0.2">
      <c r="D1421" s="16"/>
    </row>
    <row r="1422" spans="4:4" x14ac:dyDescent="0.2">
      <c r="D1422" s="16"/>
    </row>
    <row r="1423" spans="4:4" x14ac:dyDescent="0.2">
      <c r="D1423" s="16"/>
    </row>
    <row r="1424" spans="4:4" x14ac:dyDescent="0.2">
      <c r="D1424" s="16"/>
    </row>
    <row r="1425" spans="4:4" x14ac:dyDescent="0.2">
      <c r="D1425" s="16"/>
    </row>
    <row r="1426" spans="4:4" x14ac:dyDescent="0.2">
      <c r="D1426" s="16"/>
    </row>
    <row r="1427" spans="4:4" x14ac:dyDescent="0.2">
      <c r="D1427" s="16"/>
    </row>
    <row r="1428" spans="4:4" x14ac:dyDescent="0.2">
      <c r="D1428" s="16"/>
    </row>
    <row r="1429" spans="4:4" x14ac:dyDescent="0.2">
      <c r="D1429" s="16"/>
    </row>
    <row r="1430" spans="4:4" x14ac:dyDescent="0.2">
      <c r="D1430" s="16"/>
    </row>
    <row r="1431" spans="4:4" x14ac:dyDescent="0.2">
      <c r="D1431" s="16"/>
    </row>
    <row r="1432" spans="4:4" x14ac:dyDescent="0.2">
      <c r="D1432" s="16"/>
    </row>
    <row r="1433" spans="4:4" x14ac:dyDescent="0.2">
      <c r="D1433" s="16"/>
    </row>
    <row r="1434" spans="4:4" x14ac:dyDescent="0.2">
      <c r="D1434" s="16"/>
    </row>
    <row r="1435" spans="4:4" x14ac:dyDescent="0.2">
      <c r="D1435" s="16"/>
    </row>
    <row r="1436" spans="4:4" x14ac:dyDescent="0.2">
      <c r="D1436" s="16"/>
    </row>
    <row r="1437" spans="4:4" x14ac:dyDescent="0.2">
      <c r="D1437" s="16"/>
    </row>
    <row r="1438" spans="4:4" x14ac:dyDescent="0.2">
      <c r="D1438" s="16"/>
    </row>
    <row r="1439" spans="4:4" x14ac:dyDescent="0.2">
      <c r="D1439" s="16"/>
    </row>
    <row r="1440" spans="4:4" x14ac:dyDescent="0.2">
      <c r="D1440" s="16"/>
    </row>
    <row r="1441" spans="4:4" x14ac:dyDescent="0.2">
      <c r="D1441" s="16"/>
    </row>
    <row r="1442" spans="4:4" x14ac:dyDescent="0.2">
      <c r="D1442" s="16"/>
    </row>
    <row r="1443" spans="4:4" x14ac:dyDescent="0.2">
      <c r="D1443" s="16"/>
    </row>
    <row r="1444" spans="4:4" x14ac:dyDescent="0.2">
      <c r="D1444" s="16"/>
    </row>
    <row r="1445" spans="4:4" x14ac:dyDescent="0.2">
      <c r="D1445" s="16"/>
    </row>
    <row r="1446" spans="4:4" x14ac:dyDescent="0.2">
      <c r="D1446" s="16"/>
    </row>
    <row r="1447" spans="4:4" x14ac:dyDescent="0.2">
      <c r="D1447" s="16"/>
    </row>
    <row r="1448" spans="4:4" x14ac:dyDescent="0.2">
      <c r="D1448" s="16"/>
    </row>
    <row r="1449" spans="4:4" x14ac:dyDescent="0.2">
      <c r="D1449" s="16"/>
    </row>
    <row r="1450" spans="4:4" x14ac:dyDescent="0.2">
      <c r="D1450" s="16"/>
    </row>
    <row r="1451" spans="4:4" x14ac:dyDescent="0.2">
      <c r="D1451" s="16"/>
    </row>
    <row r="1452" spans="4:4" x14ac:dyDescent="0.2">
      <c r="D1452" s="16"/>
    </row>
    <row r="1453" spans="4:4" x14ac:dyDescent="0.2">
      <c r="D1453" s="16"/>
    </row>
    <row r="1454" spans="4:4" x14ac:dyDescent="0.2">
      <c r="D1454" s="16"/>
    </row>
    <row r="1455" spans="4:4" x14ac:dyDescent="0.2">
      <c r="D1455" s="16"/>
    </row>
    <row r="1456" spans="4:4" x14ac:dyDescent="0.2">
      <c r="D1456" s="16"/>
    </row>
    <row r="1457" spans="4:4" x14ac:dyDescent="0.2">
      <c r="D1457" s="16"/>
    </row>
    <row r="1458" spans="4:4" x14ac:dyDescent="0.2">
      <c r="D1458" s="16"/>
    </row>
    <row r="1459" spans="4:4" x14ac:dyDescent="0.2">
      <c r="D1459" s="16"/>
    </row>
    <row r="1460" spans="4:4" x14ac:dyDescent="0.2">
      <c r="D1460" s="16"/>
    </row>
    <row r="1461" spans="4:4" x14ac:dyDescent="0.2">
      <c r="D1461" s="16"/>
    </row>
    <row r="1462" spans="4:4" x14ac:dyDescent="0.2">
      <c r="D1462" s="16"/>
    </row>
    <row r="1463" spans="4:4" x14ac:dyDescent="0.2">
      <c r="D1463" s="16"/>
    </row>
    <row r="1464" spans="4:4" x14ac:dyDescent="0.2">
      <c r="D1464" s="16"/>
    </row>
    <row r="1465" spans="4:4" x14ac:dyDescent="0.2">
      <c r="D1465" s="16"/>
    </row>
    <row r="1466" spans="4:4" x14ac:dyDescent="0.2">
      <c r="D1466" s="16"/>
    </row>
    <row r="1467" spans="4:4" x14ac:dyDescent="0.2">
      <c r="D1467" s="16"/>
    </row>
    <row r="1468" spans="4:4" x14ac:dyDescent="0.2">
      <c r="D1468" s="16"/>
    </row>
    <row r="1469" spans="4:4" x14ac:dyDescent="0.2">
      <c r="D1469" s="16"/>
    </row>
    <row r="1470" spans="4:4" x14ac:dyDescent="0.2">
      <c r="D1470" s="16"/>
    </row>
    <row r="1471" spans="4:4" x14ac:dyDescent="0.2">
      <c r="D1471" s="16"/>
    </row>
    <row r="1472" spans="4:4" x14ac:dyDescent="0.2">
      <c r="D1472" s="16"/>
    </row>
    <row r="1473" spans="4:4" x14ac:dyDescent="0.2">
      <c r="D1473" s="16"/>
    </row>
    <row r="1474" spans="4:4" x14ac:dyDescent="0.2">
      <c r="D1474" s="16"/>
    </row>
    <row r="1475" spans="4:4" x14ac:dyDescent="0.2">
      <c r="D1475" s="16"/>
    </row>
    <row r="1476" spans="4:4" x14ac:dyDescent="0.2">
      <c r="D1476" s="16"/>
    </row>
    <row r="1477" spans="4:4" x14ac:dyDescent="0.2">
      <c r="D1477" s="16"/>
    </row>
    <row r="1478" spans="4:4" x14ac:dyDescent="0.2">
      <c r="D1478" s="16"/>
    </row>
    <row r="1479" spans="4:4" x14ac:dyDescent="0.2">
      <c r="D1479" s="16"/>
    </row>
    <row r="1480" spans="4:4" x14ac:dyDescent="0.2">
      <c r="D1480" s="16"/>
    </row>
    <row r="1481" spans="4:4" x14ac:dyDescent="0.2">
      <c r="D1481" s="16"/>
    </row>
    <row r="1482" spans="4:4" x14ac:dyDescent="0.2">
      <c r="D1482" s="16"/>
    </row>
    <row r="1483" spans="4:4" x14ac:dyDescent="0.2">
      <c r="D1483" s="16"/>
    </row>
    <row r="1484" spans="4:4" x14ac:dyDescent="0.2">
      <c r="D1484" s="16"/>
    </row>
    <row r="1485" spans="4:4" x14ac:dyDescent="0.2">
      <c r="D1485" s="16"/>
    </row>
    <row r="1486" spans="4:4" x14ac:dyDescent="0.2">
      <c r="D1486" s="16"/>
    </row>
    <row r="1487" spans="4:4" x14ac:dyDescent="0.2">
      <c r="D1487" s="16"/>
    </row>
    <row r="1488" spans="4:4" x14ac:dyDescent="0.2">
      <c r="D1488" s="16"/>
    </row>
    <row r="1489" spans="4:4" x14ac:dyDescent="0.2">
      <c r="D1489" s="16"/>
    </row>
    <row r="1490" spans="4:4" x14ac:dyDescent="0.2">
      <c r="D1490" s="16"/>
    </row>
    <row r="1491" spans="4:4" x14ac:dyDescent="0.2">
      <c r="D1491" s="16"/>
    </row>
    <row r="1492" spans="4:4" x14ac:dyDescent="0.2">
      <c r="D1492" s="16"/>
    </row>
    <row r="1493" spans="4:4" x14ac:dyDescent="0.2">
      <c r="D1493" s="16"/>
    </row>
    <row r="1494" spans="4:4" x14ac:dyDescent="0.2">
      <c r="D1494" s="16"/>
    </row>
    <row r="1495" spans="4:4" x14ac:dyDescent="0.2">
      <c r="D1495" s="16"/>
    </row>
    <row r="1496" spans="4:4" x14ac:dyDescent="0.2">
      <c r="D1496" s="16"/>
    </row>
    <row r="1497" spans="4:4" x14ac:dyDescent="0.2">
      <c r="D1497" s="16"/>
    </row>
    <row r="1498" spans="4:4" x14ac:dyDescent="0.2">
      <c r="D1498" s="16"/>
    </row>
    <row r="1499" spans="4:4" x14ac:dyDescent="0.2">
      <c r="D1499" s="16"/>
    </row>
    <row r="1500" spans="4:4" x14ac:dyDescent="0.2">
      <c r="D1500" s="16"/>
    </row>
    <row r="1501" spans="4:4" x14ac:dyDescent="0.2">
      <c r="D1501" s="16"/>
    </row>
    <row r="1502" spans="4:4" x14ac:dyDescent="0.2">
      <c r="D1502" s="16"/>
    </row>
    <row r="1503" spans="4:4" x14ac:dyDescent="0.2">
      <c r="D1503" s="16"/>
    </row>
    <row r="1504" spans="4:4" x14ac:dyDescent="0.2">
      <c r="D1504" s="16"/>
    </row>
    <row r="1505" spans="4:4" x14ac:dyDescent="0.2">
      <c r="D1505" s="16"/>
    </row>
    <row r="1506" spans="4:4" x14ac:dyDescent="0.2">
      <c r="D1506" s="16"/>
    </row>
    <row r="1507" spans="4:4" x14ac:dyDescent="0.2">
      <c r="D1507" s="16"/>
    </row>
    <row r="1508" spans="4:4" x14ac:dyDescent="0.2">
      <c r="D1508" s="16"/>
    </row>
    <row r="1509" spans="4:4" x14ac:dyDescent="0.2">
      <c r="D1509" s="16"/>
    </row>
    <row r="1510" spans="4:4" x14ac:dyDescent="0.2">
      <c r="D1510" s="16"/>
    </row>
    <row r="1511" spans="4:4" x14ac:dyDescent="0.2">
      <c r="D1511" s="16"/>
    </row>
    <row r="1512" spans="4:4" x14ac:dyDescent="0.2">
      <c r="D1512" s="16"/>
    </row>
    <row r="1513" spans="4:4" x14ac:dyDescent="0.2">
      <c r="D1513" s="16"/>
    </row>
    <row r="1514" spans="4:4" x14ac:dyDescent="0.2">
      <c r="D1514" s="16"/>
    </row>
    <row r="1515" spans="4:4" x14ac:dyDescent="0.2">
      <c r="D1515" s="16"/>
    </row>
    <row r="1516" spans="4:4" x14ac:dyDescent="0.2">
      <c r="D1516" s="16"/>
    </row>
    <row r="1517" spans="4:4" x14ac:dyDescent="0.2">
      <c r="D1517" s="16"/>
    </row>
    <row r="1518" spans="4:4" x14ac:dyDescent="0.2">
      <c r="D1518" s="16"/>
    </row>
    <row r="1519" spans="4:4" x14ac:dyDescent="0.2">
      <c r="D1519" s="16"/>
    </row>
    <row r="1520" spans="4:4" x14ac:dyDescent="0.2">
      <c r="D1520" s="16"/>
    </row>
    <row r="1521" spans="4:4" x14ac:dyDescent="0.2">
      <c r="D1521" s="16"/>
    </row>
    <row r="1522" spans="4:4" x14ac:dyDescent="0.2">
      <c r="D1522" s="16"/>
    </row>
    <row r="1523" spans="4:4" x14ac:dyDescent="0.2">
      <c r="D1523" s="16"/>
    </row>
    <row r="1524" spans="4:4" x14ac:dyDescent="0.2">
      <c r="D1524" s="16"/>
    </row>
    <row r="1525" spans="4:4" x14ac:dyDescent="0.2">
      <c r="D1525" s="16"/>
    </row>
    <row r="1526" spans="4:4" x14ac:dyDescent="0.2">
      <c r="D1526" s="16"/>
    </row>
    <row r="1527" spans="4:4" x14ac:dyDescent="0.2">
      <c r="D1527" s="16"/>
    </row>
    <row r="1528" spans="4:4" x14ac:dyDescent="0.2">
      <c r="D1528" s="16"/>
    </row>
    <row r="1529" spans="4:4" x14ac:dyDescent="0.2">
      <c r="D1529" s="16"/>
    </row>
    <row r="1530" spans="4:4" x14ac:dyDescent="0.2">
      <c r="D1530" s="16"/>
    </row>
    <row r="1531" spans="4:4" x14ac:dyDescent="0.2">
      <c r="D1531" s="16"/>
    </row>
    <row r="1532" spans="4:4" x14ac:dyDescent="0.2">
      <c r="D1532" s="16"/>
    </row>
    <row r="1533" spans="4:4" x14ac:dyDescent="0.2">
      <c r="D1533" s="16"/>
    </row>
    <row r="1534" spans="4:4" x14ac:dyDescent="0.2">
      <c r="D1534" s="16"/>
    </row>
    <row r="1535" spans="4:4" x14ac:dyDescent="0.2">
      <c r="D1535" s="16"/>
    </row>
    <row r="1536" spans="4:4" x14ac:dyDescent="0.2">
      <c r="D1536" s="16"/>
    </row>
    <row r="1537" spans="4:4" x14ac:dyDescent="0.2">
      <c r="D1537" s="16"/>
    </row>
    <row r="1538" spans="4:4" x14ac:dyDescent="0.2">
      <c r="D1538" s="16"/>
    </row>
    <row r="1539" spans="4:4" x14ac:dyDescent="0.2">
      <c r="D1539" s="16"/>
    </row>
    <row r="1540" spans="4:4" x14ac:dyDescent="0.2">
      <c r="D1540" s="16"/>
    </row>
    <row r="1541" spans="4:4" x14ac:dyDescent="0.2">
      <c r="D1541" s="16"/>
    </row>
    <row r="1542" spans="4:4" x14ac:dyDescent="0.2">
      <c r="D1542" s="16"/>
    </row>
    <row r="1543" spans="4:4" x14ac:dyDescent="0.2">
      <c r="D1543" s="16"/>
    </row>
    <row r="1544" spans="4:4" x14ac:dyDescent="0.2">
      <c r="D1544" s="16"/>
    </row>
    <row r="1545" spans="4:4" x14ac:dyDescent="0.2">
      <c r="D1545" s="16"/>
    </row>
    <row r="1546" spans="4:4" x14ac:dyDescent="0.2">
      <c r="D1546" s="16"/>
    </row>
    <row r="1547" spans="4:4" x14ac:dyDescent="0.2">
      <c r="D1547" s="16"/>
    </row>
    <row r="1548" spans="4:4" x14ac:dyDescent="0.2">
      <c r="D1548" s="16"/>
    </row>
    <row r="1549" spans="4:4" x14ac:dyDescent="0.2">
      <c r="D1549" s="16"/>
    </row>
    <row r="1550" spans="4:4" x14ac:dyDescent="0.2">
      <c r="D1550" s="16"/>
    </row>
    <row r="1551" spans="4:4" x14ac:dyDescent="0.2">
      <c r="D1551" s="16"/>
    </row>
    <row r="1552" spans="4:4" x14ac:dyDescent="0.2">
      <c r="D1552" s="16"/>
    </row>
    <row r="1553" spans="4:4" x14ac:dyDescent="0.2">
      <c r="D1553" s="16"/>
    </row>
    <row r="1554" spans="4:4" x14ac:dyDescent="0.2">
      <c r="D1554" s="16"/>
    </row>
    <row r="1555" spans="4:4" x14ac:dyDescent="0.2">
      <c r="D1555" s="16"/>
    </row>
    <row r="1556" spans="4:4" x14ac:dyDescent="0.2">
      <c r="D1556" s="16"/>
    </row>
    <row r="1557" spans="4:4" x14ac:dyDescent="0.2">
      <c r="D1557" s="16"/>
    </row>
    <row r="1558" spans="4:4" x14ac:dyDescent="0.2">
      <c r="D1558" s="16"/>
    </row>
    <row r="1559" spans="4:4" x14ac:dyDescent="0.2">
      <c r="D1559" s="16"/>
    </row>
    <row r="1560" spans="4:4" x14ac:dyDescent="0.2">
      <c r="D1560" s="16"/>
    </row>
    <row r="1561" spans="4:4" x14ac:dyDescent="0.2">
      <c r="D1561" s="16"/>
    </row>
    <row r="1562" spans="4:4" x14ac:dyDescent="0.2">
      <c r="D1562" s="16"/>
    </row>
    <row r="1563" spans="4:4" x14ac:dyDescent="0.2">
      <c r="D1563" s="16"/>
    </row>
    <row r="1564" spans="4:4" x14ac:dyDescent="0.2">
      <c r="D1564" s="16"/>
    </row>
    <row r="1565" spans="4:4" x14ac:dyDescent="0.2">
      <c r="D1565" s="16"/>
    </row>
    <row r="1566" spans="4:4" x14ac:dyDescent="0.2">
      <c r="D1566" s="16"/>
    </row>
    <row r="1567" spans="4:4" x14ac:dyDescent="0.2">
      <c r="D1567" s="16"/>
    </row>
    <row r="1568" spans="4:4" x14ac:dyDescent="0.2">
      <c r="D1568" s="16"/>
    </row>
    <row r="1569" spans="4:4" x14ac:dyDescent="0.2">
      <c r="D1569" s="16"/>
    </row>
    <row r="1570" spans="4:4" x14ac:dyDescent="0.2">
      <c r="D1570" s="16"/>
    </row>
    <row r="1571" spans="4:4" x14ac:dyDescent="0.2">
      <c r="D1571" s="16"/>
    </row>
    <row r="1572" spans="4:4" x14ac:dyDescent="0.2">
      <c r="D1572" s="16"/>
    </row>
    <row r="1573" spans="4:4" x14ac:dyDescent="0.2">
      <c r="D1573" s="16"/>
    </row>
    <row r="1574" spans="4:4" x14ac:dyDescent="0.2">
      <c r="D1574" s="16"/>
    </row>
    <row r="1575" spans="4:4" x14ac:dyDescent="0.2">
      <c r="D1575" s="16"/>
    </row>
    <row r="1576" spans="4:4" x14ac:dyDescent="0.2">
      <c r="D1576" s="16"/>
    </row>
    <row r="1577" spans="4:4" x14ac:dyDescent="0.2">
      <c r="D1577" s="16"/>
    </row>
    <row r="1578" spans="4:4" x14ac:dyDescent="0.2">
      <c r="D1578" s="16"/>
    </row>
    <row r="1579" spans="4:4" x14ac:dyDescent="0.2">
      <c r="D1579" s="16"/>
    </row>
    <row r="1580" spans="4:4" x14ac:dyDescent="0.2">
      <c r="D1580" s="16"/>
    </row>
    <row r="1581" spans="4:4" x14ac:dyDescent="0.2">
      <c r="D1581" s="16"/>
    </row>
    <row r="1582" spans="4:4" x14ac:dyDescent="0.2">
      <c r="D1582" s="16"/>
    </row>
    <row r="1583" spans="4:4" x14ac:dyDescent="0.2">
      <c r="D1583" s="16"/>
    </row>
    <row r="1584" spans="4:4" x14ac:dyDescent="0.2">
      <c r="D1584" s="16"/>
    </row>
    <row r="1585" spans="4:4" x14ac:dyDescent="0.2">
      <c r="D1585" s="16"/>
    </row>
    <row r="1586" spans="4:4" x14ac:dyDescent="0.2">
      <c r="D1586" s="16"/>
    </row>
    <row r="1587" spans="4:4" x14ac:dyDescent="0.2">
      <c r="D1587" s="16"/>
    </row>
    <row r="1588" spans="4:4" x14ac:dyDescent="0.2">
      <c r="D1588" s="16"/>
    </row>
    <row r="1589" spans="4:4" x14ac:dyDescent="0.2">
      <c r="D1589" s="16"/>
    </row>
    <row r="1590" spans="4:4" x14ac:dyDescent="0.2">
      <c r="D1590" s="16"/>
    </row>
    <row r="1591" spans="4:4" x14ac:dyDescent="0.2">
      <c r="D1591" s="16"/>
    </row>
    <row r="1592" spans="4:4" x14ac:dyDescent="0.2">
      <c r="D1592" s="16"/>
    </row>
    <row r="1593" spans="4:4" x14ac:dyDescent="0.2">
      <c r="D1593" s="16"/>
    </row>
    <row r="1594" spans="4:4" x14ac:dyDescent="0.2">
      <c r="D1594" s="16"/>
    </row>
    <row r="1595" spans="4:4" x14ac:dyDescent="0.2">
      <c r="D1595" s="16"/>
    </row>
    <row r="1596" spans="4:4" x14ac:dyDescent="0.2">
      <c r="D1596" s="16"/>
    </row>
    <row r="1597" spans="4:4" x14ac:dyDescent="0.2">
      <c r="D1597" s="16"/>
    </row>
    <row r="1598" spans="4:4" x14ac:dyDescent="0.2">
      <c r="D1598" s="16"/>
    </row>
    <row r="1599" spans="4:4" x14ac:dyDescent="0.2">
      <c r="D1599" s="16"/>
    </row>
    <row r="1600" spans="4:4" x14ac:dyDescent="0.2">
      <c r="D1600" s="16"/>
    </row>
    <row r="1601" spans="4:4" x14ac:dyDescent="0.2">
      <c r="D1601" s="16"/>
    </row>
    <row r="1602" spans="4:4" x14ac:dyDescent="0.2">
      <c r="D1602" s="16"/>
    </row>
    <row r="1603" spans="4:4" x14ac:dyDescent="0.2">
      <c r="D1603" s="16"/>
    </row>
    <row r="1604" spans="4:4" x14ac:dyDescent="0.2">
      <c r="D1604" s="16"/>
    </row>
    <row r="1605" spans="4:4" x14ac:dyDescent="0.2">
      <c r="D1605" s="16"/>
    </row>
    <row r="1606" spans="4:4" x14ac:dyDescent="0.2">
      <c r="D1606" s="16"/>
    </row>
    <row r="1607" spans="4:4" x14ac:dyDescent="0.2">
      <c r="D1607" s="16"/>
    </row>
    <row r="1608" spans="4:4" x14ac:dyDescent="0.2">
      <c r="D1608" s="16"/>
    </row>
    <row r="1609" spans="4:4" x14ac:dyDescent="0.2">
      <c r="D1609" s="16"/>
    </row>
    <row r="1610" spans="4:4" x14ac:dyDescent="0.2">
      <c r="D1610" s="16"/>
    </row>
    <row r="1611" spans="4:4" x14ac:dyDescent="0.2">
      <c r="D1611" s="16"/>
    </row>
    <row r="1612" spans="4:4" x14ac:dyDescent="0.2">
      <c r="D1612" s="16"/>
    </row>
    <row r="1613" spans="4:4" x14ac:dyDescent="0.2">
      <c r="D1613" s="16"/>
    </row>
    <row r="1614" spans="4:4" x14ac:dyDescent="0.2">
      <c r="D1614" s="16"/>
    </row>
    <row r="1615" spans="4:4" x14ac:dyDescent="0.2">
      <c r="D1615" s="16"/>
    </row>
    <row r="1616" spans="4:4" x14ac:dyDescent="0.2">
      <c r="D1616" s="16"/>
    </row>
    <row r="1617" spans="4:4" x14ac:dyDescent="0.2">
      <c r="D1617" s="16"/>
    </row>
    <row r="1618" spans="4:4" x14ac:dyDescent="0.2">
      <c r="D1618" s="16"/>
    </row>
    <row r="1619" spans="4:4" x14ac:dyDescent="0.2">
      <c r="D1619" s="16"/>
    </row>
    <row r="1620" spans="4:4" x14ac:dyDescent="0.2">
      <c r="D1620" s="16"/>
    </row>
    <row r="1621" spans="4:4" x14ac:dyDescent="0.2">
      <c r="D1621" s="16"/>
    </row>
    <row r="1622" spans="4:4" x14ac:dyDescent="0.2">
      <c r="D1622" s="16"/>
    </row>
    <row r="1623" spans="4:4" x14ac:dyDescent="0.2">
      <c r="D1623" s="16"/>
    </row>
    <row r="1624" spans="4:4" x14ac:dyDescent="0.2">
      <c r="D1624" s="16"/>
    </row>
    <row r="1625" spans="4:4" x14ac:dyDescent="0.2">
      <c r="D1625" s="16"/>
    </row>
    <row r="1626" spans="4:4" x14ac:dyDescent="0.2">
      <c r="D1626" s="16"/>
    </row>
    <row r="1627" spans="4:4" x14ac:dyDescent="0.2">
      <c r="D1627" s="16"/>
    </row>
    <row r="1628" spans="4:4" x14ac:dyDescent="0.2">
      <c r="D1628" s="16"/>
    </row>
    <row r="1629" spans="4:4" x14ac:dyDescent="0.2">
      <c r="D1629" s="16"/>
    </row>
    <row r="1630" spans="4:4" x14ac:dyDescent="0.2">
      <c r="D1630" s="16"/>
    </row>
    <row r="1631" spans="4:4" x14ac:dyDescent="0.2">
      <c r="D1631" s="16"/>
    </row>
    <row r="1632" spans="4:4" x14ac:dyDescent="0.2">
      <c r="D1632" s="16"/>
    </row>
    <row r="1633" spans="4:4" x14ac:dyDescent="0.2">
      <c r="D1633" s="16"/>
    </row>
    <row r="1634" spans="4:4" x14ac:dyDescent="0.2">
      <c r="D1634" s="16"/>
    </row>
    <row r="1635" spans="4:4" x14ac:dyDescent="0.2">
      <c r="D1635" s="16"/>
    </row>
    <row r="1636" spans="4:4" x14ac:dyDescent="0.2">
      <c r="D1636" s="16"/>
    </row>
    <row r="1637" spans="4:4" x14ac:dyDescent="0.2">
      <c r="D1637" s="16"/>
    </row>
    <row r="1638" spans="4:4" x14ac:dyDescent="0.2">
      <c r="D1638" s="16"/>
    </row>
    <row r="1639" spans="4:4" x14ac:dyDescent="0.2">
      <c r="D1639" s="16"/>
    </row>
    <row r="1640" spans="4:4" x14ac:dyDescent="0.2">
      <c r="D1640" s="16"/>
    </row>
    <row r="1641" spans="4:4" x14ac:dyDescent="0.2">
      <c r="D1641" s="16"/>
    </row>
    <row r="1642" spans="4:4" x14ac:dyDescent="0.2">
      <c r="D1642" s="16"/>
    </row>
    <row r="1643" spans="4:4" x14ac:dyDescent="0.2">
      <c r="D1643" s="16"/>
    </row>
    <row r="1644" spans="4:4" x14ac:dyDescent="0.2">
      <c r="D1644" s="16"/>
    </row>
    <row r="1645" spans="4:4" x14ac:dyDescent="0.2">
      <c r="D1645" s="16"/>
    </row>
    <row r="1646" spans="4:4" x14ac:dyDescent="0.2">
      <c r="D1646" s="16"/>
    </row>
    <row r="1647" spans="4:4" x14ac:dyDescent="0.2">
      <c r="D1647" s="16"/>
    </row>
    <row r="1648" spans="4:4" x14ac:dyDescent="0.2">
      <c r="D1648" s="16"/>
    </row>
    <row r="1649" spans="4:4" x14ac:dyDescent="0.2">
      <c r="D1649" s="16"/>
    </row>
    <row r="1650" spans="4:4" x14ac:dyDescent="0.2">
      <c r="D1650" s="16"/>
    </row>
    <row r="1651" spans="4:4" x14ac:dyDescent="0.2">
      <c r="D1651" s="16"/>
    </row>
    <row r="1652" spans="4:4" x14ac:dyDescent="0.2">
      <c r="D1652" s="16"/>
    </row>
    <row r="1653" spans="4:4" x14ac:dyDescent="0.2">
      <c r="D1653" s="16"/>
    </row>
    <row r="1654" spans="4:4" x14ac:dyDescent="0.2">
      <c r="D1654" s="16"/>
    </row>
    <row r="1655" spans="4:4" x14ac:dyDescent="0.2">
      <c r="D1655" s="16"/>
    </row>
    <row r="1656" spans="4:4" x14ac:dyDescent="0.2">
      <c r="D1656" s="16"/>
    </row>
    <row r="1657" spans="4:4" x14ac:dyDescent="0.2">
      <c r="D1657" s="16"/>
    </row>
    <row r="1658" spans="4:4" x14ac:dyDescent="0.2">
      <c r="D1658" s="16"/>
    </row>
    <row r="1659" spans="4:4" x14ac:dyDescent="0.2">
      <c r="D1659" s="16"/>
    </row>
    <row r="1660" spans="4:4" x14ac:dyDescent="0.2">
      <c r="D1660" s="16"/>
    </row>
    <row r="1661" spans="4:4" x14ac:dyDescent="0.2">
      <c r="D1661" s="16"/>
    </row>
    <row r="1662" spans="4:4" x14ac:dyDescent="0.2">
      <c r="D1662" s="16"/>
    </row>
    <row r="1663" spans="4:4" x14ac:dyDescent="0.2">
      <c r="D1663" s="16"/>
    </row>
    <row r="1664" spans="4:4" x14ac:dyDescent="0.2">
      <c r="D1664" s="16"/>
    </row>
    <row r="1665" spans="4:4" x14ac:dyDescent="0.2">
      <c r="D1665" s="16"/>
    </row>
    <row r="1666" spans="4:4" x14ac:dyDescent="0.2">
      <c r="D1666" s="16"/>
    </row>
    <row r="1667" spans="4:4" x14ac:dyDescent="0.2">
      <c r="D1667" s="16"/>
    </row>
    <row r="1668" spans="4:4" x14ac:dyDescent="0.2">
      <c r="D1668" s="16"/>
    </row>
    <row r="1669" spans="4:4" x14ac:dyDescent="0.2">
      <c r="D1669" s="16"/>
    </row>
    <row r="1670" spans="4:4" x14ac:dyDescent="0.2">
      <c r="D1670" s="16"/>
    </row>
    <row r="1671" spans="4:4" x14ac:dyDescent="0.2">
      <c r="D1671" s="16"/>
    </row>
    <row r="1672" spans="4:4" x14ac:dyDescent="0.2">
      <c r="D1672" s="16"/>
    </row>
    <row r="1673" spans="4:4" x14ac:dyDescent="0.2">
      <c r="D1673" s="16"/>
    </row>
    <row r="1674" spans="4:4" x14ac:dyDescent="0.2">
      <c r="D1674" s="16"/>
    </row>
    <row r="1675" spans="4:4" x14ac:dyDescent="0.2">
      <c r="D1675" s="16"/>
    </row>
    <row r="1676" spans="4:4" x14ac:dyDescent="0.2">
      <c r="D1676" s="16"/>
    </row>
    <row r="1677" spans="4:4" x14ac:dyDescent="0.2">
      <c r="D1677" s="16"/>
    </row>
    <row r="1678" spans="4:4" x14ac:dyDescent="0.2">
      <c r="D1678" s="16"/>
    </row>
    <row r="1679" spans="4:4" x14ac:dyDescent="0.2">
      <c r="D1679" s="16"/>
    </row>
    <row r="1680" spans="4:4" x14ac:dyDescent="0.2">
      <c r="D1680" s="16"/>
    </row>
    <row r="1681" spans="4:4" x14ac:dyDescent="0.2">
      <c r="D1681" s="16"/>
    </row>
    <row r="1682" spans="4:4" x14ac:dyDescent="0.2">
      <c r="D1682" s="16"/>
    </row>
    <row r="1683" spans="4:4" x14ac:dyDescent="0.2">
      <c r="D1683" s="16"/>
    </row>
    <row r="1684" spans="4:4" x14ac:dyDescent="0.2">
      <c r="D1684" s="16"/>
    </row>
    <row r="1685" spans="4:4" x14ac:dyDescent="0.2">
      <c r="D1685" s="16"/>
    </row>
    <row r="1686" spans="4:4" x14ac:dyDescent="0.2">
      <c r="D1686" s="16"/>
    </row>
    <row r="1687" spans="4:4" x14ac:dyDescent="0.2">
      <c r="D1687" s="16"/>
    </row>
    <row r="1688" spans="4:4" x14ac:dyDescent="0.2">
      <c r="D1688" s="16"/>
    </row>
    <row r="1689" spans="4:4" x14ac:dyDescent="0.2">
      <c r="D1689" s="16"/>
    </row>
    <row r="1690" spans="4:4" x14ac:dyDescent="0.2">
      <c r="D1690" s="16"/>
    </row>
    <row r="1691" spans="4:4" x14ac:dyDescent="0.2">
      <c r="D1691" s="16"/>
    </row>
    <row r="1692" spans="4:4" x14ac:dyDescent="0.2">
      <c r="D1692" s="16"/>
    </row>
    <row r="1693" spans="4:4" x14ac:dyDescent="0.2">
      <c r="D1693" s="16"/>
    </row>
    <row r="1694" spans="4:4" x14ac:dyDescent="0.2">
      <c r="D1694" s="16"/>
    </row>
    <row r="1695" spans="4:4" x14ac:dyDescent="0.2">
      <c r="D1695" s="16"/>
    </row>
    <row r="1696" spans="4:4" x14ac:dyDescent="0.2">
      <c r="D1696" s="16"/>
    </row>
    <row r="1697" spans="4:4" x14ac:dyDescent="0.2">
      <c r="D1697" s="16"/>
    </row>
    <row r="1698" spans="4:4" x14ac:dyDescent="0.2">
      <c r="D1698" s="16"/>
    </row>
    <row r="1699" spans="4:4" x14ac:dyDescent="0.2">
      <c r="D1699" s="16"/>
    </row>
    <row r="1700" spans="4:4" x14ac:dyDescent="0.2">
      <c r="D1700" s="16"/>
    </row>
    <row r="1701" spans="4:4" x14ac:dyDescent="0.2">
      <c r="D1701" s="16"/>
    </row>
    <row r="1702" spans="4:4" x14ac:dyDescent="0.2">
      <c r="D1702" s="16"/>
    </row>
    <row r="1703" spans="4:4" x14ac:dyDescent="0.2">
      <c r="D1703" s="16"/>
    </row>
    <row r="1704" spans="4:4" x14ac:dyDescent="0.2">
      <c r="D1704" s="16"/>
    </row>
    <row r="1705" spans="4:4" x14ac:dyDescent="0.2">
      <c r="D1705" s="16"/>
    </row>
    <row r="1706" spans="4:4" x14ac:dyDescent="0.2">
      <c r="D1706" s="16"/>
    </row>
    <row r="1707" spans="4:4" x14ac:dyDescent="0.2">
      <c r="D1707" s="16"/>
    </row>
    <row r="1708" spans="4:4" x14ac:dyDescent="0.2">
      <c r="D1708" s="16"/>
    </row>
    <row r="1709" spans="4:4" x14ac:dyDescent="0.2">
      <c r="D1709" s="16"/>
    </row>
    <row r="1710" spans="4:4" x14ac:dyDescent="0.2">
      <c r="D1710" s="16"/>
    </row>
    <row r="1711" spans="4:4" x14ac:dyDescent="0.2">
      <c r="D1711" s="16"/>
    </row>
    <row r="1712" spans="4:4" x14ac:dyDescent="0.2">
      <c r="D1712" s="16"/>
    </row>
    <row r="1713" spans="4:4" x14ac:dyDescent="0.2">
      <c r="D1713" s="16"/>
    </row>
    <row r="1714" spans="4:4" x14ac:dyDescent="0.2">
      <c r="D1714" s="16"/>
    </row>
    <row r="1715" spans="4:4" x14ac:dyDescent="0.2">
      <c r="D1715" s="16"/>
    </row>
    <row r="1716" spans="4:4" x14ac:dyDescent="0.2">
      <c r="D1716" s="16"/>
    </row>
    <row r="1717" spans="4:4" x14ac:dyDescent="0.2">
      <c r="D1717" s="16"/>
    </row>
    <row r="1718" spans="4:4" x14ac:dyDescent="0.2">
      <c r="D1718" s="16"/>
    </row>
    <row r="1719" spans="4:4" x14ac:dyDescent="0.2">
      <c r="D1719" s="16"/>
    </row>
    <row r="1720" spans="4:4" x14ac:dyDescent="0.2">
      <c r="D1720" s="16"/>
    </row>
    <row r="1721" spans="4:4" x14ac:dyDescent="0.2">
      <c r="D1721" s="16"/>
    </row>
    <row r="1722" spans="4:4" x14ac:dyDescent="0.2">
      <c r="D1722" s="16"/>
    </row>
    <row r="1723" spans="4:4" x14ac:dyDescent="0.2">
      <c r="D1723" s="16"/>
    </row>
    <row r="1724" spans="4:4" x14ac:dyDescent="0.2">
      <c r="D1724" s="16"/>
    </row>
    <row r="1725" spans="4:4" x14ac:dyDescent="0.2">
      <c r="D1725" s="16"/>
    </row>
    <row r="1726" spans="4:4" x14ac:dyDescent="0.2">
      <c r="D1726" s="16"/>
    </row>
    <row r="1727" spans="4:4" x14ac:dyDescent="0.2">
      <c r="D1727" s="16"/>
    </row>
    <row r="1728" spans="4:4" x14ac:dyDescent="0.2">
      <c r="D1728" s="16"/>
    </row>
    <row r="1729" spans="4:4" x14ac:dyDescent="0.2">
      <c r="D1729" s="16"/>
    </row>
    <row r="1730" spans="4:4" x14ac:dyDescent="0.2">
      <c r="D1730" s="16"/>
    </row>
    <row r="1731" spans="4:4" x14ac:dyDescent="0.2">
      <c r="D1731" s="16"/>
    </row>
    <row r="1732" spans="4:4" x14ac:dyDescent="0.2">
      <c r="D1732" s="16"/>
    </row>
    <row r="1733" spans="4:4" x14ac:dyDescent="0.2">
      <c r="D1733" s="16"/>
    </row>
    <row r="1734" spans="4:4" x14ac:dyDescent="0.2">
      <c r="D1734" s="16"/>
    </row>
    <row r="1735" spans="4:4" x14ac:dyDescent="0.2">
      <c r="D1735" s="16"/>
    </row>
    <row r="1736" spans="4:4" x14ac:dyDescent="0.2">
      <c r="D1736" s="16"/>
    </row>
    <row r="1737" spans="4:4" x14ac:dyDescent="0.2">
      <c r="D1737" s="16"/>
    </row>
    <row r="1738" spans="4:4" x14ac:dyDescent="0.2">
      <c r="D1738" s="16"/>
    </row>
    <row r="1739" spans="4:4" x14ac:dyDescent="0.2">
      <c r="D1739" s="16"/>
    </row>
    <row r="1740" spans="4:4" x14ac:dyDescent="0.2">
      <c r="D1740" s="16"/>
    </row>
    <row r="1741" spans="4:4" x14ac:dyDescent="0.2">
      <c r="D1741" s="16"/>
    </row>
    <row r="1742" spans="4:4" x14ac:dyDescent="0.2">
      <c r="D1742" s="16"/>
    </row>
    <row r="1743" spans="4:4" x14ac:dyDescent="0.2">
      <c r="D1743" s="16"/>
    </row>
    <row r="1744" spans="4:4" x14ac:dyDescent="0.2">
      <c r="D1744" s="16"/>
    </row>
    <row r="1745" spans="4:4" x14ac:dyDescent="0.2">
      <c r="D1745" s="16"/>
    </row>
    <row r="1746" spans="4:4" x14ac:dyDescent="0.2">
      <c r="D1746" s="16"/>
    </row>
    <row r="1747" spans="4:4" x14ac:dyDescent="0.2">
      <c r="D1747" s="16"/>
    </row>
    <row r="1748" spans="4:4" x14ac:dyDescent="0.2">
      <c r="D1748" s="16"/>
    </row>
    <row r="1749" spans="4:4" x14ac:dyDescent="0.2">
      <c r="D1749" s="16"/>
    </row>
    <row r="1750" spans="4:4" x14ac:dyDescent="0.2">
      <c r="D1750" s="16"/>
    </row>
    <row r="1751" spans="4:4" x14ac:dyDescent="0.2">
      <c r="D1751" s="16"/>
    </row>
    <row r="1752" spans="4:4" x14ac:dyDescent="0.2">
      <c r="D1752" s="16"/>
    </row>
    <row r="1753" spans="4:4" x14ac:dyDescent="0.2">
      <c r="D1753" s="16"/>
    </row>
    <row r="1754" spans="4:4" x14ac:dyDescent="0.2">
      <c r="D1754" s="16"/>
    </row>
    <row r="1755" spans="4:4" x14ac:dyDescent="0.2">
      <c r="D1755" s="16"/>
    </row>
    <row r="1756" spans="4:4" x14ac:dyDescent="0.2">
      <c r="D1756" s="16"/>
    </row>
    <row r="1757" spans="4:4" x14ac:dyDescent="0.2">
      <c r="D1757" s="16"/>
    </row>
    <row r="1758" spans="4:4" x14ac:dyDescent="0.2">
      <c r="D1758" s="16"/>
    </row>
    <row r="1759" spans="4:4" x14ac:dyDescent="0.2">
      <c r="D1759" s="16"/>
    </row>
    <row r="1760" spans="4:4" x14ac:dyDescent="0.2">
      <c r="D1760" s="16"/>
    </row>
    <row r="1761" spans="4:4" x14ac:dyDescent="0.2">
      <c r="D1761" s="16"/>
    </row>
    <row r="1762" spans="4:4" x14ac:dyDescent="0.2">
      <c r="D1762" s="16"/>
    </row>
    <row r="1763" spans="4:4" x14ac:dyDescent="0.2">
      <c r="D1763" s="16"/>
    </row>
    <row r="1764" spans="4:4" x14ac:dyDescent="0.2">
      <c r="D1764" s="16"/>
    </row>
    <row r="1765" spans="4:4" x14ac:dyDescent="0.2">
      <c r="D1765" s="16"/>
    </row>
    <row r="1766" spans="4:4" x14ac:dyDescent="0.2">
      <c r="D1766" s="16"/>
    </row>
    <row r="1767" spans="4:4" x14ac:dyDescent="0.2">
      <c r="D1767" s="16"/>
    </row>
    <row r="1768" spans="4:4" x14ac:dyDescent="0.2">
      <c r="D1768" s="16"/>
    </row>
    <row r="1769" spans="4:4" x14ac:dyDescent="0.2">
      <c r="D1769" s="16"/>
    </row>
    <row r="1770" spans="4:4" x14ac:dyDescent="0.2">
      <c r="D1770" s="16"/>
    </row>
    <row r="1771" spans="4:4" x14ac:dyDescent="0.2">
      <c r="D1771" s="16"/>
    </row>
    <row r="1772" spans="4:4" x14ac:dyDescent="0.2">
      <c r="D1772" s="16"/>
    </row>
    <row r="1773" spans="4:4" x14ac:dyDescent="0.2">
      <c r="D1773" s="16"/>
    </row>
    <row r="1774" spans="4:4" x14ac:dyDescent="0.2">
      <c r="D1774" s="16"/>
    </row>
    <row r="1775" spans="4:4" x14ac:dyDescent="0.2">
      <c r="D1775" s="16"/>
    </row>
    <row r="1776" spans="4:4" x14ac:dyDescent="0.2">
      <c r="D1776" s="16"/>
    </row>
    <row r="1777" spans="4:4" x14ac:dyDescent="0.2">
      <c r="D1777" s="16"/>
    </row>
    <row r="1778" spans="4:4" x14ac:dyDescent="0.2">
      <c r="D1778" s="16"/>
    </row>
    <row r="1779" spans="4:4" x14ac:dyDescent="0.2">
      <c r="D1779" s="16"/>
    </row>
    <row r="1780" spans="4:4" x14ac:dyDescent="0.2">
      <c r="D1780" s="16"/>
    </row>
    <row r="1781" spans="4:4" x14ac:dyDescent="0.2">
      <c r="D1781" s="16"/>
    </row>
    <row r="1782" spans="4:4" x14ac:dyDescent="0.2">
      <c r="D1782" s="16"/>
    </row>
    <row r="1783" spans="4:4" x14ac:dyDescent="0.2">
      <c r="D1783" s="16"/>
    </row>
    <row r="1784" spans="4:4" x14ac:dyDescent="0.2">
      <c r="D1784" s="16"/>
    </row>
    <row r="1785" spans="4:4" x14ac:dyDescent="0.2">
      <c r="D1785" s="16"/>
    </row>
    <row r="1786" spans="4:4" x14ac:dyDescent="0.2">
      <c r="D1786" s="16"/>
    </row>
    <row r="1787" spans="4:4" x14ac:dyDescent="0.2">
      <c r="D1787" s="16"/>
    </row>
    <row r="1788" spans="4:4" x14ac:dyDescent="0.2">
      <c r="D1788" s="16"/>
    </row>
    <row r="1789" spans="4:4" x14ac:dyDescent="0.2">
      <c r="D1789" s="16"/>
    </row>
    <row r="1790" spans="4:4" x14ac:dyDescent="0.2">
      <c r="D1790" s="16"/>
    </row>
    <row r="1791" spans="4:4" x14ac:dyDescent="0.2">
      <c r="D1791" s="16"/>
    </row>
    <row r="1792" spans="4:4" x14ac:dyDescent="0.2">
      <c r="D1792" s="16"/>
    </row>
    <row r="1793" spans="4:4" x14ac:dyDescent="0.2">
      <c r="D1793" s="16"/>
    </row>
    <row r="1794" spans="4:4" x14ac:dyDescent="0.2">
      <c r="D1794" s="16"/>
    </row>
    <row r="1795" spans="4:4" x14ac:dyDescent="0.2">
      <c r="D1795" s="16"/>
    </row>
    <row r="1796" spans="4:4" x14ac:dyDescent="0.2">
      <c r="D1796" s="16"/>
    </row>
    <row r="1797" spans="4:4" x14ac:dyDescent="0.2">
      <c r="D1797" s="16"/>
    </row>
    <row r="1798" spans="4:4" x14ac:dyDescent="0.2">
      <c r="D1798" s="16"/>
    </row>
    <row r="1799" spans="4:4" x14ac:dyDescent="0.2">
      <c r="D1799" s="16"/>
    </row>
    <row r="1800" spans="4:4" x14ac:dyDescent="0.2">
      <c r="D1800" s="16"/>
    </row>
    <row r="1801" spans="4:4" x14ac:dyDescent="0.2">
      <c r="D1801" s="16"/>
    </row>
    <row r="1802" spans="4:4" x14ac:dyDescent="0.2">
      <c r="D1802" s="16"/>
    </row>
    <row r="1803" spans="4:4" x14ac:dyDescent="0.2">
      <c r="D1803" s="16"/>
    </row>
    <row r="1804" spans="4:4" x14ac:dyDescent="0.2">
      <c r="D1804" s="16"/>
    </row>
    <row r="1805" spans="4:4" x14ac:dyDescent="0.2">
      <c r="D1805" s="16"/>
    </row>
    <row r="1806" spans="4:4" x14ac:dyDescent="0.2">
      <c r="D1806" s="16"/>
    </row>
    <row r="1807" spans="4:4" x14ac:dyDescent="0.2">
      <c r="D1807" s="16"/>
    </row>
    <row r="1808" spans="4:4" x14ac:dyDescent="0.2">
      <c r="D1808" s="16"/>
    </row>
    <row r="1809" spans="4:4" x14ac:dyDescent="0.2">
      <c r="D1809" s="16"/>
    </row>
    <row r="1810" spans="4:4" x14ac:dyDescent="0.2">
      <c r="D1810" s="16"/>
    </row>
    <row r="1811" spans="4:4" x14ac:dyDescent="0.2">
      <c r="D1811" s="16"/>
    </row>
    <row r="1812" spans="4:4" x14ac:dyDescent="0.2">
      <c r="D1812" s="16"/>
    </row>
    <row r="1813" spans="4:4" x14ac:dyDescent="0.2">
      <c r="D1813" s="16"/>
    </row>
    <row r="1814" spans="4:4" x14ac:dyDescent="0.2">
      <c r="D1814" s="16"/>
    </row>
    <row r="1815" spans="4:4" x14ac:dyDescent="0.2">
      <c r="D1815" s="16"/>
    </row>
    <row r="1816" spans="4:4" x14ac:dyDescent="0.2">
      <c r="D1816" s="16"/>
    </row>
    <row r="1817" spans="4:4" x14ac:dyDescent="0.2">
      <c r="D1817" s="16"/>
    </row>
    <row r="1818" spans="4:4" x14ac:dyDescent="0.2">
      <c r="D1818" s="16"/>
    </row>
    <row r="1819" spans="4:4" x14ac:dyDescent="0.2">
      <c r="D1819" s="16"/>
    </row>
    <row r="1820" spans="4:4" x14ac:dyDescent="0.2">
      <c r="D1820" s="16"/>
    </row>
    <row r="1821" spans="4:4" x14ac:dyDescent="0.2">
      <c r="D1821" s="16"/>
    </row>
    <row r="1822" spans="4:4" x14ac:dyDescent="0.2">
      <c r="D1822" s="16"/>
    </row>
    <row r="1823" spans="4:4" x14ac:dyDescent="0.2">
      <c r="D1823" s="16"/>
    </row>
    <row r="1824" spans="4:4" x14ac:dyDescent="0.2">
      <c r="D1824" s="16"/>
    </row>
    <row r="1825" spans="4:4" x14ac:dyDescent="0.2">
      <c r="D1825" s="16"/>
    </row>
    <row r="1826" spans="4:4" x14ac:dyDescent="0.2">
      <c r="D1826" s="16"/>
    </row>
    <row r="1827" spans="4:4" x14ac:dyDescent="0.2">
      <c r="D1827" s="16"/>
    </row>
    <row r="1828" spans="4:4" x14ac:dyDescent="0.2">
      <c r="D1828" s="16"/>
    </row>
    <row r="1829" spans="4:4" x14ac:dyDescent="0.2">
      <c r="D1829" s="16"/>
    </row>
    <row r="1830" spans="4:4" x14ac:dyDescent="0.2">
      <c r="D1830" s="16"/>
    </row>
    <row r="1831" spans="4:4" x14ac:dyDescent="0.2">
      <c r="D1831" s="16"/>
    </row>
    <row r="1832" spans="4:4" x14ac:dyDescent="0.2">
      <c r="D1832" s="16"/>
    </row>
    <row r="1833" spans="4:4" x14ac:dyDescent="0.2">
      <c r="D1833" s="16"/>
    </row>
    <row r="1834" spans="4:4" x14ac:dyDescent="0.2">
      <c r="D1834" s="16"/>
    </row>
    <row r="1835" spans="4:4" x14ac:dyDescent="0.2">
      <c r="D1835" s="16"/>
    </row>
    <row r="1836" spans="4:4" x14ac:dyDescent="0.2">
      <c r="D1836" s="16"/>
    </row>
    <row r="1837" spans="4:4" x14ac:dyDescent="0.2">
      <c r="D1837" s="16"/>
    </row>
    <row r="1838" spans="4:4" x14ac:dyDescent="0.2">
      <c r="D1838" s="16"/>
    </row>
    <row r="1839" spans="4:4" x14ac:dyDescent="0.2">
      <c r="D1839" s="16"/>
    </row>
    <row r="1840" spans="4:4" x14ac:dyDescent="0.2">
      <c r="D1840" s="16"/>
    </row>
    <row r="1841" spans="4:4" x14ac:dyDescent="0.2">
      <c r="D1841" s="16"/>
    </row>
    <row r="1842" spans="4:4" x14ac:dyDescent="0.2">
      <c r="D1842" s="16"/>
    </row>
    <row r="1843" spans="4:4" x14ac:dyDescent="0.2">
      <c r="D1843" s="16"/>
    </row>
    <row r="1844" spans="4:4" x14ac:dyDescent="0.2">
      <c r="D1844" s="16"/>
    </row>
    <row r="1845" spans="4:4" x14ac:dyDescent="0.2">
      <c r="D1845" s="16"/>
    </row>
    <row r="1846" spans="4:4" x14ac:dyDescent="0.2">
      <c r="D1846" s="16"/>
    </row>
    <row r="1847" spans="4:4" x14ac:dyDescent="0.2">
      <c r="D1847" s="16"/>
    </row>
    <row r="1848" spans="4:4" x14ac:dyDescent="0.2">
      <c r="D1848" s="16"/>
    </row>
    <row r="1849" spans="4:4" x14ac:dyDescent="0.2">
      <c r="D1849" s="16"/>
    </row>
    <row r="1850" spans="4:4" x14ac:dyDescent="0.2">
      <c r="D1850" s="16"/>
    </row>
    <row r="1851" spans="4:4" x14ac:dyDescent="0.2">
      <c r="D1851" s="16"/>
    </row>
    <row r="1852" spans="4:4" x14ac:dyDescent="0.2">
      <c r="D1852" s="16"/>
    </row>
    <row r="1853" spans="4:4" x14ac:dyDescent="0.2">
      <c r="D1853" s="16"/>
    </row>
    <row r="1854" spans="4:4" x14ac:dyDescent="0.2">
      <c r="D1854" s="16"/>
    </row>
    <row r="1855" spans="4:4" x14ac:dyDescent="0.2">
      <c r="D1855" s="16"/>
    </row>
    <row r="1856" spans="4:4" x14ac:dyDescent="0.2">
      <c r="D1856" s="16"/>
    </row>
    <row r="1857" spans="4:4" x14ac:dyDescent="0.2">
      <c r="D1857" s="16"/>
    </row>
    <row r="1858" spans="4:4" x14ac:dyDescent="0.2">
      <c r="D1858" s="16"/>
    </row>
    <row r="1859" spans="4:4" x14ac:dyDescent="0.2">
      <c r="D1859" s="16"/>
    </row>
    <row r="1860" spans="4:4" x14ac:dyDescent="0.2">
      <c r="D1860" s="16"/>
    </row>
    <row r="1861" spans="4:4" x14ac:dyDescent="0.2">
      <c r="D1861" s="16"/>
    </row>
    <row r="1862" spans="4:4" x14ac:dyDescent="0.2">
      <c r="D1862" s="16"/>
    </row>
    <row r="1863" spans="4:4" x14ac:dyDescent="0.2">
      <c r="D1863" s="16"/>
    </row>
    <row r="1864" spans="4:4" x14ac:dyDescent="0.2">
      <c r="D1864" s="16"/>
    </row>
    <row r="1865" spans="4:4" x14ac:dyDescent="0.2">
      <c r="D1865" s="16"/>
    </row>
    <row r="1866" spans="4:4" x14ac:dyDescent="0.2">
      <c r="D1866" s="16"/>
    </row>
    <row r="1867" spans="4:4" x14ac:dyDescent="0.2">
      <c r="D1867" s="16"/>
    </row>
    <row r="1868" spans="4:4" x14ac:dyDescent="0.2">
      <c r="D1868" s="16"/>
    </row>
    <row r="1869" spans="4:4" x14ac:dyDescent="0.2">
      <c r="D1869" s="16"/>
    </row>
    <row r="1870" spans="4:4" x14ac:dyDescent="0.2">
      <c r="D1870" s="16"/>
    </row>
    <row r="1871" spans="4:4" x14ac:dyDescent="0.2">
      <c r="D1871" s="16"/>
    </row>
    <row r="1872" spans="4:4" x14ac:dyDescent="0.2">
      <c r="D1872" s="16"/>
    </row>
    <row r="1873" spans="4:4" x14ac:dyDescent="0.2">
      <c r="D1873" s="16"/>
    </row>
    <row r="1874" spans="4:4" x14ac:dyDescent="0.2">
      <c r="D1874" s="16"/>
    </row>
    <row r="1875" spans="4:4" x14ac:dyDescent="0.2">
      <c r="D1875" s="16"/>
    </row>
    <row r="1876" spans="4:4" x14ac:dyDescent="0.2">
      <c r="D1876" s="16"/>
    </row>
    <row r="1877" spans="4:4" x14ac:dyDescent="0.2">
      <c r="D1877" s="16"/>
    </row>
    <row r="1878" spans="4:4" x14ac:dyDescent="0.2">
      <c r="D1878" s="16"/>
    </row>
    <row r="1879" spans="4:4" x14ac:dyDescent="0.2">
      <c r="D1879" s="16"/>
    </row>
    <row r="1880" spans="4:4" x14ac:dyDescent="0.2">
      <c r="D1880" s="16"/>
    </row>
    <row r="1881" spans="4:4" x14ac:dyDescent="0.2">
      <c r="D1881" s="16"/>
    </row>
    <row r="1882" spans="4:4" x14ac:dyDescent="0.2">
      <c r="D1882" s="16"/>
    </row>
    <row r="1883" spans="4:4" x14ac:dyDescent="0.2">
      <c r="D1883" s="16"/>
    </row>
    <row r="1884" spans="4:4" x14ac:dyDescent="0.2">
      <c r="D1884" s="16"/>
    </row>
    <row r="1885" spans="4:4" x14ac:dyDescent="0.2">
      <c r="D1885" s="16"/>
    </row>
    <row r="1886" spans="4:4" x14ac:dyDescent="0.2">
      <c r="D1886" s="16"/>
    </row>
    <row r="1887" spans="4:4" x14ac:dyDescent="0.2">
      <c r="D1887" s="16"/>
    </row>
    <row r="1888" spans="4:4" x14ac:dyDescent="0.2">
      <c r="D1888" s="16"/>
    </row>
    <row r="1889" spans="4:4" x14ac:dyDescent="0.2">
      <c r="D1889" s="16"/>
    </row>
    <row r="1890" spans="4:4" x14ac:dyDescent="0.2">
      <c r="D1890" s="16"/>
    </row>
    <row r="1891" spans="4:4" x14ac:dyDescent="0.2">
      <c r="D1891" s="16"/>
    </row>
    <row r="1892" spans="4:4" x14ac:dyDescent="0.2">
      <c r="D1892" s="16"/>
    </row>
    <row r="1893" spans="4:4" x14ac:dyDescent="0.2">
      <c r="D1893" s="16"/>
    </row>
    <row r="1894" spans="4:4" x14ac:dyDescent="0.2">
      <c r="D1894" s="16"/>
    </row>
    <row r="1895" spans="4:4" x14ac:dyDescent="0.2">
      <c r="D1895" s="16"/>
    </row>
    <row r="1896" spans="4:4" x14ac:dyDescent="0.2">
      <c r="D1896" s="16"/>
    </row>
    <row r="1897" spans="4:4" x14ac:dyDescent="0.2">
      <c r="D1897" s="16"/>
    </row>
    <row r="1898" spans="4:4" x14ac:dyDescent="0.2">
      <c r="D1898" s="16"/>
    </row>
    <row r="1899" spans="4:4" x14ac:dyDescent="0.2">
      <c r="D1899" s="16"/>
    </row>
    <row r="1900" spans="4:4" x14ac:dyDescent="0.2">
      <c r="D1900" s="16"/>
    </row>
    <row r="1901" spans="4:4" x14ac:dyDescent="0.2">
      <c r="D1901" s="16"/>
    </row>
    <row r="1902" spans="4:4" x14ac:dyDescent="0.2">
      <c r="D1902" s="16"/>
    </row>
    <row r="1903" spans="4:4" x14ac:dyDescent="0.2">
      <c r="D1903" s="16"/>
    </row>
    <row r="1904" spans="4:4" x14ac:dyDescent="0.2">
      <c r="D1904" s="16"/>
    </row>
    <row r="1905" spans="4:4" x14ac:dyDescent="0.2">
      <c r="D1905" s="16"/>
    </row>
    <row r="1906" spans="4:4" x14ac:dyDescent="0.2">
      <c r="D1906" s="16"/>
    </row>
    <row r="1907" spans="4:4" x14ac:dyDescent="0.2">
      <c r="D1907" s="16"/>
    </row>
    <row r="1908" spans="4:4" x14ac:dyDescent="0.2">
      <c r="D1908" s="16"/>
    </row>
    <row r="1909" spans="4:4" x14ac:dyDescent="0.2">
      <c r="D1909" s="16"/>
    </row>
    <row r="1910" spans="4:4" x14ac:dyDescent="0.2">
      <c r="D1910" s="16"/>
    </row>
    <row r="1911" spans="4:4" x14ac:dyDescent="0.2">
      <c r="D1911" s="16"/>
    </row>
    <row r="1912" spans="4:4" x14ac:dyDescent="0.2">
      <c r="D1912" s="16"/>
    </row>
    <row r="1913" spans="4:4" x14ac:dyDescent="0.2">
      <c r="D1913" s="16"/>
    </row>
    <row r="1914" spans="4:4" x14ac:dyDescent="0.2">
      <c r="D1914" s="16"/>
    </row>
    <row r="1915" spans="4:4" x14ac:dyDescent="0.2">
      <c r="D1915" s="16"/>
    </row>
    <row r="1916" spans="4:4" x14ac:dyDescent="0.2">
      <c r="D1916" s="16"/>
    </row>
    <row r="1917" spans="4:4" x14ac:dyDescent="0.2">
      <c r="D1917" s="16"/>
    </row>
    <row r="1918" spans="4:4" x14ac:dyDescent="0.2">
      <c r="D1918" s="16"/>
    </row>
    <row r="1919" spans="4:4" x14ac:dyDescent="0.2">
      <c r="D1919" s="16"/>
    </row>
    <row r="1920" spans="4:4" x14ac:dyDescent="0.2">
      <c r="D1920" s="16"/>
    </row>
    <row r="1921" spans="4:4" x14ac:dyDescent="0.2">
      <c r="D1921" s="16"/>
    </row>
    <row r="1922" spans="4:4" x14ac:dyDescent="0.2">
      <c r="D1922" s="16"/>
    </row>
    <row r="1923" spans="4:4" x14ac:dyDescent="0.2">
      <c r="D1923" s="16"/>
    </row>
    <row r="1924" spans="4:4" x14ac:dyDescent="0.2">
      <c r="D1924" s="16"/>
    </row>
    <row r="1925" spans="4:4" x14ac:dyDescent="0.2">
      <c r="D1925" s="16"/>
    </row>
    <row r="1926" spans="4:4" x14ac:dyDescent="0.2">
      <c r="D1926" s="16"/>
    </row>
    <row r="1927" spans="4:4" x14ac:dyDescent="0.2">
      <c r="D1927" s="16"/>
    </row>
    <row r="1928" spans="4:4" x14ac:dyDescent="0.2">
      <c r="D1928" s="16"/>
    </row>
    <row r="1929" spans="4:4" x14ac:dyDescent="0.2">
      <c r="D1929" s="16"/>
    </row>
    <row r="1930" spans="4:4" x14ac:dyDescent="0.2">
      <c r="D1930" s="16"/>
    </row>
    <row r="1931" spans="4:4" x14ac:dyDescent="0.2">
      <c r="D1931" s="16"/>
    </row>
    <row r="1932" spans="4:4" x14ac:dyDescent="0.2">
      <c r="D1932" s="16"/>
    </row>
    <row r="1933" spans="4:4" x14ac:dyDescent="0.2">
      <c r="D1933" s="16"/>
    </row>
    <row r="1934" spans="4:4" x14ac:dyDescent="0.2">
      <c r="D1934" s="16"/>
    </row>
    <row r="1935" spans="4:4" x14ac:dyDescent="0.2">
      <c r="D1935" s="16"/>
    </row>
    <row r="1936" spans="4:4" x14ac:dyDescent="0.2">
      <c r="D1936" s="16"/>
    </row>
    <row r="1937" spans="4:4" x14ac:dyDescent="0.2">
      <c r="D1937" s="16"/>
    </row>
    <row r="1938" spans="4:4" x14ac:dyDescent="0.2">
      <c r="D1938" s="16"/>
    </row>
    <row r="1939" spans="4:4" x14ac:dyDescent="0.2">
      <c r="D1939" s="16"/>
    </row>
    <row r="1940" spans="4:4" x14ac:dyDescent="0.2">
      <c r="D1940" s="16"/>
    </row>
    <row r="1941" spans="4:4" x14ac:dyDescent="0.2">
      <c r="D1941" s="16"/>
    </row>
    <row r="1942" spans="4:4" x14ac:dyDescent="0.2">
      <c r="D1942" s="16"/>
    </row>
    <row r="1943" spans="4:4" x14ac:dyDescent="0.2">
      <c r="D1943" s="16"/>
    </row>
    <row r="1944" spans="4:4" x14ac:dyDescent="0.2">
      <c r="D1944" s="16"/>
    </row>
    <row r="1945" spans="4:4" x14ac:dyDescent="0.2">
      <c r="D1945" s="16"/>
    </row>
    <row r="1946" spans="4:4" x14ac:dyDescent="0.2">
      <c r="D1946" s="16"/>
    </row>
    <row r="1947" spans="4:4" x14ac:dyDescent="0.2">
      <c r="D1947" s="16"/>
    </row>
    <row r="1948" spans="4:4" x14ac:dyDescent="0.2">
      <c r="D1948" s="16"/>
    </row>
    <row r="1949" spans="4:4" x14ac:dyDescent="0.2">
      <c r="D1949" s="16"/>
    </row>
    <row r="1950" spans="4:4" x14ac:dyDescent="0.2">
      <c r="D1950" s="16"/>
    </row>
    <row r="1951" spans="4:4" x14ac:dyDescent="0.2">
      <c r="D1951" s="16"/>
    </row>
    <row r="1952" spans="4:4" x14ac:dyDescent="0.2">
      <c r="D1952" s="16"/>
    </row>
    <row r="1953" spans="4:4" x14ac:dyDescent="0.2">
      <c r="D1953" s="16"/>
    </row>
    <row r="1954" spans="4:4" x14ac:dyDescent="0.2">
      <c r="D1954" s="16"/>
    </row>
    <row r="1955" spans="4:4" x14ac:dyDescent="0.2">
      <c r="D1955" s="16"/>
    </row>
    <row r="1956" spans="4:4" x14ac:dyDescent="0.2">
      <c r="D1956" s="16"/>
    </row>
    <row r="1957" spans="4:4" x14ac:dyDescent="0.2">
      <c r="D1957" s="16"/>
    </row>
    <row r="1958" spans="4:4" x14ac:dyDescent="0.2">
      <c r="D1958" s="16"/>
    </row>
    <row r="1959" spans="4:4" x14ac:dyDescent="0.2">
      <c r="D1959" s="16"/>
    </row>
    <row r="1960" spans="4:4" x14ac:dyDescent="0.2">
      <c r="D1960" s="16"/>
    </row>
    <row r="1961" spans="4:4" x14ac:dyDescent="0.2">
      <c r="D1961" s="16"/>
    </row>
    <row r="1962" spans="4:4" x14ac:dyDescent="0.2">
      <c r="D1962" s="16"/>
    </row>
    <row r="1963" spans="4:4" x14ac:dyDescent="0.2">
      <c r="D1963" s="16"/>
    </row>
    <row r="1964" spans="4:4" x14ac:dyDescent="0.2">
      <c r="D1964" s="16"/>
    </row>
    <row r="1965" spans="4:4" x14ac:dyDescent="0.2">
      <c r="D1965" s="16"/>
    </row>
    <row r="1966" spans="4:4" x14ac:dyDescent="0.2">
      <c r="D1966" s="16"/>
    </row>
    <row r="1967" spans="4:4" x14ac:dyDescent="0.2">
      <c r="D1967" s="16"/>
    </row>
    <row r="1968" spans="4:4" x14ac:dyDescent="0.2">
      <c r="D1968" s="16"/>
    </row>
    <row r="1969" spans="4:4" x14ac:dyDescent="0.2">
      <c r="D1969" s="16"/>
    </row>
    <row r="1970" spans="4:4" x14ac:dyDescent="0.2">
      <c r="D1970" s="16"/>
    </row>
    <row r="1971" spans="4:4" x14ac:dyDescent="0.2">
      <c r="D1971" s="16"/>
    </row>
    <row r="1972" spans="4:4" x14ac:dyDescent="0.2">
      <c r="D1972" s="16"/>
    </row>
    <row r="1973" spans="4:4" x14ac:dyDescent="0.2">
      <c r="D1973" s="16"/>
    </row>
    <row r="1974" spans="4:4" x14ac:dyDescent="0.2">
      <c r="D1974" s="16"/>
    </row>
    <row r="1975" spans="4:4" x14ac:dyDescent="0.2">
      <c r="D1975" s="16"/>
    </row>
    <row r="1976" spans="4:4" x14ac:dyDescent="0.2">
      <c r="D1976" s="16"/>
    </row>
    <row r="1977" spans="4:4" x14ac:dyDescent="0.2">
      <c r="D1977" s="16"/>
    </row>
    <row r="1978" spans="4:4" x14ac:dyDescent="0.2">
      <c r="D1978" s="16"/>
    </row>
    <row r="1979" spans="4:4" x14ac:dyDescent="0.2">
      <c r="D1979" s="16"/>
    </row>
    <row r="1980" spans="4:4" x14ac:dyDescent="0.2">
      <c r="D1980" s="16"/>
    </row>
    <row r="1981" spans="4:4" x14ac:dyDescent="0.2">
      <c r="D1981" s="16"/>
    </row>
    <row r="1982" spans="4:4" x14ac:dyDescent="0.2">
      <c r="D1982" s="16"/>
    </row>
    <row r="1983" spans="4:4" x14ac:dyDescent="0.2">
      <c r="D1983" s="16"/>
    </row>
    <row r="1984" spans="4:4" x14ac:dyDescent="0.2">
      <c r="D1984" s="16"/>
    </row>
    <row r="1985" spans="4:4" x14ac:dyDescent="0.2">
      <c r="D1985" s="16"/>
    </row>
    <row r="1986" spans="4:4" x14ac:dyDescent="0.2">
      <c r="D1986" s="16"/>
    </row>
    <row r="1987" spans="4:4" x14ac:dyDescent="0.2">
      <c r="D1987" s="16"/>
    </row>
    <row r="1988" spans="4:4" x14ac:dyDescent="0.2">
      <c r="D1988" s="16"/>
    </row>
    <row r="1989" spans="4:4" x14ac:dyDescent="0.2">
      <c r="D1989" s="16"/>
    </row>
    <row r="1990" spans="4:4" x14ac:dyDescent="0.2">
      <c r="D1990" s="16"/>
    </row>
    <row r="1991" spans="4:4" x14ac:dyDescent="0.2">
      <c r="D1991" s="16"/>
    </row>
    <row r="1992" spans="4:4" x14ac:dyDescent="0.2">
      <c r="D1992" s="16"/>
    </row>
    <row r="1993" spans="4:4" x14ac:dyDescent="0.2">
      <c r="D1993" s="16"/>
    </row>
    <row r="1994" spans="4:4" x14ac:dyDescent="0.2">
      <c r="D1994" s="16"/>
    </row>
    <row r="1995" spans="4:4" x14ac:dyDescent="0.2">
      <c r="D1995" s="16"/>
    </row>
    <row r="1996" spans="4:4" x14ac:dyDescent="0.2">
      <c r="D1996" s="16"/>
    </row>
    <row r="1997" spans="4:4" x14ac:dyDescent="0.2">
      <c r="D1997" s="16"/>
    </row>
    <row r="1998" spans="4:4" x14ac:dyDescent="0.2">
      <c r="D1998" s="16"/>
    </row>
    <row r="1999" spans="4:4" x14ac:dyDescent="0.2">
      <c r="D1999" s="16"/>
    </row>
    <row r="2000" spans="4:4" x14ac:dyDescent="0.2">
      <c r="D2000" s="16"/>
    </row>
    <row r="2001" spans="4:4" x14ac:dyDescent="0.2">
      <c r="D2001" s="16"/>
    </row>
    <row r="2002" spans="4:4" x14ac:dyDescent="0.2">
      <c r="D2002" s="16"/>
    </row>
    <row r="2003" spans="4:4" x14ac:dyDescent="0.2">
      <c r="D2003" s="16"/>
    </row>
    <row r="2004" spans="4:4" x14ac:dyDescent="0.2">
      <c r="D2004" s="16"/>
    </row>
    <row r="2005" spans="4:4" x14ac:dyDescent="0.2">
      <c r="D2005" s="16"/>
    </row>
    <row r="2006" spans="4:4" x14ac:dyDescent="0.2">
      <c r="D2006" s="16"/>
    </row>
    <row r="2007" spans="4:4" x14ac:dyDescent="0.2">
      <c r="D2007" s="16"/>
    </row>
    <row r="2008" spans="4:4" x14ac:dyDescent="0.2">
      <c r="D2008" s="16"/>
    </row>
    <row r="2009" spans="4:4" x14ac:dyDescent="0.2">
      <c r="D2009" s="16"/>
    </row>
    <row r="2010" spans="4:4" x14ac:dyDescent="0.2">
      <c r="D2010" s="16"/>
    </row>
    <row r="2011" spans="4:4" x14ac:dyDescent="0.2">
      <c r="D2011" s="16"/>
    </row>
    <row r="2012" spans="4:4" x14ac:dyDescent="0.2">
      <c r="D2012" s="16"/>
    </row>
    <row r="2013" spans="4:4" x14ac:dyDescent="0.2">
      <c r="D2013" s="16"/>
    </row>
    <row r="2014" spans="4:4" x14ac:dyDescent="0.2">
      <c r="D2014" s="16"/>
    </row>
    <row r="2015" spans="4:4" x14ac:dyDescent="0.2">
      <c r="D2015" s="16"/>
    </row>
    <row r="2016" spans="4:4" x14ac:dyDescent="0.2">
      <c r="D2016" s="16"/>
    </row>
    <row r="2017" spans="4:4" x14ac:dyDescent="0.2">
      <c r="D2017" s="16"/>
    </row>
    <row r="2018" spans="4:4" x14ac:dyDescent="0.2">
      <c r="D2018" s="16"/>
    </row>
    <row r="2019" spans="4:4" x14ac:dyDescent="0.2">
      <c r="D2019" s="16"/>
    </row>
    <row r="2020" spans="4:4" x14ac:dyDescent="0.2">
      <c r="D2020" s="16"/>
    </row>
    <row r="2021" spans="4:4" x14ac:dyDescent="0.2">
      <c r="D2021" s="16"/>
    </row>
    <row r="2022" spans="4:4" x14ac:dyDescent="0.2">
      <c r="D2022" s="16"/>
    </row>
    <row r="2023" spans="4:4" x14ac:dyDescent="0.2">
      <c r="D2023" s="16"/>
    </row>
    <row r="2024" spans="4:4" x14ac:dyDescent="0.2">
      <c r="D2024" s="16"/>
    </row>
    <row r="2025" spans="4:4" x14ac:dyDescent="0.2">
      <c r="D2025" s="16"/>
    </row>
    <row r="2026" spans="4:4" x14ac:dyDescent="0.2">
      <c r="D2026" s="16"/>
    </row>
    <row r="2027" spans="4:4" x14ac:dyDescent="0.2">
      <c r="D2027" s="16"/>
    </row>
    <row r="2028" spans="4:4" x14ac:dyDescent="0.2">
      <c r="D2028" s="16"/>
    </row>
    <row r="2029" spans="4:4" x14ac:dyDescent="0.2">
      <c r="D2029" s="16"/>
    </row>
    <row r="2030" spans="4:4" x14ac:dyDescent="0.2">
      <c r="D2030" s="16"/>
    </row>
    <row r="2031" spans="4:4" x14ac:dyDescent="0.2">
      <c r="D2031" s="16"/>
    </row>
    <row r="2032" spans="4:4" x14ac:dyDescent="0.2">
      <c r="D2032" s="16"/>
    </row>
    <row r="2033" spans="4:4" x14ac:dyDescent="0.2">
      <c r="D2033" s="16"/>
    </row>
    <row r="2034" spans="4:4" x14ac:dyDescent="0.2">
      <c r="D2034" s="16"/>
    </row>
    <row r="2035" spans="4:4" x14ac:dyDescent="0.2">
      <c r="D2035" s="16"/>
    </row>
    <row r="2036" spans="4:4" x14ac:dyDescent="0.2">
      <c r="D2036" s="16"/>
    </row>
    <row r="2037" spans="4:4" x14ac:dyDescent="0.2">
      <c r="D2037" s="16"/>
    </row>
    <row r="2038" spans="4:4" x14ac:dyDescent="0.2">
      <c r="D2038" s="16"/>
    </row>
    <row r="2039" spans="4:4" x14ac:dyDescent="0.2">
      <c r="D2039" s="16"/>
    </row>
    <row r="2040" spans="4:4" x14ac:dyDescent="0.2">
      <c r="D2040" s="16"/>
    </row>
    <row r="2041" spans="4:4" x14ac:dyDescent="0.2">
      <c r="D2041" s="16"/>
    </row>
    <row r="2042" spans="4:4" x14ac:dyDescent="0.2">
      <c r="D2042" s="16"/>
    </row>
    <row r="2043" spans="4:4" x14ac:dyDescent="0.2">
      <c r="D2043" s="16"/>
    </row>
    <row r="2044" spans="4:4" x14ac:dyDescent="0.2">
      <c r="D2044" s="16"/>
    </row>
    <row r="2045" spans="4:4" x14ac:dyDescent="0.2">
      <c r="D2045" s="16"/>
    </row>
    <row r="2046" spans="4:4" x14ac:dyDescent="0.2">
      <c r="D2046" s="16"/>
    </row>
    <row r="2047" spans="4:4" x14ac:dyDescent="0.2">
      <c r="D2047" s="16"/>
    </row>
    <row r="2048" spans="4:4" x14ac:dyDescent="0.2">
      <c r="D2048" s="16"/>
    </row>
    <row r="2049" spans="4:4" x14ac:dyDescent="0.2">
      <c r="D2049" s="16"/>
    </row>
    <row r="2050" spans="4:4" x14ac:dyDescent="0.2">
      <c r="D2050" s="16"/>
    </row>
    <row r="2051" spans="4:4" x14ac:dyDescent="0.2">
      <c r="D2051" s="16"/>
    </row>
    <row r="2052" spans="4:4" x14ac:dyDescent="0.2">
      <c r="D2052" s="16"/>
    </row>
    <row r="2053" spans="4:4" x14ac:dyDescent="0.2">
      <c r="D2053" s="16"/>
    </row>
    <row r="2054" spans="4:4" x14ac:dyDescent="0.2">
      <c r="D2054" s="16"/>
    </row>
    <row r="2055" spans="4:4" x14ac:dyDescent="0.2">
      <c r="D2055" s="16"/>
    </row>
    <row r="2056" spans="4:4" x14ac:dyDescent="0.2">
      <c r="D2056" s="16"/>
    </row>
    <row r="2057" spans="4:4" x14ac:dyDescent="0.2">
      <c r="D2057" s="16"/>
    </row>
    <row r="2058" spans="4:4" x14ac:dyDescent="0.2">
      <c r="D2058" s="16"/>
    </row>
    <row r="2059" spans="4:4" x14ac:dyDescent="0.2">
      <c r="D2059" s="16"/>
    </row>
    <row r="2060" spans="4:4" x14ac:dyDescent="0.2">
      <c r="D2060" s="16"/>
    </row>
    <row r="2061" spans="4:4" x14ac:dyDescent="0.2">
      <c r="D2061" s="16"/>
    </row>
    <row r="2062" spans="4:4" x14ac:dyDescent="0.2">
      <c r="D2062" s="16"/>
    </row>
    <row r="2063" spans="4:4" x14ac:dyDescent="0.2">
      <c r="D2063" s="16"/>
    </row>
    <row r="2064" spans="4:4" x14ac:dyDescent="0.2">
      <c r="D2064" s="16"/>
    </row>
    <row r="2065" spans="4:4" x14ac:dyDescent="0.2">
      <c r="D2065" s="16"/>
    </row>
    <row r="2066" spans="4:4" x14ac:dyDescent="0.2">
      <c r="D2066" s="16"/>
    </row>
    <row r="2067" spans="4:4" x14ac:dyDescent="0.2">
      <c r="D2067" s="16"/>
    </row>
    <row r="2068" spans="4:4" x14ac:dyDescent="0.2">
      <c r="D2068" s="16"/>
    </row>
    <row r="2069" spans="4:4" x14ac:dyDescent="0.2">
      <c r="D2069" s="16"/>
    </row>
    <row r="2070" spans="4:4" x14ac:dyDescent="0.2">
      <c r="D2070" s="16"/>
    </row>
    <row r="2071" spans="4:4" x14ac:dyDescent="0.2">
      <c r="D2071" s="16"/>
    </row>
    <row r="2072" spans="4:4" x14ac:dyDescent="0.2">
      <c r="D2072" s="16"/>
    </row>
    <row r="2073" spans="4:4" x14ac:dyDescent="0.2">
      <c r="D2073" s="16"/>
    </row>
    <row r="2074" spans="4:4" x14ac:dyDescent="0.2">
      <c r="D2074" s="16"/>
    </row>
    <row r="2075" spans="4:4" x14ac:dyDescent="0.2">
      <c r="D2075" s="16"/>
    </row>
    <row r="2076" spans="4:4" x14ac:dyDescent="0.2">
      <c r="D2076" s="16"/>
    </row>
    <row r="2077" spans="4:4" x14ac:dyDescent="0.2">
      <c r="D2077" s="16"/>
    </row>
    <row r="2078" spans="4:4" x14ac:dyDescent="0.2">
      <c r="D2078" s="16"/>
    </row>
    <row r="2079" spans="4:4" x14ac:dyDescent="0.2">
      <c r="D2079" s="16"/>
    </row>
    <row r="2080" spans="4:4" x14ac:dyDescent="0.2">
      <c r="D2080" s="16"/>
    </row>
    <row r="2081" spans="4:4" x14ac:dyDescent="0.2">
      <c r="D2081" s="16"/>
    </row>
    <row r="2082" spans="4:4" x14ac:dyDescent="0.2">
      <c r="D2082" s="16"/>
    </row>
    <row r="2083" spans="4:4" x14ac:dyDescent="0.2">
      <c r="D2083" s="16"/>
    </row>
    <row r="2084" spans="4:4" x14ac:dyDescent="0.2">
      <c r="D2084" s="16"/>
    </row>
    <row r="2085" spans="4:4" x14ac:dyDescent="0.2">
      <c r="D2085" s="16"/>
    </row>
    <row r="2086" spans="4:4" x14ac:dyDescent="0.2">
      <c r="D2086" s="16"/>
    </row>
    <row r="2087" spans="4:4" x14ac:dyDescent="0.2">
      <c r="D2087" s="16"/>
    </row>
    <row r="2088" spans="4:4" x14ac:dyDescent="0.2">
      <c r="D2088" s="16"/>
    </row>
    <row r="2089" spans="4:4" x14ac:dyDescent="0.2">
      <c r="D2089" s="16"/>
    </row>
    <row r="2090" spans="4:4" x14ac:dyDescent="0.2">
      <c r="D2090" s="16"/>
    </row>
    <row r="2091" spans="4:4" x14ac:dyDescent="0.2">
      <c r="D2091" s="16"/>
    </row>
    <row r="2092" spans="4:4" x14ac:dyDescent="0.2">
      <c r="D2092" s="16"/>
    </row>
    <row r="2093" spans="4:4" x14ac:dyDescent="0.2">
      <c r="D2093" s="16"/>
    </row>
    <row r="2094" spans="4:4" x14ac:dyDescent="0.2">
      <c r="D2094" s="16"/>
    </row>
    <row r="2095" spans="4:4" x14ac:dyDescent="0.2">
      <c r="D2095" s="16"/>
    </row>
    <row r="2096" spans="4:4" x14ac:dyDescent="0.2">
      <c r="D2096" s="16"/>
    </row>
    <row r="2097" spans="4:4" x14ac:dyDescent="0.2">
      <c r="D2097" s="16"/>
    </row>
    <row r="2098" spans="4:4" x14ac:dyDescent="0.2">
      <c r="D2098" s="16"/>
    </row>
    <row r="2099" spans="4:4" x14ac:dyDescent="0.2">
      <c r="D2099" s="16"/>
    </row>
    <row r="2100" spans="4:4" x14ac:dyDescent="0.2">
      <c r="D2100" s="16"/>
    </row>
    <row r="2101" spans="4:4" x14ac:dyDescent="0.2">
      <c r="D2101" s="16"/>
    </row>
    <row r="2102" spans="4:4" x14ac:dyDescent="0.2">
      <c r="D2102" s="16"/>
    </row>
    <row r="2103" spans="4:4" x14ac:dyDescent="0.2">
      <c r="D2103" s="16"/>
    </row>
    <row r="2104" spans="4:4" x14ac:dyDescent="0.2">
      <c r="D2104" s="16"/>
    </row>
    <row r="2105" spans="4:4" x14ac:dyDescent="0.2">
      <c r="D2105" s="16"/>
    </row>
    <row r="2106" spans="4:4" x14ac:dyDescent="0.2">
      <c r="D2106" s="16"/>
    </row>
    <row r="2107" spans="4:4" x14ac:dyDescent="0.2">
      <c r="D2107" s="16"/>
    </row>
    <row r="2108" spans="4:4" x14ac:dyDescent="0.2">
      <c r="D2108" s="16"/>
    </row>
    <row r="2109" spans="4:4" x14ac:dyDescent="0.2">
      <c r="D2109" s="16"/>
    </row>
    <row r="2110" spans="4:4" x14ac:dyDescent="0.2">
      <c r="D2110" s="16"/>
    </row>
    <row r="2111" spans="4:4" x14ac:dyDescent="0.2">
      <c r="D2111" s="16"/>
    </row>
    <row r="2112" spans="4:4" x14ac:dyDescent="0.2">
      <c r="D2112" s="16"/>
    </row>
    <row r="2113" spans="4:4" x14ac:dyDescent="0.2">
      <c r="D2113" s="16"/>
    </row>
    <row r="2114" spans="4:4" x14ac:dyDescent="0.2">
      <c r="D2114" s="16"/>
    </row>
    <row r="2115" spans="4:4" x14ac:dyDescent="0.2">
      <c r="D2115" s="16"/>
    </row>
    <row r="2116" spans="4:4" x14ac:dyDescent="0.2">
      <c r="D2116" s="16"/>
    </row>
    <row r="2117" spans="4:4" x14ac:dyDescent="0.2">
      <c r="D2117" s="16"/>
    </row>
    <row r="2118" spans="4:4" x14ac:dyDescent="0.2">
      <c r="D2118" s="16"/>
    </row>
    <row r="2119" spans="4:4" x14ac:dyDescent="0.2">
      <c r="D2119" s="16"/>
    </row>
    <row r="2120" spans="4:4" x14ac:dyDescent="0.2">
      <c r="D2120" s="16"/>
    </row>
    <row r="2121" spans="4:4" x14ac:dyDescent="0.2">
      <c r="D2121" s="16"/>
    </row>
    <row r="2122" spans="4:4" x14ac:dyDescent="0.2">
      <c r="D2122" s="16"/>
    </row>
    <row r="2123" spans="4:4" x14ac:dyDescent="0.2">
      <c r="D2123" s="16"/>
    </row>
    <row r="2124" spans="4:4" x14ac:dyDescent="0.2">
      <c r="D2124" s="16"/>
    </row>
    <row r="2125" spans="4:4" x14ac:dyDescent="0.2">
      <c r="D2125" s="16"/>
    </row>
    <row r="2126" spans="4:4" x14ac:dyDescent="0.2">
      <c r="D2126" s="16"/>
    </row>
    <row r="2127" spans="4:4" x14ac:dyDescent="0.2">
      <c r="D2127" s="16"/>
    </row>
    <row r="2128" spans="4:4" x14ac:dyDescent="0.2">
      <c r="D2128" s="16"/>
    </row>
    <row r="2129" spans="4:4" x14ac:dyDescent="0.2">
      <c r="D2129" s="16"/>
    </row>
    <row r="2130" spans="4:4" x14ac:dyDescent="0.2">
      <c r="D2130" s="16"/>
    </row>
    <row r="2131" spans="4:4" x14ac:dyDescent="0.2">
      <c r="D2131" s="16"/>
    </row>
    <row r="2132" spans="4:4" x14ac:dyDescent="0.2">
      <c r="D2132" s="16"/>
    </row>
    <row r="2133" spans="4:4" x14ac:dyDescent="0.2">
      <c r="D2133" s="16"/>
    </row>
    <row r="2134" spans="4:4" x14ac:dyDescent="0.2">
      <c r="D2134" s="16"/>
    </row>
    <row r="2135" spans="4:4" x14ac:dyDescent="0.2">
      <c r="D2135" s="16"/>
    </row>
    <row r="2136" spans="4:4" x14ac:dyDescent="0.2">
      <c r="D2136" s="16"/>
    </row>
    <row r="2137" spans="4:4" x14ac:dyDescent="0.2">
      <c r="D2137" s="16"/>
    </row>
    <row r="2138" spans="4:4" x14ac:dyDescent="0.2">
      <c r="D2138" s="16"/>
    </row>
    <row r="2139" spans="4:4" x14ac:dyDescent="0.2">
      <c r="D2139" s="16"/>
    </row>
    <row r="2140" spans="4:4" x14ac:dyDescent="0.2">
      <c r="D2140" s="16"/>
    </row>
    <row r="2141" spans="4:4" x14ac:dyDescent="0.2">
      <c r="D2141" s="16"/>
    </row>
    <row r="2142" spans="4:4" x14ac:dyDescent="0.2">
      <c r="D2142" s="16"/>
    </row>
    <row r="2143" spans="4:4" x14ac:dyDescent="0.2">
      <c r="D2143" s="16"/>
    </row>
    <row r="2144" spans="4:4" x14ac:dyDescent="0.2">
      <c r="D2144" s="16"/>
    </row>
    <row r="2145" spans="4:4" x14ac:dyDescent="0.2">
      <c r="D2145" s="16"/>
    </row>
    <row r="2146" spans="4:4" x14ac:dyDescent="0.2">
      <c r="D2146" s="16"/>
    </row>
    <row r="2147" spans="4:4" x14ac:dyDescent="0.2">
      <c r="D2147" s="16"/>
    </row>
    <row r="2148" spans="4:4" x14ac:dyDescent="0.2">
      <c r="D2148" s="16"/>
    </row>
    <row r="2149" spans="4:4" x14ac:dyDescent="0.2">
      <c r="D2149" s="16"/>
    </row>
    <row r="2150" spans="4:4" x14ac:dyDescent="0.2">
      <c r="D2150" s="16"/>
    </row>
    <row r="2151" spans="4:4" x14ac:dyDescent="0.2">
      <c r="D2151" s="16"/>
    </row>
    <row r="2152" spans="4:4" x14ac:dyDescent="0.2">
      <c r="D2152" s="16"/>
    </row>
    <row r="2153" spans="4:4" x14ac:dyDescent="0.2">
      <c r="D2153" s="16"/>
    </row>
    <row r="2154" spans="4:4" x14ac:dyDescent="0.2">
      <c r="D2154" s="16"/>
    </row>
    <row r="2155" spans="4:4" x14ac:dyDescent="0.2">
      <c r="D2155" s="16"/>
    </row>
    <row r="2156" spans="4:4" x14ac:dyDescent="0.2">
      <c r="D2156" s="16"/>
    </row>
    <row r="2157" spans="4:4" x14ac:dyDescent="0.2">
      <c r="D2157" s="16"/>
    </row>
    <row r="2158" spans="4:4" x14ac:dyDescent="0.2">
      <c r="D2158" s="16"/>
    </row>
    <row r="2159" spans="4:4" x14ac:dyDescent="0.2">
      <c r="D2159" s="16"/>
    </row>
    <row r="2160" spans="4:4" x14ac:dyDescent="0.2">
      <c r="D2160" s="16"/>
    </row>
    <row r="2161" spans="4:4" x14ac:dyDescent="0.2">
      <c r="D2161" s="16"/>
    </row>
    <row r="2162" spans="4:4" x14ac:dyDescent="0.2">
      <c r="D2162" s="16"/>
    </row>
    <row r="2163" spans="4:4" x14ac:dyDescent="0.2">
      <c r="D2163" s="16"/>
    </row>
    <row r="2164" spans="4:4" x14ac:dyDescent="0.2">
      <c r="D2164" s="16"/>
    </row>
    <row r="2165" spans="4:4" x14ac:dyDescent="0.2">
      <c r="D2165" s="16"/>
    </row>
    <row r="2166" spans="4:4" x14ac:dyDescent="0.2">
      <c r="D2166" s="16"/>
    </row>
    <row r="2167" spans="4:4" x14ac:dyDescent="0.2">
      <c r="D2167" s="16"/>
    </row>
    <row r="2168" spans="4:4" x14ac:dyDescent="0.2">
      <c r="D2168" s="16"/>
    </row>
    <row r="2169" spans="4:4" x14ac:dyDescent="0.2">
      <c r="D2169" s="16"/>
    </row>
    <row r="2170" spans="4:4" x14ac:dyDescent="0.2">
      <c r="D2170" s="16"/>
    </row>
    <row r="2171" spans="4:4" x14ac:dyDescent="0.2">
      <c r="D2171" s="16"/>
    </row>
    <row r="2172" spans="4:4" x14ac:dyDescent="0.2">
      <c r="D2172" s="16"/>
    </row>
    <row r="2173" spans="4:4" x14ac:dyDescent="0.2">
      <c r="D2173" s="16"/>
    </row>
    <row r="2174" spans="4:4" x14ac:dyDescent="0.2">
      <c r="D2174" s="16"/>
    </row>
    <row r="2175" spans="4:4" x14ac:dyDescent="0.2">
      <c r="D2175" s="16"/>
    </row>
    <row r="2176" spans="4:4" x14ac:dyDescent="0.2">
      <c r="D2176" s="16"/>
    </row>
    <row r="2177" spans="4:4" x14ac:dyDescent="0.2">
      <c r="D2177" s="16"/>
    </row>
    <row r="2178" spans="4:4" x14ac:dyDescent="0.2">
      <c r="D2178" s="16"/>
    </row>
    <row r="2179" spans="4:4" x14ac:dyDescent="0.2">
      <c r="D2179" s="16"/>
    </row>
    <row r="2180" spans="4:4" x14ac:dyDescent="0.2">
      <c r="D2180" s="16"/>
    </row>
    <row r="2181" spans="4:4" x14ac:dyDescent="0.2">
      <c r="D2181" s="16"/>
    </row>
    <row r="2182" spans="4:4" x14ac:dyDescent="0.2">
      <c r="D2182" s="16"/>
    </row>
    <row r="2183" spans="4:4" x14ac:dyDescent="0.2">
      <c r="D2183" s="16"/>
    </row>
    <row r="2184" spans="4:4" x14ac:dyDescent="0.2">
      <c r="D2184" s="16"/>
    </row>
    <row r="2185" spans="4:4" x14ac:dyDescent="0.2">
      <c r="D2185" s="16"/>
    </row>
    <row r="2186" spans="4:4" x14ac:dyDescent="0.2">
      <c r="D2186" s="16"/>
    </row>
    <row r="2187" spans="4:4" x14ac:dyDescent="0.2">
      <c r="D2187" s="16"/>
    </row>
    <row r="2188" spans="4:4" x14ac:dyDescent="0.2">
      <c r="D2188" s="16"/>
    </row>
    <row r="2189" spans="4:4" x14ac:dyDescent="0.2">
      <c r="D2189" s="16"/>
    </row>
    <row r="2190" spans="4:4" x14ac:dyDescent="0.2">
      <c r="D2190" s="16"/>
    </row>
    <row r="2191" spans="4:4" x14ac:dyDescent="0.2">
      <c r="D2191" s="16"/>
    </row>
    <row r="2192" spans="4:4" x14ac:dyDescent="0.2">
      <c r="D2192" s="16"/>
    </row>
    <row r="2193" spans="4:4" x14ac:dyDescent="0.2">
      <c r="D2193" s="16"/>
    </row>
    <row r="2194" spans="4:4" x14ac:dyDescent="0.2">
      <c r="D2194" s="16"/>
    </row>
    <row r="2195" spans="4:4" x14ac:dyDescent="0.2">
      <c r="D2195" s="16"/>
    </row>
    <row r="2196" spans="4:4" x14ac:dyDescent="0.2">
      <c r="D2196" s="16"/>
    </row>
    <row r="2197" spans="4:4" x14ac:dyDescent="0.2">
      <c r="D2197" s="16"/>
    </row>
    <row r="2198" spans="4:4" x14ac:dyDescent="0.2">
      <c r="D2198" s="16"/>
    </row>
    <row r="2199" spans="4:4" x14ac:dyDescent="0.2">
      <c r="D2199" s="16"/>
    </row>
    <row r="2200" spans="4:4" x14ac:dyDescent="0.2">
      <c r="D2200" s="16"/>
    </row>
    <row r="2201" spans="4:4" x14ac:dyDescent="0.2">
      <c r="D2201" s="16"/>
    </row>
    <row r="2202" spans="4:4" x14ac:dyDescent="0.2">
      <c r="D2202" s="16"/>
    </row>
    <row r="2203" spans="4:4" x14ac:dyDescent="0.2">
      <c r="D2203" s="16"/>
    </row>
    <row r="2204" spans="4:4" x14ac:dyDescent="0.2">
      <c r="D2204" s="16"/>
    </row>
    <row r="2205" spans="4:4" x14ac:dyDescent="0.2">
      <c r="D2205" s="16"/>
    </row>
    <row r="2206" spans="4:4" x14ac:dyDescent="0.2">
      <c r="D2206" s="16"/>
    </row>
    <row r="2207" spans="4:4" x14ac:dyDescent="0.2">
      <c r="D2207" s="16"/>
    </row>
    <row r="2208" spans="4:4" x14ac:dyDescent="0.2">
      <c r="D2208" s="16"/>
    </row>
    <row r="2209" spans="4:4" x14ac:dyDescent="0.2">
      <c r="D2209" s="16"/>
    </row>
    <row r="2210" spans="4:4" x14ac:dyDescent="0.2">
      <c r="D2210" s="16"/>
    </row>
    <row r="2211" spans="4:4" x14ac:dyDescent="0.2">
      <c r="D2211" s="16"/>
    </row>
    <row r="2212" spans="4:4" x14ac:dyDescent="0.2">
      <c r="D2212" s="16"/>
    </row>
    <row r="2213" spans="4:4" x14ac:dyDescent="0.2">
      <c r="D2213" s="16"/>
    </row>
    <row r="2214" spans="4:4" x14ac:dyDescent="0.2">
      <c r="D2214" s="16"/>
    </row>
    <row r="2215" spans="4:4" x14ac:dyDescent="0.2">
      <c r="D2215" s="16"/>
    </row>
    <row r="2216" spans="4:4" x14ac:dyDescent="0.2">
      <c r="D2216" s="16"/>
    </row>
    <row r="2217" spans="4:4" x14ac:dyDescent="0.2">
      <c r="D2217" s="16"/>
    </row>
    <row r="2218" spans="4:4" x14ac:dyDescent="0.2">
      <c r="D2218" s="16"/>
    </row>
    <row r="2219" spans="4:4" x14ac:dyDescent="0.2">
      <c r="D2219" s="16"/>
    </row>
    <row r="2220" spans="4:4" x14ac:dyDescent="0.2">
      <c r="D2220" s="16"/>
    </row>
    <row r="2221" spans="4:4" x14ac:dyDescent="0.2">
      <c r="D2221" s="16"/>
    </row>
    <row r="2222" spans="4:4" x14ac:dyDescent="0.2">
      <c r="D2222" s="16"/>
    </row>
    <row r="2223" spans="4:4" x14ac:dyDescent="0.2">
      <c r="D2223" s="16"/>
    </row>
    <row r="2224" spans="4:4" x14ac:dyDescent="0.2">
      <c r="D2224" s="16"/>
    </row>
    <row r="2225" spans="4:4" x14ac:dyDescent="0.2">
      <c r="D2225" s="16"/>
    </row>
    <row r="2226" spans="4:4" x14ac:dyDescent="0.2">
      <c r="D2226" s="16"/>
    </row>
    <row r="2227" spans="4:4" x14ac:dyDescent="0.2">
      <c r="D2227" s="16"/>
    </row>
    <row r="2228" spans="4:4" x14ac:dyDescent="0.2">
      <c r="D2228" s="16"/>
    </row>
    <row r="2229" spans="4:4" x14ac:dyDescent="0.2">
      <c r="D2229" s="16"/>
    </row>
    <row r="2230" spans="4:4" x14ac:dyDescent="0.2">
      <c r="D2230" s="16"/>
    </row>
    <row r="2231" spans="4:4" x14ac:dyDescent="0.2">
      <c r="D2231" s="16"/>
    </row>
    <row r="2232" spans="4:4" x14ac:dyDescent="0.2">
      <c r="D2232" s="16"/>
    </row>
    <row r="2233" spans="4:4" x14ac:dyDescent="0.2">
      <c r="D2233" s="16"/>
    </row>
    <row r="2234" spans="4:4" x14ac:dyDescent="0.2">
      <c r="D2234" s="16"/>
    </row>
    <row r="2235" spans="4:4" x14ac:dyDescent="0.2">
      <c r="D2235" s="16"/>
    </row>
    <row r="2236" spans="4:4" x14ac:dyDescent="0.2">
      <c r="D2236" s="16"/>
    </row>
    <row r="2237" spans="4:4" x14ac:dyDescent="0.2">
      <c r="D2237" s="16"/>
    </row>
    <row r="2238" spans="4:4" x14ac:dyDescent="0.2">
      <c r="D2238" s="16"/>
    </row>
    <row r="2239" spans="4:4" x14ac:dyDescent="0.2">
      <c r="D2239" s="16"/>
    </row>
    <row r="2240" spans="4:4" x14ac:dyDescent="0.2">
      <c r="D2240" s="16"/>
    </row>
    <row r="2241" spans="4:4" x14ac:dyDescent="0.2">
      <c r="D2241" s="16"/>
    </row>
    <row r="2242" spans="4:4" x14ac:dyDescent="0.2">
      <c r="D2242" s="16"/>
    </row>
    <row r="2243" spans="4:4" x14ac:dyDescent="0.2">
      <c r="D2243" s="16"/>
    </row>
    <row r="2244" spans="4:4" x14ac:dyDescent="0.2">
      <c r="D2244" s="16"/>
    </row>
    <row r="2245" spans="4:4" x14ac:dyDescent="0.2">
      <c r="D2245" s="16"/>
    </row>
    <row r="2246" spans="4:4" x14ac:dyDescent="0.2">
      <c r="D2246" s="16"/>
    </row>
    <row r="2247" spans="4:4" x14ac:dyDescent="0.2">
      <c r="D2247" s="16"/>
    </row>
    <row r="2248" spans="4:4" x14ac:dyDescent="0.2">
      <c r="D2248" s="16"/>
    </row>
    <row r="2249" spans="4:4" x14ac:dyDescent="0.2">
      <c r="D2249" s="16"/>
    </row>
    <row r="2250" spans="4:4" x14ac:dyDescent="0.2">
      <c r="D2250" s="16"/>
    </row>
    <row r="2251" spans="4:4" x14ac:dyDescent="0.2">
      <c r="D2251" s="16"/>
    </row>
    <row r="2252" spans="4:4" x14ac:dyDescent="0.2">
      <c r="D2252" s="16"/>
    </row>
    <row r="2253" spans="4:4" x14ac:dyDescent="0.2">
      <c r="D2253" s="16"/>
    </row>
    <row r="2254" spans="4:4" x14ac:dyDescent="0.2">
      <c r="D2254" s="16"/>
    </row>
    <row r="2255" spans="4:4" x14ac:dyDescent="0.2">
      <c r="D2255" s="16"/>
    </row>
    <row r="2256" spans="4:4" x14ac:dyDescent="0.2">
      <c r="D2256" s="16"/>
    </row>
    <row r="2257" spans="4:4" x14ac:dyDescent="0.2">
      <c r="D2257" s="16"/>
    </row>
    <row r="2258" spans="4:4" x14ac:dyDescent="0.2">
      <c r="D2258" s="16"/>
    </row>
    <row r="2259" spans="4:4" x14ac:dyDescent="0.2">
      <c r="D2259" s="16"/>
    </row>
    <row r="2260" spans="4:4" x14ac:dyDescent="0.2">
      <c r="D2260" s="16"/>
    </row>
    <row r="2261" spans="4:4" x14ac:dyDescent="0.2">
      <c r="D2261" s="16"/>
    </row>
    <row r="2262" spans="4:4" x14ac:dyDescent="0.2">
      <c r="D2262" s="16"/>
    </row>
    <row r="2263" spans="4:4" x14ac:dyDescent="0.2">
      <c r="D2263" s="16"/>
    </row>
    <row r="2264" spans="4:4" x14ac:dyDescent="0.2">
      <c r="D2264" s="16"/>
    </row>
    <row r="2265" spans="4:4" x14ac:dyDescent="0.2">
      <c r="D2265" s="16"/>
    </row>
    <row r="2266" spans="4:4" x14ac:dyDescent="0.2">
      <c r="D2266" s="16"/>
    </row>
    <row r="2267" spans="4:4" x14ac:dyDescent="0.2">
      <c r="D2267" s="16"/>
    </row>
    <row r="2268" spans="4:4" x14ac:dyDescent="0.2">
      <c r="D2268" s="16"/>
    </row>
    <row r="2269" spans="4:4" x14ac:dyDescent="0.2">
      <c r="D2269" s="16"/>
    </row>
    <row r="2270" spans="4:4" x14ac:dyDescent="0.2">
      <c r="D2270" s="16"/>
    </row>
    <row r="2271" spans="4:4" x14ac:dyDescent="0.2">
      <c r="D2271" s="16"/>
    </row>
    <row r="2272" spans="4:4" x14ac:dyDescent="0.2">
      <c r="D2272" s="16"/>
    </row>
    <row r="2273" spans="4:4" x14ac:dyDescent="0.2">
      <c r="D2273" s="16"/>
    </row>
    <row r="2274" spans="4:4" x14ac:dyDescent="0.2">
      <c r="D2274" s="16"/>
    </row>
    <row r="2275" spans="4:4" x14ac:dyDescent="0.2">
      <c r="D2275" s="16"/>
    </row>
    <row r="2276" spans="4:4" x14ac:dyDescent="0.2">
      <c r="D2276" s="16"/>
    </row>
    <row r="2277" spans="4:4" x14ac:dyDescent="0.2">
      <c r="D2277" s="16"/>
    </row>
    <row r="2278" spans="4:4" x14ac:dyDescent="0.2">
      <c r="D2278" s="16"/>
    </row>
    <row r="2279" spans="4:4" x14ac:dyDescent="0.2">
      <c r="D2279" s="16"/>
    </row>
    <row r="2280" spans="4:4" x14ac:dyDescent="0.2">
      <c r="D2280" s="16"/>
    </row>
    <row r="2281" spans="4:4" x14ac:dyDescent="0.2">
      <c r="D2281" s="16"/>
    </row>
    <row r="2282" spans="4:4" x14ac:dyDescent="0.2">
      <c r="D2282" s="16"/>
    </row>
    <row r="2283" spans="4:4" x14ac:dyDescent="0.2">
      <c r="D2283" s="16"/>
    </row>
    <row r="2284" spans="4:4" x14ac:dyDescent="0.2">
      <c r="D2284" s="16"/>
    </row>
    <row r="2285" spans="4:4" x14ac:dyDescent="0.2">
      <c r="D2285" s="16"/>
    </row>
    <row r="2286" spans="4:4" x14ac:dyDescent="0.2">
      <c r="D2286" s="16"/>
    </row>
    <row r="2287" spans="4:4" x14ac:dyDescent="0.2">
      <c r="D2287" s="16"/>
    </row>
    <row r="2288" spans="4:4" x14ac:dyDescent="0.2">
      <c r="D2288" s="16"/>
    </row>
    <row r="2289" spans="4:4" x14ac:dyDescent="0.2">
      <c r="D2289" s="16"/>
    </row>
    <row r="2290" spans="4:4" x14ac:dyDescent="0.2">
      <c r="D2290" s="16"/>
    </row>
    <row r="2291" spans="4:4" x14ac:dyDescent="0.2">
      <c r="D2291" s="16"/>
    </row>
    <row r="2292" spans="4:4" x14ac:dyDescent="0.2">
      <c r="D2292" s="16"/>
    </row>
    <row r="2293" spans="4:4" x14ac:dyDescent="0.2">
      <c r="D2293" s="16"/>
    </row>
    <row r="2294" spans="4:4" x14ac:dyDescent="0.2">
      <c r="D2294" s="16"/>
    </row>
    <row r="2295" spans="4:4" x14ac:dyDescent="0.2">
      <c r="D2295" s="16"/>
    </row>
    <row r="2296" spans="4:4" x14ac:dyDescent="0.2">
      <c r="D2296" s="16"/>
    </row>
    <row r="2297" spans="4:4" x14ac:dyDescent="0.2">
      <c r="D2297" s="16"/>
    </row>
    <row r="2298" spans="4:4" x14ac:dyDescent="0.2">
      <c r="D2298" s="16"/>
    </row>
    <row r="2299" spans="4:4" x14ac:dyDescent="0.2">
      <c r="D2299" s="16"/>
    </row>
    <row r="2300" spans="4:4" x14ac:dyDescent="0.2">
      <c r="D2300" s="16"/>
    </row>
    <row r="2301" spans="4:4" x14ac:dyDescent="0.2">
      <c r="D2301" s="16"/>
    </row>
    <row r="2302" spans="4:4" x14ac:dyDescent="0.2">
      <c r="D2302" s="16"/>
    </row>
    <row r="2303" spans="4:4" x14ac:dyDescent="0.2">
      <c r="D2303" s="16"/>
    </row>
    <row r="2304" spans="4:4" x14ac:dyDescent="0.2">
      <c r="D2304" s="16"/>
    </row>
    <row r="2305" spans="4:4" x14ac:dyDescent="0.2">
      <c r="D2305" s="16"/>
    </row>
    <row r="2306" spans="4:4" x14ac:dyDescent="0.2">
      <c r="D2306" s="16"/>
    </row>
    <row r="2307" spans="4:4" x14ac:dyDescent="0.2">
      <c r="D2307" s="16"/>
    </row>
    <row r="2308" spans="4:4" x14ac:dyDescent="0.2">
      <c r="D2308" s="16"/>
    </row>
    <row r="2309" spans="4:4" x14ac:dyDescent="0.2">
      <c r="D2309" s="16"/>
    </row>
    <row r="2310" spans="4:4" x14ac:dyDescent="0.2">
      <c r="D2310" s="16"/>
    </row>
    <row r="2311" spans="4:4" x14ac:dyDescent="0.2">
      <c r="D2311" s="16"/>
    </row>
    <row r="2312" spans="4:4" x14ac:dyDescent="0.2">
      <c r="D2312" s="16"/>
    </row>
    <row r="2313" spans="4:4" x14ac:dyDescent="0.2">
      <c r="D2313" s="16"/>
    </row>
    <row r="2314" spans="4:4" x14ac:dyDescent="0.2">
      <c r="D2314" s="16"/>
    </row>
    <row r="2315" spans="4:4" x14ac:dyDescent="0.2">
      <c r="D2315" s="16"/>
    </row>
    <row r="2316" spans="4:4" x14ac:dyDescent="0.2">
      <c r="D2316" s="16"/>
    </row>
    <row r="2317" spans="4:4" x14ac:dyDescent="0.2">
      <c r="D2317" s="16"/>
    </row>
    <row r="2318" spans="4:4" x14ac:dyDescent="0.2">
      <c r="D2318" s="16"/>
    </row>
    <row r="2319" spans="4:4" x14ac:dyDescent="0.2">
      <c r="D2319" s="16"/>
    </row>
    <row r="2320" spans="4:4" x14ac:dyDescent="0.2">
      <c r="D2320" s="16"/>
    </row>
    <row r="2321" spans="4:4" x14ac:dyDescent="0.2">
      <c r="D2321" s="16"/>
    </row>
    <row r="2322" spans="4:4" x14ac:dyDescent="0.2">
      <c r="D2322" s="16"/>
    </row>
    <row r="2323" spans="4:4" x14ac:dyDescent="0.2">
      <c r="D2323" s="16"/>
    </row>
    <row r="2324" spans="4:4" x14ac:dyDescent="0.2">
      <c r="D2324" s="16"/>
    </row>
    <row r="2325" spans="4:4" x14ac:dyDescent="0.2">
      <c r="D2325" s="16"/>
    </row>
    <row r="2326" spans="4:4" x14ac:dyDescent="0.2">
      <c r="D2326" s="16"/>
    </row>
    <row r="2327" spans="4:4" x14ac:dyDescent="0.2">
      <c r="D2327" s="16"/>
    </row>
    <row r="2328" spans="4:4" x14ac:dyDescent="0.2">
      <c r="D2328" s="16"/>
    </row>
    <row r="2329" spans="4:4" x14ac:dyDescent="0.2">
      <c r="D2329" s="16"/>
    </row>
    <row r="2330" spans="4:4" x14ac:dyDescent="0.2">
      <c r="D2330" s="16"/>
    </row>
    <row r="2331" spans="4:4" x14ac:dyDescent="0.2">
      <c r="D2331" s="16"/>
    </row>
    <row r="2332" spans="4:4" x14ac:dyDescent="0.2">
      <c r="D2332" s="16"/>
    </row>
    <row r="2333" spans="4:4" x14ac:dyDescent="0.2">
      <c r="D2333" s="16"/>
    </row>
    <row r="2334" spans="4:4" x14ac:dyDescent="0.2">
      <c r="D2334" s="16"/>
    </row>
    <row r="2335" spans="4:4" x14ac:dyDescent="0.2">
      <c r="D2335" s="16"/>
    </row>
    <row r="2336" spans="4:4" x14ac:dyDescent="0.2">
      <c r="D2336" s="16"/>
    </row>
    <row r="2337" spans="4:4" x14ac:dyDescent="0.2">
      <c r="D2337" s="16"/>
    </row>
    <row r="2338" spans="4:4" x14ac:dyDescent="0.2">
      <c r="D2338" s="16"/>
    </row>
    <row r="2339" spans="4:4" x14ac:dyDescent="0.2">
      <c r="D2339" s="16"/>
    </row>
    <row r="2340" spans="4:4" x14ac:dyDescent="0.2">
      <c r="D2340" s="16"/>
    </row>
    <row r="2341" spans="4:4" x14ac:dyDescent="0.2">
      <c r="D2341" s="16"/>
    </row>
    <row r="2342" spans="4:4" x14ac:dyDescent="0.2">
      <c r="D2342" s="16"/>
    </row>
    <row r="2343" spans="4:4" x14ac:dyDescent="0.2">
      <c r="D2343" s="16"/>
    </row>
    <row r="2344" spans="4:4" x14ac:dyDescent="0.2">
      <c r="D2344" s="16"/>
    </row>
    <row r="2345" spans="4:4" x14ac:dyDescent="0.2">
      <c r="D2345" s="16"/>
    </row>
    <row r="2346" spans="4:4" x14ac:dyDescent="0.2">
      <c r="D2346" s="16"/>
    </row>
    <row r="2347" spans="4:4" x14ac:dyDescent="0.2">
      <c r="D2347" s="16"/>
    </row>
    <row r="2348" spans="4:4" x14ac:dyDescent="0.2">
      <c r="D2348" s="16"/>
    </row>
    <row r="2349" spans="4:4" x14ac:dyDescent="0.2">
      <c r="D2349" s="16"/>
    </row>
    <row r="2350" spans="4:4" x14ac:dyDescent="0.2">
      <c r="D2350" s="16"/>
    </row>
    <row r="2351" spans="4:4" x14ac:dyDescent="0.2">
      <c r="D2351" s="16"/>
    </row>
    <row r="2352" spans="4:4" x14ac:dyDescent="0.2">
      <c r="D2352" s="16"/>
    </row>
    <row r="2353" spans="4:4" x14ac:dyDescent="0.2">
      <c r="D2353" s="16"/>
    </row>
    <row r="2354" spans="4:4" x14ac:dyDescent="0.2">
      <c r="D2354" s="16"/>
    </row>
    <row r="2355" spans="4:4" x14ac:dyDescent="0.2">
      <c r="D2355" s="16"/>
    </row>
    <row r="2356" spans="4:4" x14ac:dyDescent="0.2">
      <c r="D2356" s="16"/>
    </row>
    <row r="2357" spans="4:4" x14ac:dyDescent="0.2">
      <c r="D2357" s="16"/>
    </row>
    <row r="2358" spans="4:4" x14ac:dyDescent="0.2">
      <c r="D2358" s="16"/>
    </row>
    <row r="2359" spans="4:4" x14ac:dyDescent="0.2">
      <c r="D2359" s="16"/>
    </row>
    <row r="2360" spans="4:4" x14ac:dyDescent="0.2">
      <c r="D2360" s="16"/>
    </row>
    <row r="2361" spans="4:4" x14ac:dyDescent="0.2">
      <c r="D2361" s="16"/>
    </row>
    <row r="2362" spans="4:4" x14ac:dyDescent="0.2">
      <c r="D2362" s="16"/>
    </row>
    <row r="2363" spans="4:4" x14ac:dyDescent="0.2">
      <c r="D2363" s="16"/>
    </row>
    <row r="2364" spans="4:4" x14ac:dyDescent="0.2">
      <c r="D2364" s="16"/>
    </row>
    <row r="2365" spans="4:4" x14ac:dyDescent="0.2">
      <c r="D2365" s="16"/>
    </row>
    <row r="2366" spans="4:4" x14ac:dyDescent="0.2">
      <c r="D2366" s="16"/>
    </row>
    <row r="2367" spans="4:4" x14ac:dyDescent="0.2">
      <c r="D2367" s="16"/>
    </row>
    <row r="2368" spans="4:4" x14ac:dyDescent="0.2">
      <c r="D2368" s="16"/>
    </row>
    <row r="2369" spans="4:4" x14ac:dyDescent="0.2">
      <c r="D2369" s="16"/>
    </row>
    <row r="2370" spans="4:4" x14ac:dyDescent="0.2">
      <c r="D2370" s="16"/>
    </row>
    <row r="2371" spans="4:4" x14ac:dyDescent="0.2">
      <c r="D2371" s="16"/>
    </row>
    <row r="2372" spans="4:4" x14ac:dyDescent="0.2">
      <c r="D2372" s="16"/>
    </row>
    <row r="2373" spans="4:4" x14ac:dyDescent="0.2">
      <c r="D2373" s="16"/>
    </row>
    <row r="2374" spans="4:4" x14ac:dyDescent="0.2">
      <c r="D2374" s="16"/>
    </row>
    <row r="2375" spans="4:4" x14ac:dyDescent="0.2">
      <c r="D2375" s="16"/>
    </row>
    <row r="2376" spans="4:4" x14ac:dyDescent="0.2">
      <c r="D2376" s="16"/>
    </row>
    <row r="2377" spans="4:4" x14ac:dyDescent="0.2">
      <c r="D2377" s="16"/>
    </row>
    <row r="2378" spans="4:4" x14ac:dyDescent="0.2">
      <c r="D2378" s="16"/>
    </row>
    <row r="2379" spans="4:4" x14ac:dyDescent="0.2">
      <c r="D2379" s="16"/>
    </row>
    <row r="2380" spans="4:4" x14ac:dyDescent="0.2">
      <c r="D2380" s="16"/>
    </row>
    <row r="2381" spans="4:4" x14ac:dyDescent="0.2">
      <c r="D2381" s="16"/>
    </row>
    <row r="2382" spans="4:4" x14ac:dyDescent="0.2">
      <c r="D2382" s="16"/>
    </row>
    <row r="2383" spans="4:4" x14ac:dyDescent="0.2">
      <c r="D2383" s="16"/>
    </row>
    <row r="2384" spans="4:4" x14ac:dyDescent="0.2">
      <c r="D2384" s="16"/>
    </row>
    <row r="2385" spans="4:4" x14ac:dyDescent="0.2">
      <c r="D2385" s="16"/>
    </row>
    <row r="2386" spans="4:4" x14ac:dyDescent="0.2">
      <c r="D2386" s="16"/>
    </row>
    <row r="2387" spans="4:4" x14ac:dyDescent="0.2">
      <c r="D2387" s="16"/>
    </row>
    <row r="2388" spans="4:4" x14ac:dyDescent="0.2">
      <c r="D2388" s="16"/>
    </row>
    <row r="2389" spans="4:4" x14ac:dyDescent="0.2">
      <c r="D2389" s="16"/>
    </row>
    <row r="2390" spans="4:4" x14ac:dyDescent="0.2">
      <c r="D2390" s="16"/>
    </row>
    <row r="2391" spans="4:4" x14ac:dyDescent="0.2">
      <c r="D2391" s="16"/>
    </row>
    <row r="2392" spans="4:4" x14ac:dyDescent="0.2">
      <c r="D2392" s="16"/>
    </row>
    <row r="2393" spans="4:4" x14ac:dyDescent="0.2">
      <c r="D2393" s="16"/>
    </row>
    <row r="2394" spans="4:4" x14ac:dyDescent="0.2">
      <c r="D2394" s="16"/>
    </row>
    <row r="2395" spans="4:4" x14ac:dyDescent="0.2">
      <c r="D2395" s="16"/>
    </row>
    <row r="2396" spans="4:4" x14ac:dyDescent="0.2">
      <c r="D2396" s="16"/>
    </row>
    <row r="2397" spans="4:4" x14ac:dyDescent="0.2">
      <c r="D2397" s="16"/>
    </row>
    <row r="2398" spans="4:4" x14ac:dyDescent="0.2">
      <c r="D2398" s="16"/>
    </row>
    <row r="2399" spans="4:4" x14ac:dyDescent="0.2">
      <c r="D2399" s="16"/>
    </row>
    <row r="2400" spans="4:4" x14ac:dyDescent="0.2">
      <c r="D2400" s="16"/>
    </row>
    <row r="2401" spans="4:4" x14ac:dyDescent="0.2">
      <c r="D2401" s="16"/>
    </row>
    <row r="2402" spans="4:4" x14ac:dyDescent="0.2">
      <c r="D2402" s="16"/>
    </row>
    <row r="2403" spans="4:4" x14ac:dyDescent="0.2">
      <c r="D2403" s="16"/>
    </row>
    <row r="2404" spans="4:4" x14ac:dyDescent="0.2">
      <c r="D2404" s="16"/>
    </row>
    <row r="2405" spans="4:4" x14ac:dyDescent="0.2">
      <c r="D2405" s="16"/>
    </row>
    <row r="2406" spans="4:4" x14ac:dyDescent="0.2">
      <c r="D2406" s="16"/>
    </row>
    <row r="2407" spans="4:4" x14ac:dyDescent="0.2">
      <c r="D2407" s="16"/>
    </row>
    <row r="2408" spans="4:4" x14ac:dyDescent="0.2">
      <c r="D2408" s="16"/>
    </row>
    <row r="2409" spans="4:4" x14ac:dyDescent="0.2">
      <c r="D2409" s="16"/>
    </row>
    <row r="2410" spans="4:4" x14ac:dyDescent="0.2">
      <c r="D2410" s="16"/>
    </row>
    <row r="2411" spans="4:4" x14ac:dyDescent="0.2">
      <c r="D2411" s="16"/>
    </row>
    <row r="2412" spans="4:4" x14ac:dyDescent="0.2">
      <c r="D2412" s="16"/>
    </row>
    <row r="2413" spans="4:4" x14ac:dyDescent="0.2">
      <c r="D2413" s="16"/>
    </row>
    <row r="2414" spans="4:4" x14ac:dyDescent="0.2">
      <c r="D2414" s="16"/>
    </row>
    <row r="2415" spans="4:4" x14ac:dyDescent="0.2">
      <c r="D2415" s="16"/>
    </row>
    <row r="2416" spans="4:4" x14ac:dyDescent="0.2">
      <c r="D2416" s="16"/>
    </row>
    <row r="2417" spans="4:4" x14ac:dyDescent="0.2">
      <c r="D2417" s="16"/>
    </row>
    <row r="2418" spans="4:4" x14ac:dyDescent="0.2">
      <c r="D2418" s="16"/>
    </row>
    <row r="2419" spans="4:4" x14ac:dyDescent="0.2">
      <c r="D2419" s="16"/>
    </row>
    <row r="2420" spans="4:4" x14ac:dyDescent="0.2">
      <c r="D2420" s="16"/>
    </row>
    <row r="2421" spans="4:4" x14ac:dyDescent="0.2">
      <c r="D2421" s="16"/>
    </row>
    <row r="2422" spans="4:4" x14ac:dyDescent="0.2">
      <c r="D2422" s="16"/>
    </row>
    <row r="2423" spans="4:4" x14ac:dyDescent="0.2">
      <c r="D2423" s="16"/>
    </row>
    <row r="2424" spans="4:4" x14ac:dyDescent="0.2">
      <c r="D2424" s="16"/>
    </row>
    <row r="2425" spans="4:4" x14ac:dyDescent="0.2">
      <c r="D2425" s="16"/>
    </row>
    <row r="2426" spans="4:4" x14ac:dyDescent="0.2">
      <c r="D2426" s="16"/>
    </row>
    <row r="2427" spans="4:4" x14ac:dyDescent="0.2">
      <c r="D2427" s="16"/>
    </row>
    <row r="2428" spans="4:4" x14ac:dyDescent="0.2">
      <c r="D2428" s="16"/>
    </row>
    <row r="2429" spans="4:4" x14ac:dyDescent="0.2">
      <c r="D2429" s="16"/>
    </row>
    <row r="2430" spans="4:4" x14ac:dyDescent="0.2">
      <c r="D2430" s="16"/>
    </row>
    <row r="2431" spans="4:4" x14ac:dyDescent="0.2">
      <c r="D2431" s="16"/>
    </row>
    <row r="2432" spans="4:4" x14ac:dyDescent="0.2">
      <c r="D2432" s="16"/>
    </row>
    <row r="2433" spans="4:4" x14ac:dyDescent="0.2">
      <c r="D2433" s="16"/>
    </row>
    <row r="2434" spans="4:4" x14ac:dyDescent="0.2">
      <c r="D2434" s="16"/>
    </row>
    <row r="2435" spans="4:4" x14ac:dyDescent="0.2">
      <c r="D2435" s="16"/>
    </row>
    <row r="2436" spans="4:4" x14ac:dyDescent="0.2">
      <c r="D2436" s="16"/>
    </row>
    <row r="2437" spans="4:4" x14ac:dyDescent="0.2">
      <c r="D2437" s="16"/>
    </row>
    <row r="2438" spans="4:4" x14ac:dyDescent="0.2">
      <c r="D2438" s="16"/>
    </row>
    <row r="2439" spans="4:4" x14ac:dyDescent="0.2">
      <c r="D2439" s="16"/>
    </row>
    <row r="2440" spans="4:4" x14ac:dyDescent="0.2">
      <c r="D2440" s="16"/>
    </row>
    <row r="2441" spans="4:4" x14ac:dyDescent="0.2">
      <c r="D2441" s="16"/>
    </row>
    <row r="2442" spans="4:4" x14ac:dyDescent="0.2">
      <c r="D2442" s="16"/>
    </row>
    <row r="2443" spans="4:4" x14ac:dyDescent="0.2">
      <c r="D2443" s="16"/>
    </row>
    <row r="2444" spans="4:4" x14ac:dyDescent="0.2">
      <c r="D2444" s="16"/>
    </row>
    <row r="2445" spans="4:4" x14ac:dyDescent="0.2">
      <c r="D2445" s="16"/>
    </row>
    <row r="2446" spans="4:4" x14ac:dyDescent="0.2">
      <c r="D2446" s="16"/>
    </row>
    <row r="2447" spans="4:4" x14ac:dyDescent="0.2">
      <c r="D2447" s="16"/>
    </row>
    <row r="2448" spans="4:4" x14ac:dyDescent="0.2">
      <c r="D2448" s="16"/>
    </row>
    <row r="2449" spans="4:4" x14ac:dyDescent="0.2">
      <c r="D2449" s="16"/>
    </row>
    <row r="2450" spans="4:4" x14ac:dyDescent="0.2">
      <c r="D2450" s="16"/>
    </row>
    <row r="2451" spans="4:4" x14ac:dyDescent="0.2">
      <c r="D2451" s="16"/>
    </row>
    <row r="2452" spans="4:4" x14ac:dyDescent="0.2">
      <c r="D2452" s="16"/>
    </row>
    <row r="2453" spans="4:4" x14ac:dyDescent="0.2">
      <c r="D2453" s="16"/>
    </row>
    <row r="2454" spans="4:4" x14ac:dyDescent="0.2">
      <c r="D2454" s="16"/>
    </row>
    <row r="2455" spans="4:4" x14ac:dyDescent="0.2">
      <c r="D2455" s="16"/>
    </row>
    <row r="2456" spans="4:4" x14ac:dyDescent="0.2">
      <c r="D2456" s="16"/>
    </row>
    <row r="2457" spans="4:4" x14ac:dyDescent="0.2">
      <c r="D2457" s="16"/>
    </row>
    <row r="2458" spans="4:4" x14ac:dyDescent="0.2">
      <c r="D2458" s="16"/>
    </row>
    <row r="2459" spans="4:4" x14ac:dyDescent="0.2">
      <c r="D2459" s="16"/>
    </row>
    <row r="2460" spans="4:4" x14ac:dyDescent="0.2">
      <c r="D2460" s="16"/>
    </row>
    <row r="2461" spans="4:4" x14ac:dyDescent="0.2">
      <c r="D2461" s="16"/>
    </row>
    <row r="2462" spans="4:4" x14ac:dyDescent="0.2">
      <c r="D2462" s="16"/>
    </row>
    <row r="2463" spans="4:4" x14ac:dyDescent="0.2">
      <c r="D2463" s="16"/>
    </row>
    <row r="2464" spans="4:4" x14ac:dyDescent="0.2">
      <c r="D2464" s="16"/>
    </row>
    <row r="2465" spans="4:4" x14ac:dyDescent="0.2">
      <c r="D2465" s="16"/>
    </row>
    <row r="2466" spans="4:4" x14ac:dyDescent="0.2">
      <c r="D2466" s="16"/>
    </row>
    <row r="2467" spans="4:4" x14ac:dyDescent="0.2">
      <c r="D2467" s="16"/>
    </row>
    <row r="2468" spans="4:4" x14ac:dyDescent="0.2">
      <c r="D2468" s="16"/>
    </row>
    <row r="2469" spans="4:4" x14ac:dyDescent="0.2">
      <c r="D2469" s="16"/>
    </row>
    <row r="2470" spans="4:4" x14ac:dyDescent="0.2">
      <c r="D2470" s="16"/>
    </row>
    <row r="2471" spans="4:4" x14ac:dyDescent="0.2">
      <c r="D2471" s="16"/>
    </row>
    <row r="2472" spans="4:4" x14ac:dyDescent="0.2">
      <c r="D2472" s="16"/>
    </row>
    <row r="2473" spans="4:4" x14ac:dyDescent="0.2">
      <c r="D2473" s="16"/>
    </row>
    <row r="2474" spans="4:4" x14ac:dyDescent="0.2">
      <c r="D2474" s="16"/>
    </row>
    <row r="2475" spans="4:4" x14ac:dyDescent="0.2">
      <c r="D2475" s="16"/>
    </row>
    <row r="2476" spans="4:4" x14ac:dyDescent="0.2">
      <c r="D2476" s="16"/>
    </row>
    <row r="2477" spans="4:4" x14ac:dyDescent="0.2">
      <c r="D2477" s="16"/>
    </row>
    <row r="2478" spans="4:4" x14ac:dyDescent="0.2">
      <c r="D2478" s="16"/>
    </row>
    <row r="2479" spans="4:4" x14ac:dyDescent="0.2">
      <c r="D2479" s="16"/>
    </row>
    <row r="2480" spans="4:4" x14ac:dyDescent="0.2">
      <c r="D2480" s="16"/>
    </row>
    <row r="2481" spans="4:4" x14ac:dyDescent="0.2">
      <c r="D2481" s="16"/>
    </row>
    <row r="2482" spans="4:4" x14ac:dyDescent="0.2">
      <c r="D2482" s="16"/>
    </row>
    <row r="2483" spans="4:4" x14ac:dyDescent="0.2">
      <c r="D2483" s="16"/>
    </row>
    <row r="2484" spans="4:4" x14ac:dyDescent="0.2">
      <c r="D2484" s="16"/>
    </row>
    <row r="2485" spans="4:4" x14ac:dyDescent="0.2">
      <c r="D2485" s="16"/>
    </row>
    <row r="2486" spans="4:4" x14ac:dyDescent="0.2">
      <c r="D2486" s="16"/>
    </row>
    <row r="2487" spans="4:4" x14ac:dyDescent="0.2">
      <c r="D2487" s="16"/>
    </row>
    <row r="2488" spans="4:4" x14ac:dyDescent="0.2">
      <c r="D2488" s="16"/>
    </row>
    <row r="2489" spans="4:4" x14ac:dyDescent="0.2">
      <c r="D2489" s="16"/>
    </row>
    <row r="2490" spans="4:4" x14ac:dyDescent="0.2">
      <c r="D2490" s="16"/>
    </row>
    <row r="2491" spans="4:4" x14ac:dyDescent="0.2">
      <c r="D2491" s="16"/>
    </row>
    <row r="2492" spans="4:4" x14ac:dyDescent="0.2">
      <c r="D2492" s="16"/>
    </row>
    <row r="2493" spans="4:4" x14ac:dyDescent="0.2">
      <c r="D2493" s="16"/>
    </row>
    <row r="2494" spans="4:4" x14ac:dyDescent="0.2">
      <c r="D2494" s="16"/>
    </row>
    <row r="2495" spans="4:4" x14ac:dyDescent="0.2">
      <c r="D2495" s="16"/>
    </row>
    <row r="2496" spans="4:4" x14ac:dyDescent="0.2">
      <c r="D2496" s="16"/>
    </row>
    <row r="2497" spans="4:4" x14ac:dyDescent="0.2">
      <c r="D2497" s="16"/>
    </row>
    <row r="2498" spans="4:4" x14ac:dyDescent="0.2">
      <c r="D2498" s="16"/>
    </row>
    <row r="2499" spans="4:4" x14ac:dyDescent="0.2">
      <c r="D2499" s="16"/>
    </row>
    <row r="2500" spans="4:4" x14ac:dyDescent="0.2">
      <c r="D2500" s="16"/>
    </row>
    <row r="2501" spans="4:4" x14ac:dyDescent="0.2">
      <c r="D2501" s="16"/>
    </row>
    <row r="2502" spans="4:4" x14ac:dyDescent="0.2">
      <c r="D2502" s="16"/>
    </row>
    <row r="2503" spans="4:4" x14ac:dyDescent="0.2">
      <c r="D2503" s="16"/>
    </row>
    <row r="2504" spans="4:4" x14ac:dyDescent="0.2">
      <c r="D2504" s="16"/>
    </row>
    <row r="2505" spans="4:4" x14ac:dyDescent="0.2">
      <c r="D2505" s="16"/>
    </row>
    <row r="2506" spans="4:4" x14ac:dyDescent="0.2">
      <c r="D2506" s="16"/>
    </row>
    <row r="2507" spans="4:4" x14ac:dyDescent="0.2">
      <c r="D2507" s="16"/>
    </row>
    <row r="2508" spans="4:4" x14ac:dyDescent="0.2">
      <c r="D2508" s="16"/>
    </row>
    <row r="2509" spans="4:4" x14ac:dyDescent="0.2">
      <c r="D2509" s="16"/>
    </row>
    <row r="2510" spans="4:4" x14ac:dyDescent="0.2">
      <c r="D2510" s="16"/>
    </row>
    <row r="2511" spans="4:4" x14ac:dyDescent="0.2">
      <c r="D2511" s="16"/>
    </row>
    <row r="2512" spans="4:4" x14ac:dyDescent="0.2">
      <c r="D2512" s="16"/>
    </row>
    <row r="2513" spans="4:4" x14ac:dyDescent="0.2">
      <c r="D2513" s="16"/>
    </row>
    <row r="2514" spans="4:4" x14ac:dyDescent="0.2">
      <c r="D2514" s="16"/>
    </row>
    <row r="2515" spans="4:4" x14ac:dyDescent="0.2">
      <c r="D2515" s="16"/>
    </row>
    <row r="2516" spans="4:4" x14ac:dyDescent="0.2">
      <c r="D2516" s="16"/>
    </row>
    <row r="2517" spans="4:4" x14ac:dyDescent="0.2">
      <c r="D2517" s="16"/>
    </row>
    <row r="2518" spans="4:4" x14ac:dyDescent="0.2">
      <c r="D2518" s="16"/>
    </row>
    <row r="2519" spans="4:4" x14ac:dyDescent="0.2">
      <c r="D2519" s="16"/>
    </row>
    <row r="2520" spans="4:4" x14ac:dyDescent="0.2">
      <c r="D2520" s="16"/>
    </row>
    <row r="2521" spans="4:4" x14ac:dyDescent="0.2">
      <c r="D2521" s="16"/>
    </row>
    <row r="2522" spans="4:4" x14ac:dyDescent="0.2">
      <c r="D2522" s="16"/>
    </row>
    <row r="2523" spans="4:4" x14ac:dyDescent="0.2">
      <c r="D2523" s="16"/>
    </row>
    <row r="2524" spans="4:4" x14ac:dyDescent="0.2">
      <c r="D2524" s="16"/>
    </row>
    <row r="2525" spans="4:4" x14ac:dyDescent="0.2">
      <c r="D2525" s="16"/>
    </row>
    <row r="2526" spans="4:4" x14ac:dyDescent="0.2">
      <c r="D2526" s="16"/>
    </row>
    <row r="2527" spans="4:4" x14ac:dyDescent="0.2">
      <c r="D2527" s="16"/>
    </row>
    <row r="2528" spans="4:4" x14ac:dyDescent="0.2">
      <c r="D2528" s="16"/>
    </row>
    <row r="2529" spans="4:4" x14ac:dyDescent="0.2">
      <c r="D2529" s="16"/>
    </row>
    <row r="2530" spans="4:4" x14ac:dyDescent="0.2">
      <c r="D2530" s="16"/>
    </row>
    <row r="2531" spans="4:4" x14ac:dyDescent="0.2">
      <c r="D2531" s="16"/>
    </row>
    <row r="2532" spans="4:4" x14ac:dyDescent="0.2">
      <c r="D2532" s="16"/>
    </row>
    <row r="2533" spans="4:4" x14ac:dyDescent="0.2">
      <c r="D2533" s="16"/>
    </row>
    <row r="2534" spans="4:4" x14ac:dyDescent="0.2">
      <c r="D2534" s="16"/>
    </row>
    <row r="2535" spans="4:4" x14ac:dyDescent="0.2">
      <c r="D2535" s="16"/>
    </row>
    <row r="2536" spans="4:4" x14ac:dyDescent="0.2">
      <c r="D2536" s="16"/>
    </row>
    <row r="2537" spans="4:4" x14ac:dyDescent="0.2">
      <c r="D2537" s="16"/>
    </row>
    <row r="2538" spans="4:4" x14ac:dyDescent="0.2">
      <c r="D2538" s="16"/>
    </row>
    <row r="2539" spans="4:4" x14ac:dyDescent="0.2">
      <c r="D2539" s="16"/>
    </row>
    <row r="2540" spans="4:4" x14ac:dyDescent="0.2">
      <c r="D2540" s="16"/>
    </row>
    <row r="2541" spans="4:4" x14ac:dyDescent="0.2">
      <c r="D2541" s="16"/>
    </row>
    <row r="2542" spans="4:4" x14ac:dyDescent="0.2">
      <c r="D2542" s="16"/>
    </row>
    <row r="2543" spans="4:4" x14ac:dyDescent="0.2">
      <c r="D2543" s="16"/>
    </row>
    <row r="2544" spans="4:4" x14ac:dyDescent="0.2">
      <c r="D2544" s="16"/>
    </row>
    <row r="2545" spans="4:4" x14ac:dyDescent="0.2">
      <c r="D2545" s="16"/>
    </row>
    <row r="2546" spans="4:4" x14ac:dyDescent="0.2">
      <c r="D2546" s="16"/>
    </row>
    <row r="2547" spans="4:4" x14ac:dyDescent="0.2">
      <c r="D2547" s="16"/>
    </row>
    <row r="2548" spans="4:4" x14ac:dyDescent="0.2">
      <c r="D2548" s="16"/>
    </row>
    <row r="2549" spans="4:4" x14ac:dyDescent="0.2">
      <c r="D2549" s="16"/>
    </row>
    <row r="2550" spans="4:4" x14ac:dyDescent="0.2">
      <c r="D2550" s="16"/>
    </row>
    <row r="2551" spans="4:4" x14ac:dyDescent="0.2">
      <c r="D2551" s="16"/>
    </row>
    <row r="2552" spans="4:4" x14ac:dyDescent="0.2">
      <c r="D2552" s="16"/>
    </row>
    <row r="2553" spans="4:4" x14ac:dyDescent="0.2">
      <c r="D2553" s="16"/>
    </row>
    <row r="2554" spans="4:4" x14ac:dyDescent="0.2">
      <c r="D2554" s="16"/>
    </row>
    <row r="2555" spans="4:4" x14ac:dyDescent="0.2">
      <c r="D2555" s="16"/>
    </row>
    <row r="2556" spans="4:4" x14ac:dyDescent="0.2">
      <c r="D2556" s="16"/>
    </row>
    <row r="2557" spans="4:4" x14ac:dyDescent="0.2">
      <c r="D2557" s="16"/>
    </row>
    <row r="2558" spans="4:4" x14ac:dyDescent="0.2">
      <c r="D2558" s="16"/>
    </row>
    <row r="2559" spans="4:4" x14ac:dyDescent="0.2">
      <c r="D2559" s="16"/>
    </row>
    <row r="2560" spans="4:4" x14ac:dyDescent="0.2">
      <c r="D2560" s="16"/>
    </row>
    <row r="2561" spans="4:4" x14ac:dyDescent="0.2">
      <c r="D2561" s="16"/>
    </row>
    <row r="2562" spans="4:4" x14ac:dyDescent="0.2">
      <c r="D2562" s="16"/>
    </row>
    <row r="2563" spans="4:4" x14ac:dyDescent="0.2">
      <c r="D2563" s="16"/>
    </row>
    <row r="2564" spans="4:4" x14ac:dyDescent="0.2">
      <c r="D2564" s="16"/>
    </row>
    <row r="2565" spans="4:4" x14ac:dyDescent="0.2">
      <c r="D2565" s="16"/>
    </row>
    <row r="2566" spans="4:4" x14ac:dyDescent="0.2">
      <c r="D2566" s="16"/>
    </row>
    <row r="2567" spans="4:4" x14ac:dyDescent="0.2">
      <c r="D2567" s="16"/>
    </row>
    <row r="2568" spans="4:4" x14ac:dyDescent="0.2">
      <c r="D2568" s="16"/>
    </row>
    <row r="2569" spans="4:4" x14ac:dyDescent="0.2">
      <c r="D2569" s="16"/>
    </row>
    <row r="2570" spans="4:4" x14ac:dyDescent="0.2">
      <c r="D2570" s="16"/>
    </row>
    <row r="2571" spans="4:4" x14ac:dyDescent="0.2">
      <c r="D2571" s="16"/>
    </row>
    <row r="2572" spans="4:4" x14ac:dyDescent="0.2">
      <c r="D2572" s="16"/>
    </row>
    <row r="2573" spans="4:4" x14ac:dyDescent="0.2">
      <c r="D2573" s="16"/>
    </row>
    <row r="2574" spans="4:4" x14ac:dyDescent="0.2">
      <c r="D2574" s="16"/>
    </row>
    <row r="2575" spans="4:4" x14ac:dyDescent="0.2">
      <c r="D2575" s="16"/>
    </row>
    <row r="2576" spans="4:4" x14ac:dyDescent="0.2">
      <c r="D2576" s="16"/>
    </row>
    <row r="2577" spans="4:4" x14ac:dyDescent="0.2">
      <c r="D2577" s="16"/>
    </row>
    <row r="2578" spans="4:4" x14ac:dyDescent="0.2">
      <c r="D2578" s="16"/>
    </row>
    <row r="2579" spans="4:4" x14ac:dyDescent="0.2">
      <c r="D2579" s="16"/>
    </row>
    <row r="2580" spans="4:4" x14ac:dyDescent="0.2">
      <c r="D2580" s="16"/>
    </row>
    <row r="2581" spans="4:4" x14ac:dyDescent="0.2">
      <c r="D2581" s="16"/>
    </row>
    <row r="2582" spans="4:4" x14ac:dyDescent="0.2">
      <c r="D2582" s="16"/>
    </row>
    <row r="2583" spans="4:4" x14ac:dyDescent="0.2">
      <c r="D2583" s="16"/>
    </row>
    <row r="2584" spans="4:4" x14ac:dyDescent="0.2">
      <c r="D2584" s="16"/>
    </row>
    <row r="2585" spans="4:4" x14ac:dyDescent="0.2">
      <c r="D2585" s="16"/>
    </row>
    <row r="2586" spans="4:4" x14ac:dyDescent="0.2">
      <c r="D2586" s="16"/>
    </row>
    <row r="2587" spans="4:4" x14ac:dyDescent="0.2">
      <c r="D2587" s="16"/>
    </row>
    <row r="2588" spans="4:4" x14ac:dyDescent="0.2">
      <c r="D2588" s="16"/>
    </row>
    <row r="2589" spans="4:4" x14ac:dyDescent="0.2">
      <c r="D2589" s="16"/>
    </row>
    <row r="2590" spans="4:4" x14ac:dyDescent="0.2">
      <c r="D2590" s="16"/>
    </row>
    <row r="2591" spans="4:4" x14ac:dyDescent="0.2">
      <c r="D2591" s="16"/>
    </row>
    <row r="2592" spans="4:4" x14ac:dyDescent="0.2">
      <c r="D2592" s="16"/>
    </row>
    <row r="2593" spans="4:4" x14ac:dyDescent="0.2">
      <c r="D2593" s="16"/>
    </row>
    <row r="2594" spans="4:4" x14ac:dyDescent="0.2">
      <c r="D2594" s="16"/>
    </row>
    <row r="2595" spans="4:4" x14ac:dyDescent="0.2">
      <c r="D2595" s="16"/>
    </row>
    <row r="2596" spans="4:4" x14ac:dyDescent="0.2">
      <c r="D2596" s="16"/>
    </row>
    <row r="2597" spans="4:4" x14ac:dyDescent="0.2">
      <c r="D2597" s="16"/>
    </row>
    <row r="2598" spans="4:4" x14ac:dyDescent="0.2">
      <c r="D2598" s="16"/>
    </row>
    <row r="2599" spans="4:4" x14ac:dyDescent="0.2">
      <c r="D2599" s="16"/>
    </row>
    <row r="2600" spans="4:4" x14ac:dyDescent="0.2">
      <c r="D2600" s="16"/>
    </row>
    <row r="2601" spans="4:4" x14ac:dyDescent="0.2">
      <c r="D2601" s="16"/>
    </row>
    <row r="2602" spans="4:4" x14ac:dyDescent="0.2">
      <c r="D2602" s="16"/>
    </row>
    <row r="2603" spans="4:4" x14ac:dyDescent="0.2">
      <c r="D2603" s="16"/>
    </row>
    <row r="2604" spans="4:4" x14ac:dyDescent="0.2">
      <c r="D2604" s="16"/>
    </row>
    <row r="2605" spans="4:4" x14ac:dyDescent="0.2">
      <c r="D2605" s="16"/>
    </row>
    <row r="2606" spans="4:4" x14ac:dyDescent="0.2">
      <c r="D2606" s="16"/>
    </row>
    <row r="2607" spans="4:4" x14ac:dyDescent="0.2">
      <c r="D2607" s="16"/>
    </row>
    <row r="2608" spans="4:4" x14ac:dyDescent="0.2">
      <c r="D2608" s="16"/>
    </row>
    <row r="2609" spans="4:4" x14ac:dyDescent="0.2">
      <c r="D2609" s="16"/>
    </row>
    <row r="2610" spans="4:4" x14ac:dyDescent="0.2">
      <c r="D2610" s="16"/>
    </row>
    <row r="2611" spans="4:4" x14ac:dyDescent="0.2">
      <c r="D2611" s="16"/>
    </row>
    <row r="2612" spans="4:4" x14ac:dyDescent="0.2">
      <c r="D2612" s="16"/>
    </row>
    <row r="2613" spans="4:4" x14ac:dyDescent="0.2">
      <c r="D2613" s="16"/>
    </row>
    <row r="2614" spans="4:4" x14ac:dyDescent="0.2">
      <c r="D2614" s="16"/>
    </row>
    <row r="2615" spans="4:4" x14ac:dyDescent="0.2">
      <c r="D2615" s="16"/>
    </row>
    <row r="2616" spans="4:4" x14ac:dyDescent="0.2">
      <c r="D2616" s="16"/>
    </row>
    <row r="2617" spans="4:4" x14ac:dyDescent="0.2">
      <c r="D2617" s="16"/>
    </row>
    <row r="2618" spans="4:4" x14ac:dyDescent="0.2">
      <c r="D2618" s="16"/>
    </row>
    <row r="2619" spans="4:4" x14ac:dyDescent="0.2">
      <c r="D2619" s="16"/>
    </row>
    <row r="2620" spans="4:4" x14ac:dyDescent="0.2">
      <c r="D2620" s="16"/>
    </row>
    <row r="2621" spans="4:4" x14ac:dyDescent="0.2">
      <c r="D2621" s="16"/>
    </row>
    <row r="2622" spans="4:4" x14ac:dyDescent="0.2">
      <c r="D2622" s="16"/>
    </row>
    <row r="2623" spans="4:4" x14ac:dyDescent="0.2">
      <c r="D2623" s="16"/>
    </row>
    <row r="2624" spans="4:4" x14ac:dyDescent="0.2">
      <c r="D2624" s="16"/>
    </row>
    <row r="2625" spans="4:4" x14ac:dyDescent="0.2">
      <c r="D2625" s="16"/>
    </row>
    <row r="2626" spans="4:4" x14ac:dyDescent="0.2">
      <c r="D2626" s="16"/>
    </row>
    <row r="2627" spans="4:4" x14ac:dyDescent="0.2">
      <c r="D2627" s="16"/>
    </row>
    <row r="2628" spans="4:4" x14ac:dyDescent="0.2">
      <c r="D2628" s="16"/>
    </row>
    <row r="2629" spans="4:4" x14ac:dyDescent="0.2">
      <c r="D2629" s="16"/>
    </row>
    <row r="2630" spans="4:4" x14ac:dyDescent="0.2">
      <c r="D2630" s="16"/>
    </row>
    <row r="2631" spans="4:4" x14ac:dyDescent="0.2">
      <c r="D2631" s="16"/>
    </row>
    <row r="2632" spans="4:4" x14ac:dyDescent="0.2">
      <c r="D2632" s="16"/>
    </row>
    <row r="2633" spans="4:4" x14ac:dyDescent="0.2">
      <c r="D2633" s="16"/>
    </row>
    <row r="2634" spans="4:4" x14ac:dyDescent="0.2">
      <c r="D2634" s="16"/>
    </row>
    <row r="2635" spans="4:4" x14ac:dyDescent="0.2">
      <c r="D2635" s="16"/>
    </row>
    <row r="2636" spans="4:4" x14ac:dyDescent="0.2">
      <c r="D2636" s="16"/>
    </row>
    <row r="2637" spans="4:4" x14ac:dyDescent="0.2">
      <c r="D2637" s="16"/>
    </row>
    <row r="2638" spans="4:4" x14ac:dyDescent="0.2">
      <c r="D2638" s="16"/>
    </row>
    <row r="2639" spans="4:4" x14ac:dyDescent="0.2">
      <c r="D2639" s="16"/>
    </row>
    <row r="2640" spans="4:4" x14ac:dyDescent="0.2">
      <c r="D2640" s="16"/>
    </row>
    <row r="2641" spans="4:4" x14ac:dyDescent="0.2">
      <c r="D2641" s="16"/>
    </row>
    <row r="2642" spans="4:4" x14ac:dyDescent="0.2">
      <c r="D2642" s="16"/>
    </row>
    <row r="2643" spans="4:4" x14ac:dyDescent="0.2">
      <c r="D2643" s="16"/>
    </row>
    <row r="2644" spans="4:4" x14ac:dyDescent="0.2">
      <c r="D2644" s="16"/>
    </row>
    <row r="2645" spans="4:4" x14ac:dyDescent="0.2">
      <c r="D2645" s="16"/>
    </row>
    <row r="2646" spans="4:4" x14ac:dyDescent="0.2">
      <c r="D2646" s="16"/>
    </row>
    <row r="2647" spans="4:4" x14ac:dyDescent="0.2">
      <c r="D2647" s="16"/>
    </row>
    <row r="2648" spans="4:4" x14ac:dyDescent="0.2">
      <c r="D2648" s="16"/>
    </row>
    <row r="2649" spans="4:4" x14ac:dyDescent="0.2">
      <c r="D2649" s="16"/>
    </row>
    <row r="2650" spans="4:4" x14ac:dyDescent="0.2">
      <c r="D2650" s="16"/>
    </row>
    <row r="2651" spans="4:4" x14ac:dyDescent="0.2">
      <c r="D2651" s="16"/>
    </row>
    <row r="2652" spans="4:4" x14ac:dyDescent="0.2">
      <c r="D2652" s="16"/>
    </row>
    <row r="2653" spans="4:4" x14ac:dyDescent="0.2">
      <c r="D2653" s="16"/>
    </row>
    <row r="2654" spans="4:4" x14ac:dyDescent="0.2">
      <c r="D2654" s="16"/>
    </row>
    <row r="2655" spans="4:4" x14ac:dyDescent="0.2">
      <c r="D2655" s="16"/>
    </row>
    <row r="2656" spans="4:4" x14ac:dyDescent="0.2">
      <c r="D2656" s="16"/>
    </row>
    <row r="2657" spans="4:4" x14ac:dyDescent="0.2">
      <c r="D2657" s="16"/>
    </row>
    <row r="2658" spans="4:4" x14ac:dyDescent="0.2">
      <c r="D2658" s="16"/>
    </row>
    <row r="2659" spans="4:4" x14ac:dyDescent="0.2">
      <c r="D2659" s="16"/>
    </row>
    <row r="2660" spans="4:4" x14ac:dyDescent="0.2">
      <c r="D2660" s="16"/>
    </row>
    <row r="2661" spans="4:4" x14ac:dyDescent="0.2">
      <c r="D2661" s="16"/>
    </row>
    <row r="2662" spans="4:4" x14ac:dyDescent="0.2">
      <c r="D2662" s="16"/>
    </row>
    <row r="2663" spans="4:4" x14ac:dyDescent="0.2">
      <c r="D2663" s="16"/>
    </row>
    <row r="2664" spans="4:4" x14ac:dyDescent="0.2">
      <c r="D2664" s="16"/>
    </row>
    <row r="2665" spans="4:4" x14ac:dyDescent="0.2">
      <c r="D2665" s="16"/>
    </row>
    <row r="2666" spans="4:4" x14ac:dyDescent="0.2">
      <c r="D2666" s="16"/>
    </row>
    <row r="2667" spans="4:4" x14ac:dyDescent="0.2">
      <c r="D2667" s="16"/>
    </row>
    <row r="2668" spans="4:4" x14ac:dyDescent="0.2">
      <c r="D2668" s="16"/>
    </row>
    <row r="2669" spans="4:4" x14ac:dyDescent="0.2">
      <c r="D2669" s="16"/>
    </row>
    <row r="2670" spans="4:4" x14ac:dyDescent="0.2">
      <c r="D2670" s="16"/>
    </row>
    <row r="2671" spans="4:4" x14ac:dyDescent="0.2">
      <c r="D2671" s="16"/>
    </row>
    <row r="2672" spans="4:4" x14ac:dyDescent="0.2">
      <c r="D2672" s="16"/>
    </row>
    <row r="2673" spans="4:4" x14ac:dyDescent="0.2">
      <c r="D2673" s="16"/>
    </row>
    <row r="2674" spans="4:4" x14ac:dyDescent="0.2">
      <c r="D2674" s="16"/>
    </row>
    <row r="2675" spans="4:4" x14ac:dyDescent="0.2">
      <c r="D2675" s="16"/>
    </row>
    <row r="2676" spans="4:4" x14ac:dyDescent="0.2">
      <c r="D2676" s="16"/>
    </row>
    <row r="2677" spans="4:4" x14ac:dyDescent="0.2">
      <c r="D2677" s="16"/>
    </row>
    <row r="2678" spans="4:4" x14ac:dyDescent="0.2">
      <c r="D2678" s="16"/>
    </row>
    <row r="2679" spans="4:4" x14ac:dyDescent="0.2">
      <c r="D2679" s="16"/>
    </row>
    <row r="2680" spans="4:4" x14ac:dyDescent="0.2">
      <c r="D2680" s="16"/>
    </row>
    <row r="2681" spans="4:4" x14ac:dyDescent="0.2">
      <c r="D2681" s="16"/>
    </row>
    <row r="2682" spans="4:4" x14ac:dyDescent="0.2">
      <c r="D2682" s="16"/>
    </row>
    <row r="2683" spans="4:4" x14ac:dyDescent="0.2">
      <c r="D2683" s="16"/>
    </row>
    <row r="2684" spans="4:4" x14ac:dyDescent="0.2">
      <c r="D2684" s="16"/>
    </row>
    <row r="2685" spans="4:4" x14ac:dyDescent="0.2">
      <c r="D2685" s="16"/>
    </row>
    <row r="2686" spans="4:4" x14ac:dyDescent="0.2">
      <c r="D2686" s="16"/>
    </row>
    <row r="2687" spans="4:4" x14ac:dyDescent="0.2">
      <c r="D2687" s="16"/>
    </row>
    <row r="2688" spans="4:4" x14ac:dyDescent="0.2">
      <c r="D2688" s="16"/>
    </row>
    <row r="2689" spans="4:4" x14ac:dyDescent="0.2">
      <c r="D2689" s="16"/>
    </row>
    <row r="2690" spans="4:4" x14ac:dyDescent="0.2">
      <c r="D2690" s="16"/>
    </row>
    <row r="2691" spans="4:4" x14ac:dyDescent="0.2">
      <c r="D2691" s="16"/>
    </row>
    <row r="2692" spans="4:4" x14ac:dyDescent="0.2">
      <c r="D2692" s="16"/>
    </row>
    <row r="2693" spans="4:4" x14ac:dyDescent="0.2">
      <c r="D2693" s="16"/>
    </row>
    <row r="2694" spans="4:4" x14ac:dyDescent="0.2">
      <c r="D2694" s="16"/>
    </row>
    <row r="2695" spans="4:4" x14ac:dyDescent="0.2">
      <c r="D2695" s="16"/>
    </row>
    <row r="2696" spans="4:4" x14ac:dyDescent="0.2">
      <c r="D2696" s="16"/>
    </row>
    <row r="2697" spans="4:4" x14ac:dyDescent="0.2">
      <c r="D2697" s="16"/>
    </row>
    <row r="2698" spans="4:4" x14ac:dyDescent="0.2">
      <c r="D2698" s="16"/>
    </row>
    <row r="2699" spans="4:4" x14ac:dyDescent="0.2">
      <c r="D2699" s="16"/>
    </row>
    <row r="2700" spans="4:4" x14ac:dyDescent="0.2">
      <c r="D2700" s="16"/>
    </row>
    <row r="2701" spans="4:4" x14ac:dyDescent="0.2">
      <c r="D2701" s="16"/>
    </row>
    <row r="2702" spans="4:4" x14ac:dyDescent="0.2">
      <c r="D2702" s="16"/>
    </row>
    <row r="2703" spans="4:4" x14ac:dyDescent="0.2">
      <c r="D2703" s="16"/>
    </row>
    <row r="2704" spans="4:4" x14ac:dyDescent="0.2">
      <c r="D2704" s="16"/>
    </row>
    <row r="2705" spans="4:4" x14ac:dyDescent="0.2">
      <c r="D2705" s="16"/>
    </row>
    <row r="2706" spans="4:4" x14ac:dyDescent="0.2">
      <c r="D2706" s="16"/>
    </row>
    <row r="2707" spans="4:4" x14ac:dyDescent="0.2">
      <c r="D2707" s="16"/>
    </row>
    <row r="2708" spans="4:4" x14ac:dyDescent="0.2">
      <c r="D2708" s="16"/>
    </row>
    <row r="2709" spans="4:4" x14ac:dyDescent="0.2">
      <c r="D2709" s="16"/>
    </row>
    <row r="2710" spans="4:4" x14ac:dyDescent="0.2">
      <c r="D2710" s="16"/>
    </row>
    <row r="2711" spans="4:4" x14ac:dyDescent="0.2">
      <c r="D2711" s="16"/>
    </row>
    <row r="2712" spans="4:4" x14ac:dyDescent="0.2">
      <c r="D2712" s="16"/>
    </row>
    <row r="2713" spans="4:4" x14ac:dyDescent="0.2">
      <c r="D2713" s="16"/>
    </row>
    <row r="2714" spans="4:4" x14ac:dyDescent="0.2">
      <c r="D2714" s="16"/>
    </row>
    <row r="2715" spans="4:4" x14ac:dyDescent="0.2">
      <c r="D2715" s="16"/>
    </row>
    <row r="2716" spans="4:4" x14ac:dyDescent="0.2">
      <c r="D2716" s="16"/>
    </row>
    <row r="2717" spans="4:4" x14ac:dyDescent="0.2">
      <c r="D2717" s="16"/>
    </row>
    <row r="2718" spans="4:4" x14ac:dyDescent="0.2">
      <c r="D2718" s="16"/>
    </row>
    <row r="2719" spans="4:4" x14ac:dyDescent="0.2">
      <c r="D2719" s="16"/>
    </row>
    <row r="2720" spans="4:4" x14ac:dyDescent="0.2">
      <c r="D2720" s="16"/>
    </row>
    <row r="2721" spans="4:4" x14ac:dyDescent="0.2">
      <c r="D2721" s="16"/>
    </row>
    <row r="2722" spans="4:4" x14ac:dyDescent="0.2">
      <c r="D2722" s="16"/>
    </row>
    <row r="2723" spans="4:4" x14ac:dyDescent="0.2">
      <c r="D2723" s="16"/>
    </row>
    <row r="2724" spans="4:4" x14ac:dyDescent="0.2">
      <c r="D2724" s="16"/>
    </row>
    <row r="2725" spans="4:4" x14ac:dyDescent="0.2">
      <c r="D2725" s="16"/>
    </row>
    <row r="2726" spans="4:4" x14ac:dyDescent="0.2">
      <c r="D2726" s="16"/>
    </row>
    <row r="2727" spans="4:4" x14ac:dyDescent="0.2">
      <c r="D2727" s="16"/>
    </row>
    <row r="2728" spans="4:4" x14ac:dyDescent="0.2">
      <c r="D2728" s="16"/>
    </row>
    <row r="2729" spans="4:4" x14ac:dyDescent="0.2">
      <c r="D2729" s="16"/>
    </row>
    <row r="2730" spans="4:4" x14ac:dyDescent="0.2">
      <c r="D2730" s="16"/>
    </row>
    <row r="2731" spans="4:4" x14ac:dyDescent="0.2">
      <c r="D2731" s="16"/>
    </row>
    <row r="2732" spans="4:4" x14ac:dyDescent="0.2">
      <c r="D2732" s="16"/>
    </row>
    <row r="2733" spans="4:4" x14ac:dyDescent="0.2">
      <c r="D2733" s="16"/>
    </row>
    <row r="2734" spans="4:4" x14ac:dyDescent="0.2">
      <c r="D2734" s="16"/>
    </row>
    <row r="2735" spans="4:4" x14ac:dyDescent="0.2">
      <c r="D2735" s="16"/>
    </row>
    <row r="2736" spans="4:4" x14ac:dyDescent="0.2">
      <c r="D2736" s="16"/>
    </row>
    <row r="2737" spans="4:4" x14ac:dyDescent="0.2">
      <c r="D2737" s="16"/>
    </row>
    <row r="2738" spans="4:4" x14ac:dyDescent="0.2">
      <c r="D2738" s="16"/>
    </row>
    <row r="2739" spans="4:4" x14ac:dyDescent="0.2">
      <c r="D2739" s="16"/>
    </row>
    <row r="2740" spans="4:4" x14ac:dyDescent="0.2">
      <c r="D2740" s="16"/>
    </row>
    <row r="2741" spans="4:4" x14ac:dyDescent="0.2">
      <c r="D2741" s="16"/>
    </row>
    <row r="2742" spans="4:4" x14ac:dyDescent="0.2">
      <c r="D2742" s="16"/>
    </row>
    <row r="2743" spans="4:4" x14ac:dyDescent="0.2">
      <c r="D2743" s="16"/>
    </row>
    <row r="2744" spans="4:4" x14ac:dyDescent="0.2">
      <c r="D2744" s="16"/>
    </row>
    <row r="2745" spans="4:4" x14ac:dyDescent="0.2">
      <c r="D2745" s="16"/>
    </row>
    <row r="2746" spans="4:4" x14ac:dyDescent="0.2">
      <c r="D2746" s="16"/>
    </row>
    <row r="2747" spans="4:4" x14ac:dyDescent="0.2">
      <c r="D2747" s="16"/>
    </row>
    <row r="2748" spans="4:4" x14ac:dyDescent="0.2">
      <c r="D2748" s="16"/>
    </row>
    <row r="2749" spans="4:4" x14ac:dyDescent="0.2">
      <c r="D2749" s="16"/>
    </row>
    <row r="2750" spans="4:4" x14ac:dyDescent="0.2">
      <c r="D2750" s="16"/>
    </row>
    <row r="2751" spans="4:4" x14ac:dyDescent="0.2">
      <c r="D2751" s="16"/>
    </row>
    <row r="2752" spans="4:4" x14ac:dyDescent="0.2">
      <c r="D2752" s="16"/>
    </row>
    <row r="2753" spans="4:4" x14ac:dyDescent="0.2">
      <c r="D2753" s="16"/>
    </row>
    <row r="2754" spans="4:4" x14ac:dyDescent="0.2">
      <c r="D2754" s="16"/>
    </row>
    <row r="2755" spans="4:4" x14ac:dyDescent="0.2">
      <c r="D2755" s="16"/>
    </row>
    <row r="2756" spans="4:4" x14ac:dyDescent="0.2">
      <c r="D2756" s="16"/>
    </row>
    <row r="2757" spans="4:4" x14ac:dyDescent="0.2">
      <c r="D2757" s="16"/>
    </row>
    <row r="2758" spans="4:4" x14ac:dyDescent="0.2">
      <c r="D2758" s="16"/>
    </row>
    <row r="2759" spans="4:4" x14ac:dyDescent="0.2">
      <c r="D2759" s="16"/>
    </row>
    <row r="2760" spans="4:4" x14ac:dyDescent="0.2">
      <c r="D2760" s="16"/>
    </row>
    <row r="2761" spans="4:4" x14ac:dyDescent="0.2">
      <c r="D2761" s="16"/>
    </row>
    <row r="2762" spans="4:4" x14ac:dyDescent="0.2">
      <c r="D2762" s="16"/>
    </row>
    <row r="2763" spans="4:4" x14ac:dyDescent="0.2">
      <c r="D2763" s="16"/>
    </row>
    <row r="2764" spans="4:4" x14ac:dyDescent="0.2">
      <c r="D2764" s="16"/>
    </row>
    <row r="2765" spans="4:4" x14ac:dyDescent="0.2">
      <c r="D2765" s="16"/>
    </row>
    <row r="2766" spans="4:4" x14ac:dyDescent="0.2">
      <c r="D2766" s="16"/>
    </row>
    <row r="2767" spans="4:4" x14ac:dyDescent="0.2">
      <c r="D2767" s="16"/>
    </row>
    <row r="2768" spans="4:4" x14ac:dyDescent="0.2">
      <c r="D2768" s="16"/>
    </row>
    <row r="2769" spans="4:4" x14ac:dyDescent="0.2">
      <c r="D2769" s="16"/>
    </row>
    <row r="2770" spans="4:4" x14ac:dyDescent="0.2">
      <c r="D2770" s="16"/>
    </row>
    <row r="2771" spans="4:4" x14ac:dyDescent="0.2">
      <c r="D2771" s="16"/>
    </row>
    <row r="2772" spans="4:4" x14ac:dyDescent="0.2">
      <c r="D2772" s="16"/>
    </row>
    <row r="2773" spans="4:4" x14ac:dyDescent="0.2">
      <c r="D2773" s="16"/>
    </row>
    <row r="2774" spans="4:4" x14ac:dyDescent="0.2">
      <c r="D2774" s="16"/>
    </row>
    <row r="2775" spans="4:4" x14ac:dyDescent="0.2">
      <c r="D2775" s="16"/>
    </row>
    <row r="2776" spans="4:4" x14ac:dyDescent="0.2">
      <c r="D2776" s="16"/>
    </row>
    <row r="2777" spans="4:4" x14ac:dyDescent="0.2">
      <c r="D2777" s="16"/>
    </row>
    <row r="2778" spans="4:4" x14ac:dyDescent="0.2">
      <c r="D2778" s="16"/>
    </row>
    <row r="2779" spans="4:4" x14ac:dyDescent="0.2">
      <c r="D2779" s="16"/>
    </row>
    <row r="2780" spans="4:4" x14ac:dyDescent="0.2">
      <c r="D2780" s="16"/>
    </row>
    <row r="2781" spans="4:4" x14ac:dyDescent="0.2">
      <c r="D2781" s="16"/>
    </row>
    <row r="2782" spans="4:4" x14ac:dyDescent="0.2">
      <c r="D2782" s="16"/>
    </row>
    <row r="2783" spans="4:4" x14ac:dyDescent="0.2">
      <c r="D2783" s="16"/>
    </row>
    <row r="2784" spans="4:4" x14ac:dyDescent="0.2">
      <c r="D2784" s="16"/>
    </row>
    <row r="2785" spans="4:4" x14ac:dyDescent="0.2">
      <c r="D2785" s="16"/>
    </row>
    <row r="2786" spans="4:4" x14ac:dyDescent="0.2">
      <c r="D2786" s="16"/>
    </row>
    <row r="2787" spans="4:4" x14ac:dyDescent="0.2">
      <c r="D2787" s="16"/>
    </row>
    <row r="2788" spans="4:4" x14ac:dyDescent="0.2">
      <c r="D2788" s="16"/>
    </row>
    <row r="2789" spans="4:4" x14ac:dyDescent="0.2">
      <c r="D2789" s="16"/>
    </row>
    <row r="2790" spans="4:4" x14ac:dyDescent="0.2">
      <c r="D2790" s="16"/>
    </row>
    <row r="2791" spans="4:4" x14ac:dyDescent="0.2">
      <c r="D2791" s="16"/>
    </row>
    <row r="2792" spans="4:4" x14ac:dyDescent="0.2">
      <c r="D2792" s="16"/>
    </row>
    <row r="2793" spans="4:4" x14ac:dyDescent="0.2">
      <c r="D2793" s="16"/>
    </row>
    <row r="2794" spans="4:4" x14ac:dyDescent="0.2">
      <c r="D2794" s="16"/>
    </row>
    <row r="2795" spans="4:4" x14ac:dyDescent="0.2">
      <c r="D2795" s="16"/>
    </row>
    <row r="2796" spans="4:4" x14ac:dyDescent="0.2">
      <c r="D2796" s="16"/>
    </row>
    <row r="2797" spans="4:4" x14ac:dyDescent="0.2">
      <c r="D2797" s="16"/>
    </row>
    <row r="2798" spans="4:4" x14ac:dyDescent="0.2">
      <c r="D2798" s="16"/>
    </row>
    <row r="2799" spans="4:4" x14ac:dyDescent="0.2">
      <c r="D2799" s="16"/>
    </row>
    <row r="2800" spans="4:4" x14ac:dyDescent="0.2">
      <c r="D2800" s="16"/>
    </row>
    <row r="2801" spans="4:4" x14ac:dyDescent="0.2">
      <c r="D2801" s="16"/>
    </row>
    <row r="2802" spans="4:4" x14ac:dyDescent="0.2">
      <c r="D2802" s="16"/>
    </row>
    <row r="2803" spans="4:4" x14ac:dyDescent="0.2">
      <c r="D2803" s="16"/>
    </row>
    <row r="2804" spans="4:4" x14ac:dyDescent="0.2">
      <c r="D2804" s="16"/>
    </row>
    <row r="2805" spans="4:4" x14ac:dyDescent="0.2">
      <c r="D2805" s="16"/>
    </row>
    <row r="2806" spans="4:4" x14ac:dyDescent="0.2">
      <c r="D2806" s="16"/>
    </row>
    <row r="2807" spans="4:4" x14ac:dyDescent="0.2">
      <c r="D2807" s="16"/>
    </row>
    <row r="2808" spans="4:4" x14ac:dyDescent="0.2">
      <c r="D2808" s="16"/>
    </row>
    <row r="2809" spans="4:4" x14ac:dyDescent="0.2">
      <c r="D2809" s="16"/>
    </row>
    <row r="2810" spans="4:4" x14ac:dyDescent="0.2">
      <c r="D2810" s="16"/>
    </row>
    <row r="2811" spans="4:4" x14ac:dyDescent="0.2">
      <c r="D2811" s="16"/>
    </row>
    <row r="2812" spans="4:4" x14ac:dyDescent="0.2">
      <c r="D2812" s="16"/>
    </row>
    <row r="2813" spans="4:4" x14ac:dyDescent="0.2">
      <c r="D2813" s="16"/>
    </row>
    <row r="2814" spans="4:4" x14ac:dyDescent="0.2">
      <c r="D2814" s="16"/>
    </row>
    <row r="2815" spans="4:4" x14ac:dyDescent="0.2">
      <c r="D2815" s="16"/>
    </row>
    <row r="2816" spans="4:4" x14ac:dyDescent="0.2">
      <c r="D2816" s="16"/>
    </row>
    <row r="2817" spans="4:4" x14ac:dyDescent="0.2">
      <c r="D2817" s="16"/>
    </row>
    <row r="2818" spans="4:4" x14ac:dyDescent="0.2">
      <c r="D2818" s="16"/>
    </row>
    <row r="2819" spans="4:4" x14ac:dyDescent="0.2">
      <c r="D2819" s="16"/>
    </row>
    <row r="2820" spans="4:4" x14ac:dyDescent="0.2">
      <c r="D2820" s="16"/>
    </row>
    <row r="2821" spans="4:4" x14ac:dyDescent="0.2">
      <c r="D2821" s="16"/>
    </row>
    <row r="2822" spans="4:4" x14ac:dyDescent="0.2">
      <c r="D2822" s="16"/>
    </row>
    <row r="2823" spans="4:4" x14ac:dyDescent="0.2">
      <c r="D2823" s="16"/>
    </row>
    <row r="2824" spans="4:4" x14ac:dyDescent="0.2">
      <c r="D2824" s="16"/>
    </row>
    <row r="2825" spans="4:4" x14ac:dyDescent="0.2">
      <c r="D2825" s="16"/>
    </row>
    <row r="2826" spans="4:4" x14ac:dyDescent="0.2">
      <c r="D2826" s="16"/>
    </row>
    <row r="2827" spans="4:4" x14ac:dyDescent="0.2">
      <c r="D2827" s="16"/>
    </row>
    <row r="2828" spans="4:4" x14ac:dyDescent="0.2">
      <c r="D2828" s="16"/>
    </row>
    <row r="2829" spans="4:4" x14ac:dyDescent="0.2">
      <c r="D2829" s="16"/>
    </row>
    <row r="2830" spans="4:4" x14ac:dyDescent="0.2">
      <c r="D2830" s="16"/>
    </row>
    <row r="2831" spans="4:4" x14ac:dyDescent="0.2">
      <c r="D2831" s="16"/>
    </row>
    <row r="2832" spans="4:4" x14ac:dyDescent="0.2">
      <c r="D2832" s="16"/>
    </row>
    <row r="2833" spans="4:4" x14ac:dyDescent="0.2">
      <c r="D2833" s="16"/>
    </row>
    <row r="2834" spans="4:4" x14ac:dyDescent="0.2">
      <c r="D2834" s="16"/>
    </row>
    <row r="2835" spans="4:4" x14ac:dyDescent="0.2">
      <c r="D2835" s="16"/>
    </row>
    <row r="2836" spans="4:4" x14ac:dyDescent="0.2">
      <c r="D2836" s="16"/>
    </row>
    <row r="2837" spans="4:4" x14ac:dyDescent="0.2">
      <c r="D2837" s="16"/>
    </row>
    <row r="2838" spans="4:4" x14ac:dyDescent="0.2">
      <c r="D2838" s="16"/>
    </row>
    <row r="2839" spans="4:4" x14ac:dyDescent="0.2">
      <c r="D2839" s="16"/>
    </row>
    <row r="2840" spans="4:4" x14ac:dyDescent="0.2">
      <c r="D2840" s="16"/>
    </row>
    <row r="2841" spans="4:4" x14ac:dyDescent="0.2">
      <c r="D2841" s="16"/>
    </row>
    <row r="2842" spans="4:4" x14ac:dyDescent="0.2">
      <c r="D2842" s="16"/>
    </row>
    <row r="2843" spans="4:4" x14ac:dyDescent="0.2">
      <c r="D2843" s="16"/>
    </row>
    <row r="2844" spans="4:4" x14ac:dyDescent="0.2">
      <c r="D2844" s="16"/>
    </row>
    <row r="2845" spans="4:4" x14ac:dyDescent="0.2">
      <c r="D2845" s="16"/>
    </row>
    <row r="2846" spans="4:4" x14ac:dyDescent="0.2">
      <c r="D2846" s="16"/>
    </row>
    <row r="2847" spans="4:4" x14ac:dyDescent="0.2">
      <c r="D2847" s="16"/>
    </row>
    <row r="2848" spans="4:4" x14ac:dyDescent="0.2">
      <c r="D2848" s="16"/>
    </row>
    <row r="2849" spans="4:4" x14ac:dyDescent="0.2">
      <c r="D2849" s="16"/>
    </row>
    <row r="2850" spans="4:4" x14ac:dyDescent="0.2">
      <c r="D2850" s="16"/>
    </row>
    <row r="2851" spans="4:4" x14ac:dyDescent="0.2">
      <c r="D2851" s="16"/>
    </row>
    <row r="2852" spans="4:4" x14ac:dyDescent="0.2">
      <c r="D2852" s="16"/>
    </row>
    <row r="2853" spans="4:4" x14ac:dyDescent="0.2">
      <c r="D2853" s="16"/>
    </row>
    <row r="2854" spans="4:4" x14ac:dyDescent="0.2">
      <c r="D2854" s="16"/>
    </row>
    <row r="2855" spans="4:4" x14ac:dyDescent="0.2">
      <c r="D2855" s="16"/>
    </row>
    <row r="2856" spans="4:4" x14ac:dyDescent="0.2">
      <c r="D2856" s="16"/>
    </row>
    <row r="2857" spans="4:4" x14ac:dyDescent="0.2">
      <c r="D2857" s="16"/>
    </row>
    <row r="2858" spans="4:4" x14ac:dyDescent="0.2">
      <c r="D2858" s="16"/>
    </row>
    <row r="2859" spans="4:4" x14ac:dyDescent="0.2">
      <c r="D2859" s="16"/>
    </row>
    <row r="2860" spans="4:4" x14ac:dyDescent="0.2">
      <c r="D2860" s="16"/>
    </row>
    <row r="2861" spans="4:4" x14ac:dyDescent="0.2">
      <c r="D2861" s="16"/>
    </row>
    <row r="2862" spans="4:4" x14ac:dyDescent="0.2">
      <c r="D2862" s="16"/>
    </row>
    <row r="2863" spans="4:4" x14ac:dyDescent="0.2">
      <c r="D2863" s="16"/>
    </row>
    <row r="2864" spans="4:4" x14ac:dyDescent="0.2">
      <c r="D2864" s="16"/>
    </row>
    <row r="2865" spans="4:4" x14ac:dyDescent="0.2">
      <c r="D2865" s="16"/>
    </row>
    <row r="2866" spans="4:4" x14ac:dyDescent="0.2">
      <c r="D2866" s="16"/>
    </row>
    <row r="2867" spans="4:4" x14ac:dyDescent="0.2">
      <c r="D2867" s="16"/>
    </row>
    <row r="2868" spans="4:4" x14ac:dyDescent="0.2">
      <c r="D2868" s="16"/>
    </row>
    <row r="2869" spans="4:4" x14ac:dyDescent="0.2">
      <c r="D2869" s="16"/>
    </row>
    <row r="2870" spans="4:4" x14ac:dyDescent="0.2">
      <c r="D2870" s="16"/>
    </row>
    <row r="2871" spans="4:4" x14ac:dyDescent="0.2">
      <c r="D2871" s="16"/>
    </row>
    <row r="2872" spans="4:4" x14ac:dyDescent="0.2">
      <c r="D2872" s="16"/>
    </row>
    <row r="2873" spans="4:4" x14ac:dyDescent="0.2">
      <c r="D2873" s="16"/>
    </row>
    <row r="2874" spans="4:4" x14ac:dyDescent="0.2">
      <c r="D2874" s="16"/>
    </row>
    <row r="2875" spans="4:4" x14ac:dyDescent="0.2">
      <c r="D2875" s="16"/>
    </row>
    <row r="2876" spans="4:4" x14ac:dyDescent="0.2">
      <c r="D2876" s="16"/>
    </row>
    <row r="2877" spans="4:4" x14ac:dyDescent="0.2">
      <c r="D2877" s="16"/>
    </row>
    <row r="2878" spans="4:4" x14ac:dyDescent="0.2">
      <c r="D2878" s="16"/>
    </row>
    <row r="2879" spans="4:4" x14ac:dyDescent="0.2">
      <c r="D2879" s="16"/>
    </row>
    <row r="2880" spans="4:4" x14ac:dyDescent="0.2">
      <c r="D2880" s="16"/>
    </row>
    <row r="2881" spans="4:4" x14ac:dyDescent="0.2">
      <c r="D2881" s="16"/>
    </row>
    <row r="2882" spans="4:4" x14ac:dyDescent="0.2">
      <c r="D2882" s="16"/>
    </row>
    <row r="2883" spans="4:4" x14ac:dyDescent="0.2">
      <c r="D2883" s="16"/>
    </row>
    <row r="2884" spans="4:4" x14ac:dyDescent="0.2">
      <c r="D2884" s="16"/>
    </row>
    <row r="2885" spans="4:4" x14ac:dyDescent="0.2">
      <c r="D2885" s="16"/>
    </row>
    <row r="2886" spans="4:4" x14ac:dyDescent="0.2">
      <c r="D2886" s="16"/>
    </row>
    <row r="2887" spans="4:4" x14ac:dyDescent="0.2">
      <c r="D2887" s="16"/>
    </row>
    <row r="2888" spans="4:4" x14ac:dyDescent="0.2">
      <c r="D2888" s="16"/>
    </row>
    <row r="2889" spans="4:4" x14ac:dyDescent="0.2">
      <c r="D2889" s="16"/>
    </row>
    <row r="2890" spans="4:4" x14ac:dyDescent="0.2">
      <c r="D2890" s="16"/>
    </row>
    <row r="2891" spans="4:4" x14ac:dyDescent="0.2">
      <c r="D2891" s="16"/>
    </row>
    <row r="2892" spans="4:4" x14ac:dyDescent="0.2">
      <c r="D2892" s="16"/>
    </row>
    <row r="2893" spans="4:4" x14ac:dyDescent="0.2">
      <c r="D2893" s="16"/>
    </row>
    <row r="2894" spans="4:4" x14ac:dyDescent="0.2">
      <c r="D2894" s="16"/>
    </row>
    <row r="2895" spans="4:4" x14ac:dyDescent="0.2">
      <c r="D2895" s="16"/>
    </row>
    <row r="2896" spans="4:4" x14ac:dyDescent="0.2">
      <c r="D2896" s="16"/>
    </row>
    <row r="2897" spans="4:4" x14ac:dyDescent="0.2">
      <c r="D2897" s="16"/>
    </row>
    <row r="2898" spans="4:4" x14ac:dyDescent="0.2">
      <c r="D2898" s="16"/>
    </row>
    <row r="2899" spans="4:4" x14ac:dyDescent="0.2">
      <c r="D2899" s="16"/>
    </row>
    <row r="2900" spans="4:4" x14ac:dyDescent="0.2">
      <c r="D2900" s="16"/>
    </row>
    <row r="2901" spans="4:4" x14ac:dyDescent="0.2">
      <c r="D2901" s="16"/>
    </row>
    <row r="2902" spans="4:4" x14ac:dyDescent="0.2">
      <c r="D2902" s="16"/>
    </row>
    <row r="2903" spans="4:4" x14ac:dyDescent="0.2">
      <c r="D2903" s="16"/>
    </row>
    <row r="2904" spans="4:4" x14ac:dyDescent="0.2">
      <c r="D2904" s="16"/>
    </row>
    <row r="2905" spans="4:4" x14ac:dyDescent="0.2">
      <c r="D2905" s="16"/>
    </row>
    <row r="2906" spans="4:4" x14ac:dyDescent="0.2">
      <c r="D2906" s="16"/>
    </row>
    <row r="2907" spans="4:4" x14ac:dyDescent="0.2">
      <c r="D2907" s="16"/>
    </row>
    <row r="2908" spans="4:4" x14ac:dyDescent="0.2">
      <c r="D2908" s="16"/>
    </row>
    <row r="2909" spans="4:4" x14ac:dyDescent="0.2">
      <c r="D2909" s="16"/>
    </row>
    <row r="2910" spans="4:4" x14ac:dyDescent="0.2">
      <c r="D2910" s="16"/>
    </row>
    <row r="2911" spans="4:4" x14ac:dyDescent="0.2">
      <c r="D2911" s="16"/>
    </row>
    <row r="2912" spans="4:4" x14ac:dyDescent="0.2">
      <c r="D2912" s="16"/>
    </row>
    <row r="2913" spans="4:4" x14ac:dyDescent="0.2">
      <c r="D2913" s="16"/>
    </row>
    <row r="2914" spans="4:4" x14ac:dyDescent="0.2">
      <c r="D2914" s="16"/>
    </row>
    <row r="2915" spans="4:4" x14ac:dyDescent="0.2">
      <c r="D2915" s="16"/>
    </row>
    <row r="2916" spans="4:4" x14ac:dyDescent="0.2">
      <c r="D2916" s="16"/>
    </row>
    <row r="2917" spans="4:4" x14ac:dyDescent="0.2">
      <c r="D2917" s="16"/>
    </row>
    <row r="2918" spans="4:4" x14ac:dyDescent="0.2">
      <c r="D2918" s="16"/>
    </row>
    <row r="2919" spans="4:4" x14ac:dyDescent="0.2">
      <c r="D2919" s="16"/>
    </row>
    <row r="2920" spans="4:4" x14ac:dyDescent="0.2">
      <c r="D2920" s="16"/>
    </row>
    <row r="2921" spans="4:4" x14ac:dyDescent="0.2">
      <c r="D2921" s="16"/>
    </row>
    <row r="2922" spans="4:4" x14ac:dyDescent="0.2">
      <c r="D2922" s="16"/>
    </row>
    <row r="2923" spans="4:4" x14ac:dyDescent="0.2">
      <c r="D2923" s="16"/>
    </row>
    <row r="2924" spans="4:4" x14ac:dyDescent="0.2">
      <c r="D2924" s="16"/>
    </row>
    <row r="2925" spans="4:4" x14ac:dyDescent="0.2">
      <c r="D2925" s="16"/>
    </row>
    <row r="2926" spans="4:4" x14ac:dyDescent="0.2">
      <c r="D2926" s="16"/>
    </row>
    <row r="2927" spans="4:4" x14ac:dyDescent="0.2">
      <c r="D2927" s="16"/>
    </row>
    <row r="2928" spans="4:4" x14ac:dyDescent="0.2">
      <c r="D2928" s="16"/>
    </row>
    <row r="2929" spans="4:4" x14ac:dyDescent="0.2">
      <c r="D2929" s="16"/>
    </row>
    <row r="2930" spans="4:4" x14ac:dyDescent="0.2">
      <c r="D2930" s="16"/>
    </row>
    <row r="2931" spans="4:4" x14ac:dyDescent="0.2">
      <c r="D2931" s="16"/>
    </row>
    <row r="2932" spans="4:4" x14ac:dyDescent="0.2">
      <c r="D2932" s="16"/>
    </row>
    <row r="2933" spans="4:4" x14ac:dyDescent="0.2">
      <c r="D2933" s="16"/>
    </row>
    <row r="2934" spans="4:4" x14ac:dyDescent="0.2">
      <c r="D2934" s="16"/>
    </row>
    <row r="2935" spans="4:4" x14ac:dyDescent="0.2">
      <c r="D2935" s="16"/>
    </row>
    <row r="2936" spans="4:4" x14ac:dyDescent="0.2">
      <c r="D2936" s="16"/>
    </row>
    <row r="2937" spans="4:4" x14ac:dyDescent="0.2">
      <c r="D2937" s="16"/>
    </row>
    <row r="2938" spans="4:4" x14ac:dyDescent="0.2">
      <c r="D2938" s="16"/>
    </row>
    <row r="2939" spans="4:4" x14ac:dyDescent="0.2">
      <c r="D2939" s="16"/>
    </row>
    <row r="2940" spans="4:4" x14ac:dyDescent="0.2">
      <c r="D2940" s="16"/>
    </row>
    <row r="2941" spans="4:4" x14ac:dyDescent="0.2">
      <c r="D2941" s="16"/>
    </row>
    <row r="2942" spans="4:4" x14ac:dyDescent="0.2">
      <c r="D2942" s="16"/>
    </row>
    <row r="2943" spans="4:4" x14ac:dyDescent="0.2">
      <c r="D2943" s="16"/>
    </row>
    <row r="2944" spans="4:4" x14ac:dyDescent="0.2">
      <c r="D2944" s="16"/>
    </row>
    <row r="2945" spans="4:4" x14ac:dyDescent="0.2">
      <c r="D2945" s="16"/>
    </row>
    <row r="2946" spans="4:4" x14ac:dyDescent="0.2">
      <c r="D2946" s="16"/>
    </row>
    <row r="2947" spans="4:4" x14ac:dyDescent="0.2">
      <c r="D2947" s="16"/>
    </row>
    <row r="2948" spans="4:4" x14ac:dyDescent="0.2">
      <c r="D2948" s="16"/>
    </row>
    <row r="2949" spans="4:4" x14ac:dyDescent="0.2">
      <c r="D2949" s="16"/>
    </row>
    <row r="2950" spans="4:4" x14ac:dyDescent="0.2">
      <c r="D2950" s="16"/>
    </row>
    <row r="2951" spans="4:4" x14ac:dyDescent="0.2">
      <c r="D2951" s="16"/>
    </row>
    <row r="2952" spans="4:4" x14ac:dyDescent="0.2">
      <c r="D2952" s="16"/>
    </row>
    <row r="2953" spans="4:4" x14ac:dyDescent="0.2">
      <c r="D2953" s="16"/>
    </row>
    <row r="2954" spans="4:4" x14ac:dyDescent="0.2">
      <c r="D2954" s="16"/>
    </row>
    <row r="2955" spans="4:4" x14ac:dyDescent="0.2">
      <c r="D2955" s="16"/>
    </row>
    <row r="2956" spans="4:4" x14ac:dyDescent="0.2">
      <c r="D2956" s="16"/>
    </row>
    <row r="2957" spans="4:4" x14ac:dyDescent="0.2">
      <c r="D2957" s="16"/>
    </row>
    <row r="2958" spans="4:4" x14ac:dyDescent="0.2">
      <c r="D2958" s="16"/>
    </row>
    <row r="2959" spans="4:4" x14ac:dyDescent="0.2">
      <c r="D2959" s="16"/>
    </row>
    <row r="2960" spans="4:4" x14ac:dyDescent="0.2">
      <c r="D2960" s="16"/>
    </row>
    <row r="2961" spans="4:4" x14ac:dyDescent="0.2">
      <c r="D2961" s="16"/>
    </row>
    <row r="2962" spans="4:4" x14ac:dyDescent="0.2">
      <c r="D2962" s="16"/>
    </row>
    <row r="2963" spans="4:4" x14ac:dyDescent="0.2">
      <c r="D2963" s="16"/>
    </row>
    <row r="2964" spans="4:4" x14ac:dyDescent="0.2">
      <c r="D2964" s="16"/>
    </row>
    <row r="2965" spans="4:4" x14ac:dyDescent="0.2">
      <c r="D2965" s="16"/>
    </row>
    <row r="2966" spans="4:4" x14ac:dyDescent="0.2">
      <c r="D2966" s="16"/>
    </row>
    <row r="2967" spans="4:4" x14ac:dyDescent="0.2">
      <c r="D2967" s="16"/>
    </row>
    <row r="2968" spans="4:4" x14ac:dyDescent="0.2">
      <c r="D2968" s="16"/>
    </row>
    <row r="2969" spans="4:4" x14ac:dyDescent="0.2">
      <c r="D2969" s="16"/>
    </row>
    <row r="2970" spans="4:4" x14ac:dyDescent="0.2">
      <c r="D2970" s="16"/>
    </row>
    <row r="2971" spans="4:4" x14ac:dyDescent="0.2">
      <c r="D2971" s="16"/>
    </row>
    <row r="2972" spans="4:4" x14ac:dyDescent="0.2">
      <c r="D2972" s="16"/>
    </row>
    <row r="2973" spans="4:4" x14ac:dyDescent="0.2">
      <c r="D2973" s="16"/>
    </row>
    <row r="2974" spans="4:4" x14ac:dyDescent="0.2">
      <c r="D2974" s="16"/>
    </row>
    <row r="2975" spans="4:4" x14ac:dyDescent="0.2">
      <c r="D2975" s="16"/>
    </row>
    <row r="2976" spans="4:4" x14ac:dyDescent="0.2">
      <c r="D2976" s="16"/>
    </row>
    <row r="2977" spans="4:4" x14ac:dyDescent="0.2">
      <c r="D2977" s="16"/>
    </row>
    <row r="2978" spans="4:4" x14ac:dyDescent="0.2">
      <c r="D2978" s="16"/>
    </row>
    <row r="2979" spans="4:4" x14ac:dyDescent="0.2">
      <c r="D2979" s="16"/>
    </row>
    <row r="2980" spans="4:4" x14ac:dyDescent="0.2">
      <c r="D2980" s="16"/>
    </row>
    <row r="2981" spans="4:4" x14ac:dyDescent="0.2">
      <c r="D2981" s="16"/>
    </row>
    <row r="2982" spans="4:4" x14ac:dyDescent="0.2">
      <c r="D2982" s="16"/>
    </row>
    <row r="2983" spans="4:4" x14ac:dyDescent="0.2">
      <c r="D2983" s="16"/>
    </row>
    <row r="2984" spans="4:4" x14ac:dyDescent="0.2">
      <c r="D2984" s="16"/>
    </row>
    <row r="2985" spans="4:4" x14ac:dyDescent="0.2">
      <c r="D2985" s="16"/>
    </row>
    <row r="2986" spans="4:4" x14ac:dyDescent="0.2">
      <c r="D2986" s="16"/>
    </row>
    <row r="2987" spans="4:4" x14ac:dyDescent="0.2">
      <c r="D2987" s="16"/>
    </row>
    <row r="2988" spans="4:4" x14ac:dyDescent="0.2">
      <c r="D2988" s="16"/>
    </row>
    <row r="2989" spans="4:4" x14ac:dyDescent="0.2">
      <c r="D2989" s="16"/>
    </row>
    <row r="2990" spans="4:4" x14ac:dyDescent="0.2">
      <c r="D2990" s="16"/>
    </row>
    <row r="2991" spans="4:4" x14ac:dyDescent="0.2">
      <c r="D2991" s="16"/>
    </row>
    <row r="2992" spans="4:4" x14ac:dyDescent="0.2">
      <c r="D2992" s="16"/>
    </row>
    <row r="2993" spans="4:4" x14ac:dyDescent="0.2">
      <c r="D2993" s="16"/>
    </row>
    <row r="2994" spans="4:4" x14ac:dyDescent="0.2">
      <c r="D2994" s="16"/>
    </row>
    <row r="2995" spans="4:4" x14ac:dyDescent="0.2">
      <c r="D2995" s="16"/>
    </row>
    <row r="2996" spans="4:4" x14ac:dyDescent="0.2">
      <c r="D2996" s="16"/>
    </row>
    <row r="2997" spans="4:4" x14ac:dyDescent="0.2">
      <c r="D2997" s="16"/>
    </row>
    <row r="2998" spans="4:4" x14ac:dyDescent="0.2">
      <c r="D2998" s="16"/>
    </row>
    <row r="2999" spans="4:4" x14ac:dyDescent="0.2">
      <c r="D2999" s="16"/>
    </row>
    <row r="3000" spans="4:4" x14ac:dyDescent="0.2">
      <c r="D3000" s="16"/>
    </row>
    <row r="3001" spans="4:4" x14ac:dyDescent="0.2">
      <c r="D3001" s="16"/>
    </row>
    <row r="3002" spans="4:4" x14ac:dyDescent="0.2">
      <c r="D3002" s="16"/>
    </row>
    <row r="3003" spans="4:4" x14ac:dyDescent="0.2">
      <c r="D3003" s="16"/>
    </row>
    <row r="3004" spans="4:4" x14ac:dyDescent="0.2">
      <c r="D3004" s="16"/>
    </row>
    <row r="3005" spans="4:4" x14ac:dyDescent="0.2">
      <c r="D3005" s="16"/>
    </row>
    <row r="3006" spans="4:4" x14ac:dyDescent="0.2">
      <c r="D3006" s="16"/>
    </row>
    <row r="3007" spans="4:4" x14ac:dyDescent="0.2">
      <c r="D3007" s="16"/>
    </row>
    <row r="3008" spans="4:4" x14ac:dyDescent="0.2">
      <c r="D3008" s="16"/>
    </row>
    <row r="3009" spans="4:4" x14ac:dyDescent="0.2">
      <c r="D3009" s="16"/>
    </row>
    <row r="3010" spans="4:4" x14ac:dyDescent="0.2">
      <c r="D3010" s="16"/>
    </row>
    <row r="3011" spans="4:4" x14ac:dyDescent="0.2">
      <c r="D3011" s="16"/>
    </row>
    <row r="3012" spans="4:4" x14ac:dyDescent="0.2">
      <c r="D3012" s="16"/>
    </row>
    <row r="3013" spans="4:4" x14ac:dyDescent="0.2">
      <c r="D3013" s="16"/>
    </row>
    <row r="3014" spans="4:4" x14ac:dyDescent="0.2">
      <c r="D3014" s="16"/>
    </row>
    <row r="3015" spans="4:4" x14ac:dyDescent="0.2">
      <c r="D3015" s="16"/>
    </row>
    <row r="3016" spans="4:4" x14ac:dyDescent="0.2">
      <c r="D3016" s="16"/>
    </row>
    <row r="3017" spans="4:4" x14ac:dyDescent="0.2">
      <c r="D3017" s="16"/>
    </row>
    <row r="3018" spans="4:4" x14ac:dyDescent="0.2">
      <c r="D3018" s="16"/>
    </row>
    <row r="3019" spans="4:4" x14ac:dyDescent="0.2">
      <c r="D3019" s="16"/>
    </row>
    <row r="3020" spans="4:4" x14ac:dyDescent="0.2">
      <c r="D3020" s="16"/>
    </row>
    <row r="3021" spans="4:4" x14ac:dyDescent="0.2">
      <c r="D3021" s="16"/>
    </row>
    <row r="3022" spans="4:4" x14ac:dyDescent="0.2">
      <c r="D3022" s="16"/>
    </row>
    <row r="3023" spans="4:4" x14ac:dyDescent="0.2">
      <c r="D3023" s="16"/>
    </row>
    <row r="3024" spans="4:4" x14ac:dyDescent="0.2">
      <c r="D3024" s="16"/>
    </row>
    <row r="3025" spans="4:4" x14ac:dyDescent="0.2">
      <c r="D3025" s="16"/>
    </row>
    <row r="3026" spans="4:4" x14ac:dyDescent="0.2">
      <c r="D3026" s="16"/>
    </row>
    <row r="3027" spans="4:4" x14ac:dyDescent="0.2">
      <c r="D3027" s="16"/>
    </row>
    <row r="3028" spans="4:4" x14ac:dyDescent="0.2">
      <c r="D3028" s="16"/>
    </row>
    <row r="3029" spans="4:4" x14ac:dyDescent="0.2">
      <c r="D3029" s="16"/>
    </row>
    <row r="3030" spans="4:4" x14ac:dyDescent="0.2">
      <c r="D3030" s="16"/>
    </row>
    <row r="3031" spans="4:4" x14ac:dyDescent="0.2">
      <c r="D3031" s="16"/>
    </row>
    <row r="3032" spans="4:4" x14ac:dyDescent="0.2">
      <c r="D3032" s="16"/>
    </row>
    <row r="3033" spans="4:4" x14ac:dyDescent="0.2">
      <c r="D3033" s="16"/>
    </row>
    <row r="3034" spans="4:4" x14ac:dyDescent="0.2">
      <c r="D3034" s="16"/>
    </row>
    <row r="3035" spans="4:4" x14ac:dyDescent="0.2">
      <c r="D3035" s="16"/>
    </row>
    <row r="3036" spans="4:4" x14ac:dyDescent="0.2">
      <c r="D3036" s="16"/>
    </row>
    <row r="3037" spans="4:4" x14ac:dyDescent="0.2">
      <c r="D3037" s="16"/>
    </row>
    <row r="3038" spans="4:4" x14ac:dyDescent="0.2">
      <c r="D3038" s="16"/>
    </row>
    <row r="3039" spans="4:4" x14ac:dyDescent="0.2">
      <c r="D3039" s="16"/>
    </row>
    <row r="3040" spans="4:4" x14ac:dyDescent="0.2">
      <c r="D3040" s="16"/>
    </row>
    <row r="3041" spans="4:4" x14ac:dyDescent="0.2">
      <c r="D3041" s="16"/>
    </row>
    <row r="3042" spans="4:4" x14ac:dyDescent="0.2">
      <c r="D3042" s="16"/>
    </row>
    <row r="3043" spans="4:4" x14ac:dyDescent="0.2">
      <c r="D3043" s="16"/>
    </row>
    <row r="3044" spans="4:4" x14ac:dyDescent="0.2">
      <c r="D3044" s="16"/>
    </row>
    <row r="3045" spans="4:4" x14ac:dyDescent="0.2">
      <c r="D3045" s="16"/>
    </row>
    <row r="3046" spans="4:4" x14ac:dyDescent="0.2">
      <c r="D3046" s="16"/>
    </row>
    <row r="3047" spans="4:4" x14ac:dyDescent="0.2">
      <c r="D3047" s="16"/>
    </row>
    <row r="3048" spans="4:4" x14ac:dyDescent="0.2">
      <c r="D3048" s="16"/>
    </row>
    <row r="3049" spans="4:4" x14ac:dyDescent="0.2">
      <c r="D3049" s="16"/>
    </row>
    <row r="3050" spans="4:4" x14ac:dyDescent="0.2">
      <c r="D3050" s="16"/>
    </row>
    <row r="3051" spans="4:4" x14ac:dyDescent="0.2">
      <c r="D3051" s="16"/>
    </row>
    <row r="3052" spans="4:4" x14ac:dyDescent="0.2">
      <c r="D3052" s="16"/>
    </row>
    <row r="3053" spans="4:4" x14ac:dyDescent="0.2">
      <c r="D3053" s="16"/>
    </row>
    <row r="3054" spans="4:4" x14ac:dyDescent="0.2">
      <c r="D3054" s="16"/>
    </row>
    <row r="3055" spans="4:4" x14ac:dyDescent="0.2">
      <c r="D3055" s="16"/>
    </row>
    <row r="3056" spans="4:4" x14ac:dyDescent="0.2">
      <c r="D3056" s="16"/>
    </row>
    <row r="3057" spans="4:4" x14ac:dyDescent="0.2">
      <c r="D3057" s="16"/>
    </row>
    <row r="3058" spans="4:4" x14ac:dyDescent="0.2">
      <c r="D3058" s="16"/>
    </row>
    <row r="3059" spans="4:4" x14ac:dyDescent="0.2">
      <c r="D3059" s="16"/>
    </row>
    <row r="3060" spans="4:4" x14ac:dyDescent="0.2">
      <c r="D3060" s="16"/>
    </row>
    <row r="3061" spans="4:4" x14ac:dyDescent="0.2">
      <c r="D3061" s="16"/>
    </row>
    <row r="3062" spans="4:4" x14ac:dyDescent="0.2">
      <c r="D3062" s="16"/>
    </row>
    <row r="3063" spans="4:4" x14ac:dyDescent="0.2">
      <c r="D3063" s="16"/>
    </row>
    <row r="3064" spans="4:4" x14ac:dyDescent="0.2">
      <c r="D3064" s="16"/>
    </row>
    <row r="3065" spans="4:4" x14ac:dyDescent="0.2">
      <c r="D3065" s="16"/>
    </row>
    <row r="3066" spans="4:4" x14ac:dyDescent="0.2">
      <c r="D3066" s="16"/>
    </row>
    <row r="3067" spans="4:4" x14ac:dyDescent="0.2">
      <c r="D3067" s="16"/>
    </row>
    <row r="3068" spans="4:4" x14ac:dyDescent="0.2">
      <c r="D3068" s="16"/>
    </row>
    <row r="3069" spans="4:4" x14ac:dyDescent="0.2">
      <c r="D3069" s="16"/>
    </row>
    <row r="3070" spans="4:4" x14ac:dyDescent="0.2">
      <c r="D3070" s="16"/>
    </row>
    <row r="3071" spans="4:4" x14ac:dyDescent="0.2">
      <c r="D3071" s="16"/>
    </row>
    <row r="3072" spans="4:4" x14ac:dyDescent="0.2">
      <c r="D3072" s="16"/>
    </row>
    <row r="3073" spans="4:4" x14ac:dyDescent="0.2">
      <c r="D3073" s="16"/>
    </row>
    <row r="3074" spans="4:4" x14ac:dyDescent="0.2">
      <c r="D3074" s="16"/>
    </row>
    <row r="3075" spans="4:4" x14ac:dyDescent="0.2">
      <c r="D3075" s="16"/>
    </row>
    <row r="3076" spans="4:4" x14ac:dyDescent="0.2">
      <c r="D3076" s="16"/>
    </row>
    <row r="3077" spans="4:4" x14ac:dyDescent="0.2">
      <c r="D3077" s="16"/>
    </row>
    <row r="3078" spans="4:4" x14ac:dyDescent="0.2">
      <c r="D3078" s="16"/>
    </row>
    <row r="3079" spans="4:4" x14ac:dyDescent="0.2">
      <c r="D3079" s="16"/>
    </row>
    <row r="3080" spans="4:4" x14ac:dyDescent="0.2">
      <c r="D3080" s="16"/>
    </row>
    <row r="3081" spans="4:4" x14ac:dyDescent="0.2">
      <c r="D3081" s="16"/>
    </row>
    <row r="3082" spans="4:4" x14ac:dyDescent="0.2">
      <c r="D3082" s="16"/>
    </row>
    <row r="3083" spans="4:4" x14ac:dyDescent="0.2">
      <c r="D3083" s="16"/>
    </row>
    <row r="3084" spans="4:4" x14ac:dyDescent="0.2">
      <c r="D3084" s="16"/>
    </row>
    <row r="3085" spans="4:4" x14ac:dyDescent="0.2">
      <c r="D3085" s="16"/>
    </row>
    <row r="3086" spans="4:4" x14ac:dyDescent="0.2">
      <c r="D3086" s="16"/>
    </row>
    <row r="3087" spans="4:4" x14ac:dyDescent="0.2">
      <c r="D3087" s="16"/>
    </row>
    <row r="3088" spans="4:4" x14ac:dyDescent="0.2">
      <c r="D3088" s="16"/>
    </row>
    <row r="3089" spans="4:4" x14ac:dyDescent="0.2">
      <c r="D3089" s="16"/>
    </row>
    <row r="3090" spans="4:4" x14ac:dyDescent="0.2">
      <c r="D3090" s="16"/>
    </row>
    <row r="3091" spans="4:4" x14ac:dyDescent="0.2">
      <c r="D3091" s="16"/>
    </row>
    <row r="3092" spans="4:4" x14ac:dyDescent="0.2">
      <c r="D3092" s="16"/>
    </row>
    <row r="3093" spans="4:4" x14ac:dyDescent="0.2">
      <c r="D3093" s="16"/>
    </row>
    <row r="3094" spans="4:4" x14ac:dyDescent="0.2">
      <c r="D3094" s="16"/>
    </row>
    <row r="3095" spans="4:4" x14ac:dyDescent="0.2">
      <c r="D3095" s="16"/>
    </row>
    <row r="3096" spans="4:4" x14ac:dyDescent="0.2">
      <c r="D3096" s="16"/>
    </row>
    <row r="3097" spans="4:4" x14ac:dyDescent="0.2">
      <c r="D3097" s="16"/>
    </row>
    <row r="3098" spans="4:4" x14ac:dyDescent="0.2">
      <c r="D3098" s="16"/>
    </row>
    <row r="3099" spans="4:4" x14ac:dyDescent="0.2">
      <c r="D3099" s="16"/>
    </row>
    <row r="3100" spans="4:4" x14ac:dyDescent="0.2">
      <c r="D3100" s="16"/>
    </row>
    <row r="3101" spans="4:4" x14ac:dyDescent="0.2">
      <c r="D3101" s="16"/>
    </row>
    <row r="3102" spans="4:4" x14ac:dyDescent="0.2">
      <c r="D3102" s="16"/>
    </row>
    <row r="3103" spans="4:4" x14ac:dyDescent="0.2">
      <c r="D3103" s="16"/>
    </row>
    <row r="3104" spans="4:4" x14ac:dyDescent="0.2">
      <c r="D3104" s="16"/>
    </row>
    <row r="3105" spans="4:4" x14ac:dyDescent="0.2">
      <c r="D3105" s="16"/>
    </row>
    <row r="3106" spans="4:4" x14ac:dyDescent="0.2">
      <c r="D3106" s="16"/>
    </row>
    <row r="3107" spans="4:4" x14ac:dyDescent="0.2">
      <c r="D3107" s="16"/>
    </row>
    <row r="3108" spans="4:4" x14ac:dyDescent="0.2">
      <c r="D3108" s="16"/>
    </row>
    <row r="3109" spans="4:4" x14ac:dyDescent="0.2">
      <c r="D3109" s="16"/>
    </row>
    <row r="3110" spans="4:4" x14ac:dyDescent="0.2">
      <c r="D3110" s="16"/>
    </row>
    <row r="3111" spans="4:4" x14ac:dyDescent="0.2">
      <c r="D3111" s="16"/>
    </row>
    <row r="3112" spans="4:4" x14ac:dyDescent="0.2">
      <c r="D3112" s="16"/>
    </row>
    <row r="3113" spans="4:4" x14ac:dyDescent="0.2">
      <c r="D3113" s="16"/>
    </row>
    <row r="3114" spans="4:4" x14ac:dyDescent="0.2">
      <c r="D3114" s="16"/>
    </row>
    <row r="3115" spans="4:4" x14ac:dyDescent="0.2">
      <c r="D3115" s="16"/>
    </row>
    <row r="3116" spans="4:4" x14ac:dyDescent="0.2">
      <c r="D3116" s="16"/>
    </row>
    <row r="3117" spans="4:4" x14ac:dyDescent="0.2">
      <c r="D3117" s="16"/>
    </row>
    <row r="3118" spans="4:4" x14ac:dyDescent="0.2">
      <c r="D3118" s="16"/>
    </row>
    <row r="3119" spans="4:4" x14ac:dyDescent="0.2">
      <c r="D3119" s="16"/>
    </row>
    <row r="3120" spans="4:4" x14ac:dyDescent="0.2">
      <c r="D3120" s="16"/>
    </row>
    <row r="3121" spans="4:4" x14ac:dyDescent="0.2">
      <c r="D3121" s="16"/>
    </row>
    <row r="3122" spans="4:4" x14ac:dyDescent="0.2">
      <c r="D3122" s="16"/>
    </row>
    <row r="3123" spans="4:4" x14ac:dyDescent="0.2">
      <c r="D3123" s="16"/>
    </row>
    <row r="3124" spans="4:4" x14ac:dyDescent="0.2">
      <c r="D3124" s="16"/>
    </row>
    <row r="3125" spans="4:4" x14ac:dyDescent="0.2">
      <c r="D3125" s="16"/>
    </row>
    <row r="3126" spans="4:4" x14ac:dyDescent="0.2">
      <c r="D3126" s="16"/>
    </row>
    <row r="3127" spans="4:4" x14ac:dyDescent="0.2">
      <c r="D3127" s="16"/>
    </row>
    <row r="3128" spans="4:4" x14ac:dyDescent="0.2">
      <c r="D3128" s="16"/>
    </row>
    <row r="3129" spans="4:4" x14ac:dyDescent="0.2">
      <c r="D3129" s="16"/>
    </row>
    <row r="3130" spans="4:4" x14ac:dyDescent="0.2">
      <c r="D3130" s="16"/>
    </row>
    <row r="3131" spans="4:4" x14ac:dyDescent="0.2">
      <c r="D3131" s="16"/>
    </row>
    <row r="3132" spans="4:4" x14ac:dyDescent="0.2">
      <c r="D3132" s="16"/>
    </row>
    <row r="3133" spans="4:4" x14ac:dyDescent="0.2">
      <c r="D3133" s="16"/>
    </row>
    <row r="3134" spans="4:4" x14ac:dyDescent="0.2">
      <c r="D3134" s="16"/>
    </row>
    <row r="3135" spans="4:4" x14ac:dyDescent="0.2">
      <c r="D3135" s="16"/>
    </row>
    <row r="3136" spans="4:4" x14ac:dyDescent="0.2">
      <c r="D3136" s="16"/>
    </row>
    <row r="3137" spans="4:4" x14ac:dyDescent="0.2">
      <c r="D3137" s="16"/>
    </row>
    <row r="3138" spans="4:4" x14ac:dyDescent="0.2">
      <c r="D3138" s="16"/>
    </row>
    <row r="3139" spans="4:4" x14ac:dyDescent="0.2">
      <c r="D3139" s="16"/>
    </row>
    <row r="3140" spans="4:4" x14ac:dyDescent="0.2">
      <c r="D3140" s="16"/>
    </row>
    <row r="3141" spans="4:4" x14ac:dyDescent="0.2">
      <c r="D3141" s="16"/>
    </row>
    <row r="3142" spans="4:4" x14ac:dyDescent="0.2">
      <c r="D3142" s="16"/>
    </row>
    <row r="3143" spans="4:4" x14ac:dyDescent="0.2">
      <c r="D3143" s="16"/>
    </row>
    <row r="3144" spans="4:4" x14ac:dyDescent="0.2">
      <c r="D3144" s="16"/>
    </row>
    <row r="3145" spans="4:4" x14ac:dyDescent="0.2">
      <c r="D3145" s="16"/>
    </row>
    <row r="3146" spans="4:4" x14ac:dyDescent="0.2">
      <c r="D3146" s="16"/>
    </row>
    <row r="3147" spans="4:4" x14ac:dyDescent="0.2">
      <c r="D3147" s="16"/>
    </row>
    <row r="3148" spans="4:4" x14ac:dyDescent="0.2">
      <c r="D3148" s="16"/>
    </row>
    <row r="3149" spans="4:4" x14ac:dyDescent="0.2">
      <c r="D3149" s="16"/>
    </row>
    <row r="3150" spans="4:4" x14ac:dyDescent="0.2">
      <c r="D3150" s="16"/>
    </row>
    <row r="3151" spans="4:4" x14ac:dyDescent="0.2">
      <c r="D3151" s="16"/>
    </row>
    <row r="3152" spans="4:4" x14ac:dyDescent="0.2">
      <c r="D3152" s="16"/>
    </row>
    <row r="3153" spans="4:4" x14ac:dyDescent="0.2">
      <c r="D3153" s="16"/>
    </row>
    <row r="3154" spans="4:4" x14ac:dyDescent="0.2">
      <c r="D3154" s="16"/>
    </row>
    <row r="3155" spans="4:4" x14ac:dyDescent="0.2">
      <c r="D3155" s="16"/>
    </row>
    <row r="3156" spans="4:4" x14ac:dyDescent="0.2">
      <c r="D3156" s="16"/>
    </row>
    <row r="3157" spans="4:4" x14ac:dyDescent="0.2">
      <c r="D3157" s="16"/>
    </row>
    <row r="3158" spans="4:4" x14ac:dyDescent="0.2">
      <c r="D3158" s="16"/>
    </row>
    <row r="3159" spans="4:4" x14ac:dyDescent="0.2">
      <c r="D3159" s="16"/>
    </row>
    <row r="3160" spans="4:4" x14ac:dyDescent="0.2">
      <c r="D3160" s="16"/>
    </row>
    <row r="3161" spans="4:4" x14ac:dyDescent="0.2">
      <c r="D3161" s="16"/>
    </row>
    <row r="3162" spans="4:4" x14ac:dyDescent="0.2">
      <c r="D3162" s="16"/>
    </row>
    <row r="3163" spans="4:4" x14ac:dyDescent="0.2">
      <c r="D3163" s="16"/>
    </row>
    <row r="3164" spans="4:4" x14ac:dyDescent="0.2">
      <c r="D3164" s="16"/>
    </row>
    <row r="3165" spans="4:4" x14ac:dyDescent="0.2">
      <c r="D3165" s="16"/>
    </row>
    <row r="3166" spans="4:4" x14ac:dyDescent="0.2">
      <c r="D3166" s="16"/>
    </row>
    <row r="3167" spans="4:4" x14ac:dyDescent="0.2">
      <c r="D3167" s="16"/>
    </row>
    <row r="3168" spans="4:4" x14ac:dyDescent="0.2">
      <c r="D3168" s="16"/>
    </row>
    <row r="3169" spans="4:4" x14ac:dyDescent="0.2">
      <c r="D3169" s="16"/>
    </row>
    <row r="3170" spans="4:4" x14ac:dyDescent="0.2">
      <c r="D3170" s="16"/>
    </row>
    <row r="3171" spans="4:4" x14ac:dyDescent="0.2">
      <c r="D3171" s="16"/>
    </row>
    <row r="3172" spans="4:4" x14ac:dyDescent="0.2">
      <c r="D3172" s="16"/>
    </row>
    <row r="3173" spans="4:4" x14ac:dyDescent="0.2">
      <c r="D3173" s="16"/>
    </row>
    <row r="3174" spans="4:4" x14ac:dyDescent="0.2">
      <c r="D3174" s="16"/>
    </row>
    <row r="3175" spans="4:4" x14ac:dyDescent="0.2">
      <c r="D3175" s="16"/>
    </row>
    <row r="3176" spans="4:4" x14ac:dyDescent="0.2">
      <c r="D3176" s="16"/>
    </row>
    <row r="3177" spans="4:4" x14ac:dyDescent="0.2">
      <c r="D3177" s="16"/>
    </row>
    <row r="3178" spans="4:4" x14ac:dyDescent="0.2">
      <c r="D3178" s="16"/>
    </row>
    <row r="3179" spans="4:4" x14ac:dyDescent="0.2">
      <c r="D3179" s="16"/>
    </row>
    <row r="3180" spans="4:4" x14ac:dyDescent="0.2">
      <c r="D3180" s="16"/>
    </row>
    <row r="3181" spans="4:4" x14ac:dyDescent="0.2">
      <c r="D3181" s="16"/>
    </row>
    <row r="3182" spans="4:4" x14ac:dyDescent="0.2">
      <c r="D3182" s="16"/>
    </row>
    <row r="3183" spans="4:4" x14ac:dyDescent="0.2">
      <c r="D3183" s="16"/>
    </row>
    <row r="3184" spans="4:4" x14ac:dyDescent="0.2">
      <c r="D3184" s="16"/>
    </row>
    <row r="3185" spans="4:4" x14ac:dyDescent="0.2">
      <c r="D3185" s="16"/>
    </row>
    <row r="3186" spans="4:4" x14ac:dyDescent="0.2">
      <c r="D3186" s="16"/>
    </row>
    <row r="3187" spans="4:4" x14ac:dyDescent="0.2">
      <c r="D3187" s="16"/>
    </row>
    <row r="3188" spans="4:4" x14ac:dyDescent="0.2">
      <c r="D3188" s="16"/>
    </row>
    <row r="3189" spans="4:4" x14ac:dyDescent="0.2">
      <c r="D3189" s="16"/>
    </row>
    <row r="3190" spans="4:4" x14ac:dyDescent="0.2">
      <c r="D3190" s="16"/>
    </row>
    <row r="3191" spans="4:4" x14ac:dyDescent="0.2">
      <c r="D3191" s="16"/>
    </row>
    <row r="3192" spans="4:4" x14ac:dyDescent="0.2">
      <c r="D3192" s="16"/>
    </row>
    <row r="3193" spans="4:4" x14ac:dyDescent="0.2">
      <c r="D3193" s="16"/>
    </row>
    <row r="3194" spans="4:4" x14ac:dyDescent="0.2">
      <c r="D3194" s="16"/>
    </row>
    <row r="3195" spans="4:4" x14ac:dyDescent="0.2">
      <c r="D3195" s="16"/>
    </row>
    <row r="3196" spans="4:4" x14ac:dyDescent="0.2">
      <c r="D3196" s="16"/>
    </row>
    <row r="3197" spans="4:4" x14ac:dyDescent="0.2">
      <c r="D3197" s="16"/>
    </row>
    <row r="3198" spans="4:4" x14ac:dyDescent="0.2">
      <c r="D3198" s="16"/>
    </row>
    <row r="3199" spans="4:4" x14ac:dyDescent="0.2">
      <c r="D3199" s="16"/>
    </row>
    <row r="3200" spans="4:4" x14ac:dyDescent="0.2">
      <c r="D3200" s="16"/>
    </row>
    <row r="3201" spans="4:4" x14ac:dyDescent="0.2">
      <c r="D3201" s="16"/>
    </row>
    <row r="3202" spans="4:4" x14ac:dyDescent="0.2">
      <c r="D3202" s="16"/>
    </row>
    <row r="3203" spans="4:4" x14ac:dyDescent="0.2">
      <c r="D3203" s="16"/>
    </row>
    <row r="3204" spans="4:4" x14ac:dyDescent="0.2">
      <c r="D3204" s="16"/>
    </row>
    <row r="3205" spans="4:4" x14ac:dyDescent="0.2">
      <c r="D3205" s="16"/>
    </row>
    <row r="3206" spans="4:4" x14ac:dyDescent="0.2">
      <c r="D3206" s="16"/>
    </row>
    <row r="3207" spans="4:4" x14ac:dyDescent="0.2">
      <c r="D3207" s="16"/>
    </row>
    <row r="3208" spans="4:4" x14ac:dyDescent="0.2">
      <c r="D3208" s="16"/>
    </row>
    <row r="3209" spans="4:4" x14ac:dyDescent="0.2">
      <c r="D3209" s="16"/>
    </row>
    <row r="3210" spans="4:4" x14ac:dyDescent="0.2">
      <c r="D3210" s="16"/>
    </row>
    <row r="3211" spans="4:4" x14ac:dyDescent="0.2">
      <c r="D3211" s="16"/>
    </row>
    <row r="3212" spans="4:4" x14ac:dyDescent="0.2">
      <c r="D3212" s="16"/>
    </row>
    <row r="3213" spans="4:4" x14ac:dyDescent="0.2">
      <c r="D3213" s="16"/>
    </row>
    <row r="3214" spans="4:4" x14ac:dyDescent="0.2">
      <c r="D3214" s="16"/>
    </row>
    <row r="3215" spans="4:4" x14ac:dyDescent="0.2">
      <c r="D3215" s="16"/>
    </row>
    <row r="3216" spans="4:4" x14ac:dyDescent="0.2">
      <c r="D3216" s="16"/>
    </row>
    <row r="3217" spans="4:4" x14ac:dyDescent="0.2">
      <c r="D3217" s="16"/>
    </row>
    <row r="3218" spans="4:4" x14ac:dyDescent="0.2">
      <c r="D3218" s="16"/>
    </row>
    <row r="3219" spans="4:4" x14ac:dyDescent="0.2">
      <c r="D3219" s="16"/>
    </row>
    <row r="3220" spans="4:4" x14ac:dyDescent="0.2">
      <c r="D3220" s="16"/>
    </row>
    <row r="3221" spans="4:4" x14ac:dyDescent="0.2">
      <c r="D3221" s="16"/>
    </row>
    <row r="3222" spans="4:4" x14ac:dyDescent="0.2">
      <c r="D3222" s="16"/>
    </row>
    <row r="3223" spans="4:4" x14ac:dyDescent="0.2">
      <c r="D3223" s="16"/>
    </row>
    <row r="3224" spans="4:4" x14ac:dyDescent="0.2">
      <c r="D3224" s="16"/>
    </row>
    <row r="3225" spans="4:4" x14ac:dyDescent="0.2">
      <c r="D3225" s="16"/>
    </row>
    <row r="3226" spans="4:4" x14ac:dyDescent="0.2">
      <c r="D3226" s="16"/>
    </row>
    <row r="3227" spans="4:4" x14ac:dyDescent="0.2">
      <c r="D3227" s="16"/>
    </row>
    <row r="3228" spans="4:4" x14ac:dyDescent="0.2">
      <c r="D3228" s="16"/>
    </row>
    <row r="3229" spans="4:4" x14ac:dyDescent="0.2">
      <c r="D3229" s="16"/>
    </row>
    <row r="3230" spans="4:4" x14ac:dyDescent="0.2">
      <c r="D3230" s="16"/>
    </row>
    <row r="3231" spans="4:4" x14ac:dyDescent="0.2">
      <c r="D3231" s="16"/>
    </row>
    <row r="3232" spans="4:4" x14ac:dyDescent="0.2">
      <c r="D3232" s="16"/>
    </row>
    <row r="3233" spans="4:4" x14ac:dyDescent="0.2">
      <c r="D3233" s="16"/>
    </row>
    <row r="3234" spans="4:4" x14ac:dyDescent="0.2">
      <c r="D3234" s="16"/>
    </row>
    <row r="3235" spans="4:4" x14ac:dyDescent="0.2">
      <c r="D3235" s="16"/>
    </row>
    <row r="3236" spans="4:4" x14ac:dyDescent="0.2">
      <c r="D3236" s="16"/>
    </row>
    <row r="3237" spans="4:4" x14ac:dyDescent="0.2">
      <c r="D3237" s="16"/>
    </row>
    <row r="3238" spans="4:4" x14ac:dyDescent="0.2">
      <c r="D3238" s="16"/>
    </row>
    <row r="3239" spans="4:4" x14ac:dyDescent="0.2">
      <c r="D3239" s="16"/>
    </row>
    <row r="3240" spans="4:4" x14ac:dyDescent="0.2">
      <c r="D3240" s="16"/>
    </row>
    <row r="3241" spans="4:4" x14ac:dyDescent="0.2">
      <c r="D3241" s="16"/>
    </row>
    <row r="3242" spans="4:4" x14ac:dyDescent="0.2">
      <c r="D3242" s="16"/>
    </row>
    <row r="3243" spans="4:4" x14ac:dyDescent="0.2">
      <c r="D3243" s="16"/>
    </row>
    <row r="3244" spans="4:4" x14ac:dyDescent="0.2">
      <c r="D3244" s="16"/>
    </row>
    <row r="3245" spans="4:4" x14ac:dyDescent="0.2">
      <c r="D3245" s="16"/>
    </row>
    <row r="3246" spans="4:4" x14ac:dyDescent="0.2">
      <c r="D3246" s="16"/>
    </row>
    <row r="3247" spans="4:4" x14ac:dyDescent="0.2">
      <c r="D3247" s="16"/>
    </row>
    <row r="3248" spans="4:4" x14ac:dyDescent="0.2">
      <c r="D3248" s="16"/>
    </row>
    <row r="3249" spans="4:4" x14ac:dyDescent="0.2">
      <c r="D3249" s="16"/>
    </row>
    <row r="3250" spans="4:4" x14ac:dyDescent="0.2">
      <c r="D3250" s="16"/>
    </row>
    <row r="3251" spans="4:4" x14ac:dyDescent="0.2">
      <c r="D3251" s="16"/>
    </row>
    <row r="3252" spans="4:4" x14ac:dyDescent="0.2">
      <c r="D3252" s="16"/>
    </row>
    <row r="3253" spans="4:4" x14ac:dyDescent="0.2">
      <c r="D3253" s="16"/>
    </row>
    <row r="3254" spans="4:4" x14ac:dyDescent="0.2">
      <c r="D3254" s="16"/>
    </row>
    <row r="3255" spans="4:4" x14ac:dyDescent="0.2">
      <c r="D3255" s="16"/>
    </row>
    <row r="3256" spans="4:4" x14ac:dyDescent="0.2">
      <c r="D3256" s="16"/>
    </row>
    <row r="3257" spans="4:4" x14ac:dyDescent="0.2">
      <c r="D3257" s="16"/>
    </row>
    <row r="3258" spans="4:4" x14ac:dyDescent="0.2">
      <c r="D3258" s="16"/>
    </row>
    <row r="3259" spans="4:4" x14ac:dyDescent="0.2">
      <c r="D3259" s="16"/>
    </row>
    <row r="3260" spans="4:4" x14ac:dyDescent="0.2">
      <c r="D3260" s="16"/>
    </row>
    <row r="3261" spans="4:4" x14ac:dyDescent="0.2">
      <c r="D3261" s="16"/>
    </row>
    <row r="3262" spans="4:4" x14ac:dyDescent="0.2">
      <c r="D3262" s="16"/>
    </row>
    <row r="3263" spans="4:4" x14ac:dyDescent="0.2">
      <c r="D3263" s="16"/>
    </row>
    <row r="3264" spans="4:4" x14ac:dyDescent="0.2">
      <c r="D3264" s="16"/>
    </row>
    <row r="3265" spans="4:4" x14ac:dyDescent="0.2">
      <c r="D3265" s="16"/>
    </row>
    <row r="3266" spans="4:4" x14ac:dyDescent="0.2">
      <c r="D3266" s="16"/>
    </row>
    <row r="3267" spans="4:4" x14ac:dyDescent="0.2">
      <c r="D3267" s="16"/>
    </row>
    <row r="3268" spans="4:4" x14ac:dyDescent="0.2">
      <c r="D3268" s="16"/>
    </row>
    <row r="3269" spans="4:4" x14ac:dyDescent="0.2">
      <c r="D3269" s="16"/>
    </row>
    <row r="3270" spans="4:4" x14ac:dyDescent="0.2">
      <c r="D3270" s="16"/>
    </row>
    <row r="3271" spans="4:4" x14ac:dyDescent="0.2">
      <c r="D3271" s="16"/>
    </row>
    <row r="3272" spans="4:4" x14ac:dyDescent="0.2">
      <c r="D3272" s="16"/>
    </row>
    <row r="3273" spans="4:4" x14ac:dyDescent="0.2">
      <c r="D3273" s="16"/>
    </row>
    <row r="3274" spans="4:4" x14ac:dyDescent="0.2">
      <c r="D3274" s="16"/>
    </row>
    <row r="3275" spans="4:4" x14ac:dyDescent="0.2">
      <c r="D3275" s="16"/>
    </row>
    <row r="3276" spans="4:4" x14ac:dyDescent="0.2">
      <c r="D3276" s="16"/>
    </row>
    <row r="3277" spans="4:4" x14ac:dyDescent="0.2">
      <c r="D3277" s="16"/>
    </row>
    <row r="3278" spans="4:4" x14ac:dyDescent="0.2">
      <c r="D3278" s="16"/>
    </row>
    <row r="3279" spans="4:4" x14ac:dyDescent="0.2">
      <c r="D3279" s="16"/>
    </row>
    <row r="3280" spans="4:4" x14ac:dyDescent="0.2">
      <c r="D3280" s="16"/>
    </row>
    <row r="3281" spans="4:4" x14ac:dyDescent="0.2">
      <c r="D3281" s="16"/>
    </row>
    <row r="3282" spans="4:4" x14ac:dyDescent="0.2">
      <c r="D3282" s="16"/>
    </row>
    <row r="3283" spans="4:4" x14ac:dyDescent="0.2">
      <c r="D3283" s="16"/>
    </row>
    <row r="3284" spans="4:4" x14ac:dyDescent="0.2">
      <c r="D3284" s="16"/>
    </row>
    <row r="3285" spans="4:4" x14ac:dyDescent="0.2">
      <c r="D3285" s="16"/>
    </row>
    <row r="3286" spans="4:4" x14ac:dyDescent="0.2">
      <c r="D3286" s="16"/>
    </row>
    <row r="3287" spans="4:4" x14ac:dyDescent="0.2">
      <c r="D3287" s="16"/>
    </row>
    <row r="3288" spans="4:4" x14ac:dyDescent="0.2">
      <c r="D3288" s="16"/>
    </row>
    <row r="3289" spans="4:4" x14ac:dyDescent="0.2">
      <c r="D3289" s="16"/>
    </row>
    <row r="3290" spans="4:4" x14ac:dyDescent="0.2">
      <c r="D3290" s="16"/>
    </row>
    <row r="3291" spans="4:4" x14ac:dyDescent="0.2">
      <c r="D3291" s="16"/>
    </row>
    <row r="3292" spans="4:4" x14ac:dyDescent="0.2">
      <c r="D3292" s="16"/>
    </row>
    <row r="3293" spans="4:4" x14ac:dyDescent="0.2">
      <c r="D3293" s="16"/>
    </row>
    <row r="3294" spans="4:4" x14ac:dyDescent="0.2">
      <c r="D3294" s="16"/>
    </row>
    <row r="3295" spans="4:4" x14ac:dyDescent="0.2">
      <c r="D3295" s="16"/>
    </row>
    <row r="3296" spans="4:4" x14ac:dyDescent="0.2">
      <c r="D3296" s="16"/>
    </row>
    <row r="3297" spans="4:4" x14ac:dyDescent="0.2">
      <c r="D3297" s="16"/>
    </row>
    <row r="3298" spans="4:4" x14ac:dyDescent="0.2">
      <c r="D3298" s="16"/>
    </row>
    <row r="3299" spans="4:4" x14ac:dyDescent="0.2">
      <c r="D3299" s="16"/>
    </row>
    <row r="3300" spans="4:4" x14ac:dyDescent="0.2">
      <c r="D3300" s="16"/>
    </row>
    <row r="3301" spans="4:4" x14ac:dyDescent="0.2">
      <c r="D3301" s="16"/>
    </row>
    <row r="3302" spans="4:4" x14ac:dyDescent="0.2">
      <c r="D3302" s="16"/>
    </row>
    <row r="3303" spans="4:4" x14ac:dyDescent="0.2">
      <c r="D3303" s="16"/>
    </row>
    <row r="3304" spans="4:4" x14ac:dyDescent="0.2">
      <c r="D3304" s="16"/>
    </row>
    <row r="3305" spans="4:4" x14ac:dyDescent="0.2">
      <c r="D3305" s="16"/>
    </row>
    <row r="3306" spans="4:4" x14ac:dyDescent="0.2">
      <c r="D3306" s="16"/>
    </row>
    <row r="3307" spans="4:4" x14ac:dyDescent="0.2">
      <c r="D3307" s="16"/>
    </row>
    <row r="3308" spans="4:4" x14ac:dyDescent="0.2">
      <c r="D3308" s="16"/>
    </row>
    <row r="3309" spans="4:4" x14ac:dyDescent="0.2">
      <c r="D3309" s="16"/>
    </row>
    <row r="3310" spans="4:4" x14ac:dyDescent="0.2">
      <c r="D3310" s="16"/>
    </row>
    <row r="3311" spans="4:4" x14ac:dyDescent="0.2">
      <c r="D3311" s="16"/>
    </row>
    <row r="3312" spans="4:4" x14ac:dyDescent="0.2">
      <c r="D3312" s="16"/>
    </row>
    <row r="3313" spans="4:4" x14ac:dyDescent="0.2">
      <c r="D3313" s="16"/>
    </row>
    <row r="3314" spans="4:4" x14ac:dyDescent="0.2">
      <c r="D3314" s="16"/>
    </row>
    <row r="3315" spans="4:4" x14ac:dyDescent="0.2">
      <c r="D3315" s="16"/>
    </row>
    <row r="3316" spans="4:4" x14ac:dyDescent="0.2">
      <c r="D3316" s="16"/>
    </row>
    <row r="3317" spans="4:4" x14ac:dyDescent="0.2">
      <c r="D3317" s="16"/>
    </row>
    <row r="3318" spans="4:4" x14ac:dyDescent="0.2">
      <c r="D3318" s="16"/>
    </row>
    <row r="3319" spans="4:4" x14ac:dyDescent="0.2">
      <c r="D3319" s="16"/>
    </row>
    <row r="3320" spans="4:4" x14ac:dyDescent="0.2">
      <c r="D3320" s="16"/>
    </row>
    <row r="3321" spans="4:4" x14ac:dyDescent="0.2">
      <c r="D3321" s="16"/>
    </row>
    <row r="3322" spans="4:4" x14ac:dyDescent="0.2">
      <c r="D3322" s="16"/>
    </row>
    <row r="3323" spans="4:4" x14ac:dyDescent="0.2">
      <c r="D3323" s="16"/>
    </row>
    <row r="3324" spans="4:4" x14ac:dyDescent="0.2">
      <c r="D3324" s="16"/>
    </row>
    <row r="3325" spans="4:4" x14ac:dyDescent="0.2">
      <c r="D3325" s="16"/>
    </row>
    <row r="3326" spans="4:4" x14ac:dyDescent="0.2">
      <c r="D3326" s="16"/>
    </row>
    <row r="3327" spans="4:4" x14ac:dyDescent="0.2">
      <c r="D3327" s="16"/>
    </row>
    <row r="3328" spans="4:4" x14ac:dyDescent="0.2">
      <c r="D3328" s="16"/>
    </row>
    <row r="3329" spans="4:4" x14ac:dyDescent="0.2">
      <c r="D3329" s="16"/>
    </row>
    <row r="3330" spans="4:4" x14ac:dyDescent="0.2">
      <c r="D3330" s="16"/>
    </row>
    <row r="3331" spans="4:4" x14ac:dyDescent="0.2">
      <c r="D3331" s="16"/>
    </row>
    <row r="3332" spans="4:4" x14ac:dyDescent="0.2">
      <c r="D3332" s="16"/>
    </row>
    <row r="3333" spans="4:4" x14ac:dyDescent="0.2">
      <c r="D3333" s="16"/>
    </row>
    <row r="3334" spans="4:4" x14ac:dyDescent="0.2">
      <c r="D3334" s="16"/>
    </row>
    <row r="3335" spans="4:4" x14ac:dyDescent="0.2">
      <c r="D3335" s="16"/>
    </row>
    <row r="3336" spans="4:4" x14ac:dyDescent="0.2">
      <c r="D3336" s="16"/>
    </row>
    <row r="3337" spans="4:4" x14ac:dyDescent="0.2">
      <c r="D3337" s="16"/>
    </row>
    <row r="3338" spans="4:4" x14ac:dyDescent="0.2">
      <c r="D3338" s="16"/>
    </row>
    <row r="3339" spans="4:4" x14ac:dyDescent="0.2">
      <c r="D3339" s="16"/>
    </row>
    <row r="3340" spans="4:4" x14ac:dyDescent="0.2">
      <c r="D3340" s="16"/>
    </row>
    <row r="3341" spans="4:4" x14ac:dyDescent="0.2">
      <c r="D3341" s="16"/>
    </row>
    <row r="3342" spans="4:4" x14ac:dyDescent="0.2">
      <c r="D3342" s="16"/>
    </row>
    <row r="3343" spans="4:4" x14ac:dyDescent="0.2">
      <c r="D3343" s="16"/>
    </row>
    <row r="3344" spans="4:4" x14ac:dyDescent="0.2">
      <c r="D3344" s="16"/>
    </row>
    <row r="3345" spans="4:4" x14ac:dyDescent="0.2">
      <c r="D3345" s="16"/>
    </row>
    <row r="3346" spans="4:4" x14ac:dyDescent="0.2">
      <c r="D3346" s="16"/>
    </row>
    <row r="3347" spans="4:4" x14ac:dyDescent="0.2">
      <c r="D3347" s="16"/>
    </row>
    <row r="3348" spans="4:4" x14ac:dyDescent="0.2">
      <c r="D3348" s="16"/>
    </row>
    <row r="3349" spans="4:4" x14ac:dyDescent="0.2">
      <c r="D3349" s="16"/>
    </row>
    <row r="3350" spans="4:4" x14ac:dyDescent="0.2">
      <c r="D3350" s="16"/>
    </row>
    <row r="3351" spans="4:4" x14ac:dyDescent="0.2">
      <c r="D3351" s="16"/>
    </row>
    <row r="3352" spans="4:4" x14ac:dyDescent="0.2">
      <c r="D3352" s="16"/>
    </row>
    <row r="3353" spans="4:4" x14ac:dyDescent="0.2">
      <c r="D3353" s="16"/>
    </row>
    <row r="3354" spans="4:4" x14ac:dyDescent="0.2">
      <c r="D3354" s="16"/>
    </row>
    <row r="3355" spans="4:4" x14ac:dyDescent="0.2">
      <c r="D3355" s="16"/>
    </row>
    <row r="3356" spans="4:4" x14ac:dyDescent="0.2">
      <c r="D3356" s="16"/>
    </row>
    <row r="3357" spans="4:4" x14ac:dyDescent="0.2">
      <c r="D3357" s="16"/>
    </row>
    <row r="3358" spans="4:4" x14ac:dyDescent="0.2">
      <c r="D3358" s="16"/>
    </row>
    <row r="3359" spans="4:4" x14ac:dyDescent="0.2">
      <c r="D3359" s="16"/>
    </row>
    <row r="3360" spans="4:4" x14ac:dyDescent="0.2">
      <c r="D3360" s="16"/>
    </row>
    <row r="3361" spans="4:4" x14ac:dyDescent="0.2">
      <c r="D3361" s="16"/>
    </row>
    <row r="3362" spans="4:4" x14ac:dyDescent="0.2">
      <c r="D3362" s="16"/>
    </row>
    <row r="3363" spans="4:4" x14ac:dyDescent="0.2">
      <c r="D3363" s="16"/>
    </row>
    <row r="3364" spans="4:4" x14ac:dyDescent="0.2">
      <c r="D3364" s="16"/>
    </row>
    <row r="3365" spans="4:4" x14ac:dyDescent="0.2">
      <c r="D3365" s="16"/>
    </row>
    <row r="3366" spans="4:4" x14ac:dyDescent="0.2">
      <c r="D3366" s="16"/>
    </row>
    <row r="3367" spans="4:4" x14ac:dyDescent="0.2">
      <c r="D3367" s="16"/>
    </row>
    <row r="3368" spans="4:4" x14ac:dyDescent="0.2">
      <c r="D3368" s="16"/>
    </row>
    <row r="3369" spans="4:4" x14ac:dyDescent="0.2">
      <c r="D3369" s="16"/>
    </row>
    <row r="3370" spans="4:4" x14ac:dyDescent="0.2">
      <c r="D3370" s="16"/>
    </row>
    <row r="3371" spans="4:4" x14ac:dyDescent="0.2">
      <c r="D3371" s="16"/>
    </row>
    <row r="3372" spans="4:4" x14ac:dyDescent="0.2">
      <c r="D3372" s="16"/>
    </row>
    <row r="3373" spans="4:4" x14ac:dyDescent="0.2">
      <c r="D3373" s="16"/>
    </row>
    <row r="3374" spans="4:4" x14ac:dyDescent="0.2">
      <c r="D3374" s="16"/>
    </row>
    <row r="3375" spans="4:4" x14ac:dyDescent="0.2">
      <c r="D3375" s="16"/>
    </row>
    <row r="3376" spans="4:4" x14ac:dyDescent="0.2">
      <c r="D3376" s="16"/>
    </row>
    <row r="3377" spans="4:4" x14ac:dyDescent="0.2">
      <c r="D3377" s="16"/>
    </row>
    <row r="3378" spans="4:4" x14ac:dyDescent="0.2">
      <c r="D3378" s="16"/>
    </row>
    <row r="3379" spans="4:4" x14ac:dyDescent="0.2">
      <c r="D3379" s="16"/>
    </row>
    <row r="3380" spans="4:4" x14ac:dyDescent="0.2">
      <c r="D3380" s="16"/>
    </row>
    <row r="3381" spans="4:4" x14ac:dyDescent="0.2">
      <c r="D3381" s="16"/>
    </row>
    <row r="3382" spans="4:4" x14ac:dyDescent="0.2">
      <c r="D3382" s="16"/>
    </row>
    <row r="3383" spans="4:4" x14ac:dyDescent="0.2">
      <c r="D3383" s="16"/>
    </row>
    <row r="3384" spans="4:4" x14ac:dyDescent="0.2">
      <c r="D3384" s="16"/>
    </row>
    <row r="3385" spans="4:4" x14ac:dyDescent="0.2">
      <c r="D3385" s="16"/>
    </row>
    <row r="3386" spans="4:4" x14ac:dyDescent="0.2">
      <c r="D3386" s="16"/>
    </row>
    <row r="3387" spans="4:4" x14ac:dyDescent="0.2">
      <c r="D3387" s="16"/>
    </row>
    <row r="3388" spans="4:4" x14ac:dyDescent="0.2">
      <c r="D3388" s="16"/>
    </row>
    <row r="3389" spans="4:4" x14ac:dyDescent="0.2">
      <c r="D3389" s="16"/>
    </row>
    <row r="3390" spans="4:4" x14ac:dyDescent="0.2">
      <c r="D3390" s="16"/>
    </row>
    <row r="3391" spans="4:4" x14ac:dyDescent="0.2">
      <c r="D3391" s="16"/>
    </row>
    <row r="3392" spans="4:4" x14ac:dyDescent="0.2">
      <c r="D3392" s="16"/>
    </row>
    <row r="3393" spans="4:4" x14ac:dyDescent="0.2">
      <c r="D3393" s="16"/>
    </row>
    <row r="3394" spans="4:4" x14ac:dyDescent="0.2">
      <c r="D3394" s="16"/>
    </row>
    <row r="3395" spans="4:4" x14ac:dyDescent="0.2">
      <c r="D3395" s="16"/>
    </row>
    <row r="3396" spans="4:4" x14ac:dyDescent="0.2">
      <c r="D3396" s="16"/>
    </row>
    <row r="3397" spans="4:4" x14ac:dyDescent="0.2">
      <c r="D3397" s="16"/>
    </row>
    <row r="3398" spans="4:4" x14ac:dyDescent="0.2">
      <c r="D3398" s="16"/>
    </row>
    <row r="3399" spans="4:4" x14ac:dyDescent="0.2">
      <c r="D3399" s="16"/>
    </row>
    <row r="3400" spans="4:4" x14ac:dyDescent="0.2">
      <c r="D3400" s="16"/>
    </row>
    <row r="3401" spans="4:4" x14ac:dyDescent="0.2">
      <c r="D3401" s="16"/>
    </row>
    <row r="3402" spans="4:4" x14ac:dyDescent="0.2">
      <c r="D3402" s="16"/>
    </row>
    <row r="3403" spans="4:4" x14ac:dyDescent="0.2">
      <c r="D3403" s="16"/>
    </row>
    <row r="3404" spans="4:4" x14ac:dyDescent="0.2">
      <c r="D3404" s="16"/>
    </row>
    <row r="3405" spans="4:4" x14ac:dyDescent="0.2">
      <c r="D3405" s="16"/>
    </row>
    <row r="3406" spans="4:4" x14ac:dyDescent="0.2">
      <c r="D3406" s="16"/>
    </row>
    <row r="3407" spans="4:4" x14ac:dyDescent="0.2">
      <c r="D3407" s="16"/>
    </row>
    <row r="3408" spans="4:4" x14ac:dyDescent="0.2">
      <c r="D3408" s="16"/>
    </row>
    <row r="3409" spans="4:4" x14ac:dyDescent="0.2">
      <c r="D3409" s="16"/>
    </row>
    <row r="3410" spans="4:4" x14ac:dyDescent="0.2">
      <c r="D3410" s="16"/>
    </row>
    <row r="3411" spans="4:4" x14ac:dyDescent="0.2">
      <c r="D3411" s="16"/>
    </row>
    <row r="3412" spans="4:4" x14ac:dyDescent="0.2">
      <c r="D3412" s="16"/>
    </row>
    <row r="3413" spans="4:4" x14ac:dyDescent="0.2">
      <c r="D3413" s="16"/>
    </row>
    <row r="3414" spans="4:4" x14ac:dyDescent="0.2">
      <c r="D3414" s="16"/>
    </row>
    <row r="3415" spans="4:4" x14ac:dyDescent="0.2">
      <c r="D3415" s="16"/>
    </row>
    <row r="3416" spans="4:4" x14ac:dyDescent="0.2">
      <c r="D3416" s="16"/>
    </row>
    <row r="3417" spans="4:4" x14ac:dyDescent="0.2">
      <c r="D3417" s="16"/>
    </row>
    <row r="3418" spans="4:4" x14ac:dyDescent="0.2">
      <c r="D3418" s="16"/>
    </row>
    <row r="3419" spans="4:4" x14ac:dyDescent="0.2">
      <c r="D3419" s="16"/>
    </row>
    <row r="3420" spans="4:4" x14ac:dyDescent="0.2">
      <c r="D3420" s="16"/>
    </row>
    <row r="3421" spans="4:4" x14ac:dyDescent="0.2">
      <c r="D3421" s="16"/>
    </row>
    <row r="3422" spans="4:4" x14ac:dyDescent="0.2">
      <c r="D3422" s="16"/>
    </row>
    <row r="3423" spans="4:4" x14ac:dyDescent="0.2">
      <c r="D3423" s="16"/>
    </row>
    <row r="3424" spans="4:4" x14ac:dyDescent="0.2">
      <c r="D3424" s="16"/>
    </row>
    <row r="3425" spans="4:4" x14ac:dyDescent="0.2">
      <c r="D3425" s="16"/>
    </row>
    <row r="3426" spans="4:4" x14ac:dyDescent="0.2">
      <c r="D3426" s="16"/>
    </row>
    <row r="3427" spans="4:4" x14ac:dyDescent="0.2">
      <c r="D3427" s="16"/>
    </row>
    <row r="3428" spans="4:4" x14ac:dyDescent="0.2">
      <c r="D3428" s="16"/>
    </row>
    <row r="3429" spans="4:4" x14ac:dyDescent="0.2">
      <c r="D3429" s="16"/>
    </row>
    <row r="3430" spans="4:4" x14ac:dyDescent="0.2">
      <c r="D3430" s="16"/>
    </row>
    <row r="3431" spans="4:4" x14ac:dyDescent="0.2">
      <c r="D3431" s="16"/>
    </row>
    <row r="3432" spans="4:4" x14ac:dyDescent="0.2">
      <c r="D3432" s="16"/>
    </row>
    <row r="3433" spans="4:4" x14ac:dyDescent="0.2">
      <c r="D3433" s="16"/>
    </row>
    <row r="3434" spans="4:4" x14ac:dyDescent="0.2">
      <c r="D3434" s="16"/>
    </row>
    <row r="3435" spans="4:4" x14ac:dyDescent="0.2">
      <c r="D3435" s="16"/>
    </row>
    <row r="3436" spans="4:4" x14ac:dyDescent="0.2">
      <c r="D3436" s="16"/>
    </row>
    <row r="3437" spans="4:4" x14ac:dyDescent="0.2">
      <c r="D3437" s="16"/>
    </row>
    <row r="3438" spans="4:4" x14ac:dyDescent="0.2">
      <c r="D3438" s="16"/>
    </row>
    <row r="3439" spans="4:4" x14ac:dyDescent="0.2">
      <c r="D3439" s="16"/>
    </row>
    <row r="3440" spans="4:4" x14ac:dyDescent="0.2">
      <c r="D3440" s="16"/>
    </row>
    <row r="3441" spans="4:4" x14ac:dyDescent="0.2">
      <c r="D3441" s="16"/>
    </row>
    <row r="3442" spans="4:4" x14ac:dyDescent="0.2">
      <c r="D3442" s="16"/>
    </row>
    <row r="3443" spans="4:4" x14ac:dyDescent="0.2">
      <c r="D3443" s="16"/>
    </row>
    <row r="3444" spans="4:4" x14ac:dyDescent="0.2">
      <c r="D3444" s="16"/>
    </row>
    <row r="3445" spans="4:4" x14ac:dyDescent="0.2">
      <c r="D3445" s="16"/>
    </row>
    <row r="3446" spans="4:4" x14ac:dyDescent="0.2">
      <c r="D3446" s="16"/>
    </row>
    <row r="3447" spans="4:4" x14ac:dyDescent="0.2">
      <c r="D3447" s="16"/>
    </row>
    <row r="3448" spans="4:4" x14ac:dyDescent="0.2">
      <c r="D3448" s="16"/>
    </row>
    <row r="3449" spans="4:4" x14ac:dyDescent="0.2">
      <c r="D3449" s="16"/>
    </row>
    <row r="3450" spans="4:4" x14ac:dyDescent="0.2">
      <c r="D3450" s="16"/>
    </row>
    <row r="3451" spans="4:4" x14ac:dyDescent="0.2">
      <c r="D3451" s="16"/>
    </row>
    <row r="3452" spans="4:4" x14ac:dyDescent="0.2">
      <c r="D3452" s="16"/>
    </row>
    <row r="3453" spans="4:4" x14ac:dyDescent="0.2">
      <c r="D3453" s="16"/>
    </row>
    <row r="3454" spans="4:4" x14ac:dyDescent="0.2">
      <c r="D3454" s="16"/>
    </row>
    <row r="3455" spans="4:4" x14ac:dyDescent="0.2">
      <c r="D3455" s="16"/>
    </row>
    <row r="3456" spans="4:4" x14ac:dyDescent="0.2">
      <c r="D3456" s="16"/>
    </row>
    <row r="3457" spans="4:4" x14ac:dyDescent="0.2">
      <c r="D3457" s="16"/>
    </row>
    <row r="3458" spans="4:4" x14ac:dyDescent="0.2">
      <c r="D3458" s="16"/>
    </row>
    <row r="3459" spans="4:4" x14ac:dyDescent="0.2">
      <c r="D3459" s="16"/>
    </row>
    <row r="3460" spans="4:4" x14ac:dyDescent="0.2">
      <c r="D3460" s="16"/>
    </row>
    <row r="3461" spans="4:4" x14ac:dyDescent="0.2">
      <c r="D3461" s="16"/>
    </row>
    <row r="3462" spans="4:4" x14ac:dyDescent="0.2">
      <c r="D3462" s="16"/>
    </row>
    <row r="3463" spans="4:4" x14ac:dyDescent="0.2">
      <c r="D3463" s="16"/>
    </row>
    <row r="3464" spans="4:4" x14ac:dyDescent="0.2">
      <c r="D3464" s="16"/>
    </row>
    <row r="3465" spans="4:4" x14ac:dyDescent="0.2">
      <c r="D3465" s="16"/>
    </row>
    <row r="3466" spans="4:4" x14ac:dyDescent="0.2">
      <c r="D3466" s="16"/>
    </row>
    <row r="3467" spans="4:4" x14ac:dyDescent="0.2">
      <c r="D3467" s="16"/>
    </row>
    <row r="3468" spans="4:4" x14ac:dyDescent="0.2">
      <c r="D3468" s="16"/>
    </row>
    <row r="3469" spans="4:4" x14ac:dyDescent="0.2">
      <c r="D3469" s="16"/>
    </row>
    <row r="3470" spans="4:4" x14ac:dyDescent="0.2">
      <c r="D3470" s="16"/>
    </row>
    <row r="3471" spans="4:4" x14ac:dyDescent="0.2">
      <c r="D3471" s="16"/>
    </row>
    <row r="3472" spans="4:4" x14ac:dyDescent="0.2">
      <c r="D3472" s="16"/>
    </row>
    <row r="3473" spans="4:4" x14ac:dyDescent="0.2">
      <c r="D3473" s="16"/>
    </row>
    <row r="3474" spans="4:4" x14ac:dyDescent="0.2">
      <c r="D3474" s="16"/>
    </row>
    <row r="3475" spans="4:4" x14ac:dyDescent="0.2">
      <c r="D3475" s="16"/>
    </row>
    <row r="3476" spans="4:4" x14ac:dyDescent="0.2">
      <c r="D3476" s="16"/>
    </row>
    <row r="3477" spans="4:4" x14ac:dyDescent="0.2">
      <c r="D3477" s="16"/>
    </row>
    <row r="3478" spans="4:4" x14ac:dyDescent="0.2">
      <c r="D3478" s="16"/>
    </row>
    <row r="3479" spans="4:4" x14ac:dyDescent="0.2">
      <c r="D3479" s="16"/>
    </row>
    <row r="3480" spans="4:4" x14ac:dyDescent="0.2">
      <c r="D3480" s="16"/>
    </row>
    <row r="3481" spans="4:4" x14ac:dyDescent="0.2">
      <c r="D3481" s="16"/>
    </row>
    <row r="3482" spans="4:4" x14ac:dyDescent="0.2">
      <c r="D3482" s="16"/>
    </row>
    <row r="3483" spans="4:4" x14ac:dyDescent="0.2">
      <c r="D3483" s="16"/>
    </row>
    <row r="3484" spans="4:4" x14ac:dyDescent="0.2">
      <c r="D3484" s="16"/>
    </row>
    <row r="3485" spans="4:4" x14ac:dyDescent="0.2">
      <c r="D3485" s="16"/>
    </row>
    <row r="3486" spans="4:4" x14ac:dyDescent="0.2">
      <c r="D3486" s="16"/>
    </row>
    <row r="3487" spans="4:4" x14ac:dyDescent="0.2">
      <c r="D3487" s="16"/>
    </row>
    <row r="3488" spans="4:4" x14ac:dyDescent="0.2">
      <c r="D3488" s="16"/>
    </row>
    <row r="3489" spans="4:4" x14ac:dyDescent="0.2">
      <c r="D3489" s="16"/>
    </row>
    <row r="3490" spans="4:4" x14ac:dyDescent="0.2">
      <c r="D3490" s="16"/>
    </row>
    <row r="3491" spans="4:4" x14ac:dyDescent="0.2">
      <c r="D3491" s="16"/>
    </row>
    <row r="3492" spans="4:4" x14ac:dyDescent="0.2">
      <c r="D3492" s="16"/>
    </row>
    <row r="3493" spans="4:4" x14ac:dyDescent="0.2">
      <c r="D3493" s="16"/>
    </row>
    <row r="3494" spans="4:4" x14ac:dyDescent="0.2">
      <c r="D3494" s="16"/>
    </row>
    <row r="3495" spans="4:4" x14ac:dyDescent="0.2">
      <c r="D3495" s="16"/>
    </row>
    <row r="3496" spans="4:4" x14ac:dyDescent="0.2">
      <c r="D3496" s="16"/>
    </row>
    <row r="3497" spans="4:4" x14ac:dyDescent="0.2">
      <c r="D3497" s="16"/>
    </row>
    <row r="3498" spans="4:4" x14ac:dyDescent="0.2">
      <c r="D3498" s="16"/>
    </row>
    <row r="3499" spans="4:4" x14ac:dyDescent="0.2">
      <c r="D3499" s="16"/>
    </row>
    <row r="3500" spans="4:4" x14ac:dyDescent="0.2">
      <c r="D3500" s="16"/>
    </row>
    <row r="3501" spans="4:4" x14ac:dyDescent="0.2">
      <c r="D3501" s="16"/>
    </row>
    <row r="3502" spans="4:4" x14ac:dyDescent="0.2">
      <c r="D3502" s="16"/>
    </row>
    <row r="3503" spans="4:4" x14ac:dyDescent="0.2">
      <c r="D3503" s="16"/>
    </row>
    <row r="3504" spans="4:4" x14ac:dyDescent="0.2">
      <c r="D3504" s="16"/>
    </row>
    <row r="3505" spans="4:4" x14ac:dyDescent="0.2">
      <c r="D3505" s="16"/>
    </row>
    <row r="3506" spans="4:4" x14ac:dyDescent="0.2">
      <c r="D3506" s="16"/>
    </row>
    <row r="3507" spans="4:4" x14ac:dyDescent="0.2">
      <c r="D3507" s="16"/>
    </row>
    <row r="3508" spans="4:4" x14ac:dyDescent="0.2">
      <c r="D3508" s="16"/>
    </row>
    <row r="3509" spans="4:4" x14ac:dyDescent="0.2">
      <c r="D3509" s="16"/>
    </row>
    <row r="3510" spans="4:4" x14ac:dyDescent="0.2">
      <c r="D3510" s="16"/>
    </row>
    <row r="3511" spans="4:4" x14ac:dyDescent="0.2">
      <c r="D3511" s="16"/>
    </row>
    <row r="3512" spans="4:4" x14ac:dyDescent="0.2">
      <c r="D3512" s="16"/>
    </row>
    <row r="3513" spans="4:4" x14ac:dyDescent="0.2">
      <c r="D3513" s="16"/>
    </row>
    <row r="3514" spans="4:4" x14ac:dyDescent="0.2">
      <c r="D3514" s="16"/>
    </row>
    <row r="3515" spans="4:4" x14ac:dyDescent="0.2">
      <c r="D3515" s="16"/>
    </row>
    <row r="3516" spans="4:4" x14ac:dyDescent="0.2">
      <c r="D3516" s="16"/>
    </row>
    <row r="3517" spans="4:4" x14ac:dyDescent="0.2">
      <c r="D3517" s="16"/>
    </row>
    <row r="3518" spans="4:4" x14ac:dyDescent="0.2">
      <c r="D3518" s="16"/>
    </row>
    <row r="3519" spans="4:4" x14ac:dyDescent="0.2">
      <c r="D3519" s="16"/>
    </row>
    <row r="3520" spans="4:4" x14ac:dyDescent="0.2">
      <c r="D3520" s="16"/>
    </row>
    <row r="3521" spans="4:4" x14ac:dyDescent="0.2">
      <c r="D3521" s="16"/>
    </row>
    <row r="3522" spans="4:4" x14ac:dyDescent="0.2">
      <c r="D3522" s="16"/>
    </row>
    <row r="3523" spans="4:4" x14ac:dyDescent="0.2">
      <c r="D3523" s="16"/>
    </row>
    <row r="3524" spans="4:4" x14ac:dyDescent="0.2">
      <c r="D3524" s="16"/>
    </row>
    <row r="3525" spans="4:4" x14ac:dyDescent="0.2">
      <c r="D3525" s="16"/>
    </row>
    <row r="3526" spans="4:4" x14ac:dyDescent="0.2">
      <c r="D3526" s="16"/>
    </row>
    <row r="3527" spans="4:4" x14ac:dyDescent="0.2">
      <c r="D3527" s="16"/>
    </row>
    <row r="3528" spans="4:4" x14ac:dyDescent="0.2">
      <c r="D3528" s="16"/>
    </row>
    <row r="3529" spans="4:4" x14ac:dyDescent="0.2">
      <c r="D3529" s="16"/>
    </row>
    <row r="3530" spans="4:4" x14ac:dyDescent="0.2">
      <c r="D3530" s="16"/>
    </row>
    <row r="3531" spans="4:4" x14ac:dyDescent="0.2">
      <c r="D3531" s="16"/>
    </row>
    <row r="3532" spans="4:4" x14ac:dyDescent="0.2">
      <c r="D3532" s="16"/>
    </row>
    <row r="3533" spans="4:4" x14ac:dyDescent="0.2">
      <c r="D3533" s="16"/>
    </row>
    <row r="3534" spans="4:4" x14ac:dyDescent="0.2">
      <c r="D3534" s="16"/>
    </row>
    <row r="3535" spans="4:4" x14ac:dyDescent="0.2">
      <c r="D3535" s="16"/>
    </row>
    <row r="3536" spans="4:4" x14ac:dyDescent="0.2">
      <c r="D3536" s="16"/>
    </row>
    <row r="3537" spans="4:4" x14ac:dyDescent="0.2">
      <c r="D3537" s="16"/>
    </row>
    <row r="3538" spans="4:4" x14ac:dyDescent="0.2">
      <c r="D3538" s="16"/>
    </row>
    <row r="3539" spans="4:4" x14ac:dyDescent="0.2">
      <c r="D3539" s="16"/>
    </row>
    <row r="3540" spans="4:4" x14ac:dyDescent="0.2">
      <c r="D3540" s="16"/>
    </row>
    <row r="3541" spans="4:4" x14ac:dyDescent="0.2">
      <c r="D3541" s="16"/>
    </row>
    <row r="3542" spans="4:4" x14ac:dyDescent="0.2">
      <c r="D3542" s="16"/>
    </row>
    <row r="3543" spans="4:4" x14ac:dyDescent="0.2">
      <c r="D3543" s="16"/>
    </row>
    <row r="3544" spans="4:4" x14ac:dyDescent="0.2">
      <c r="D3544" s="16"/>
    </row>
    <row r="3545" spans="4:4" x14ac:dyDescent="0.2">
      <c r="D3545" s="16"/>
    </row>
    <row r="3546" spans="4:4" x14ac:dyDescent="0.2">
      <c r="D3546" s="16"/>
    </row>
    <row r="3547" spans="4:4" x14ac:dyDescent="0.2">
      <c r="D3547" s="16"/>
    </row>
    <row r="3548" spans="4:4" x14ac:dyDescent="0.2">
      <c r="D3548" s="16"/>
    </row>
    <row r="3549" spans="4:4" x14ac:dyDescent="0.2">
      <c r="D3549" s="16"/>
    </row>
    <row r="3550" spans="4:4" x14ac:dyDescent="0.2">
      <c r="D3550" s="16"/>
    </row>
    <row r="3551" spans="4:4" x14ac:dyDescent="0.2">
      <c r="D3551" s="16"/>
    </row>
    <row r="3552" spans="4:4" x14ac:dyDescent="0.2">
      <c r="D3552" s="16"/>
    </row>
    <row r="3553" spans="4:4" x14ac:dyDescent="0.2">
      <c r="D3553" s="16"/>
    </row>
    <row r="3554" spans="4:4" x14ac:dyDescent="0.2">
      <c r="D3554" s="16"/>
    </row>
    <row r="3555" spans="4:4" x14ac:dyDescent="0.2">
      <c r="D3555" s="16"/>
    </row>
    <row r="3556" spans="4:4" x14ac:dyDescent="0.2">
      <c r="D3556" s="16"/>
    </row>
    <row r="3557" spans="4:4" x14ac:dyDescent="0.2">
      <c r="D3557" s="16"/>
    </row>
    <row r="3558" spans="4:4" x14ac:dyDescent="0.2">
      <c r="D3558" s="16"/>
    </row>
    <row r="3559" spans="4:4" x14ac:dyDescent="0.2">
      <c r="D3559" s="16"/>
    </row>
    <row r="3560" spans="4:4" x14ac:dyDescent="0.2">
      <c r="D3560" s="16"/>
    </row>
    <row r="3561" spans="4:4" x14ac:dyDescent="0.2">
      <c r="D3561" s="16"/>
    </row>
    <row r="3562" spans="4:4" x14ac:dyDescent="0.2">
      <c r="D3562" s="16"/>
    </row>
    <row r="3563" spans="4:4" x14ac:dyDescent="0.2">
      <c r="D3563" s="16"/>
    </row>
    <row r="3564" spans="4:4" x14ac:dyDescent="0.2">
      <c r="D3564" s="16"/>
    </row>
    <row r="3565" spans="4:4" x14ac:dyDescent="0.2">
      <c r="D3565" s="16"/>
    </row>
    <row r="3566" spans="4:4" x14ac:dyDescent="0.2">
      <c r="D3566" s="16"/>
    </row>
    <row r="3567" spans="4:4" x14ac:dyDescent="0.2">
      <c r="D3567" s="16"/>
    </row>
    <row r="3568" spans="4:4" x14ac:dyDescent="0.2">
      <c r="D3568" s="16"/>
    </row>
    <row r="3569" spans="4:4" x14ac:dyDescent="0.2">
      <c r="D3569" s="16"/>
    </row>
    <row r="3570" spans="4:4" x14ac:dyDescent="0.2">
      <c r="D3570" s="16"/>
    </row>
    <row r="3571" spans="4:4" x14ac:dyDescent="0.2">
      <c r="D3571" s="16"/>
    </row>
    <row r="3572" spans="4:4" x14ac:dyDescent="0.2">
      <c r="D3572" s="16"/>
    </row>
    <row r="3573" spans="4:4" x14ac:dyDescent="0.2">
      <c r="D3573" s="16"/>
    </row>
    <row r="3574" spans="4:4" x14ac:dyDescent="0.2">
      <c r="D3574" s="16"/>
    </row>
    <row r="3575" spans="4:4" x14ac:dyDescent="0.2">
      <c r="D3575" s="16"/>
    </row>
    <row r="3576" spans="4:4" x14ac:dyDescent="0.2">
      <c r="D3576" s="16"/>
    </row>
    <row r="3577" spans="4:4" x14ac:dyDescent="0.2">
      <c r="D3577" s="16"/>
    </row>
    <row r="3578" spans="4:4" x14ac:dyDescent="0.2">
      <c r="D3578" s="16"/>
    </row>
    <row r="3579" spans="4:4" x14ac:dyDescent="0.2">
      <c r="D3579" s="16"/>
    </row>
    <row r="3580" spans="4:4" x14ac:dyDescent="0.2">
      <c r="D3580" s="16"/>
    </row>
    <row r="3581" spans="4:4" x14ac:dyDescent="0.2">
      <c r="D3581" s="16"/>
    </row>
    <row r="3582" spans="4:4" x14ac:dyDescent="0.2">
      <c r="D3582" s="16"/>
    </row>
    <row r="3583" spans="4:4" x14ac:dyDescent="0.2">
      <c r="D3583" s="16"/>
    </row>
    <row r="3584" spans="4:4" x14ac:dyDescent="0.2">
      <c r="D3584" s="16"/>
    </row>
    <row r="3585" spans="4:4" x14ac:dyDescent="0.2">
      <c r="D3585" s="16"/>
    </row>
    <row r="3586" spans="4:4" x14ac:dyDescent="0.2">
      <c r="D3586" s="16"/>
    </row>
    <row r="3587" spans="4:4" x14ac:dyDescent="0.2">
      <c r="D3587" s="16"/>
    </row>
    <row r="3588" spans="4:4" x14ac:dyDescent="0.2">
      <c r="D3588" s="16"/>
    </row>
    <row r="3589" spans="4:4" x14ac:dyDescent="0.2">
      <c r="D3589" s="16"/>
    </row>
    <row r="3590" spans="4:4" x14ac:dyDescent="0.2">
      <c r="D3590" s="16"/>
    </row>
    <row r="3591" spans="4:4" x14ac:dyDescent="0.2">
      <c r="D3591" s="16"/>
    </row>
    <row r="3592" spans="4:4" x14ac:dyDescent="0.2">
      <c r="D3592" s="16"/>
    </row>
    <row r="3593" spans="4:4" x14ac:dyDescent="0.2">
      <c r="D3593" s="16"/>
    </row>
    <row r="3594" spans="4:4" x14ac:dyDescent="0.2">
      <c r="D3594" s="16"/>
    </row>
    <row r="3595" spans="4:4" x14ac:dyDescent="0.2">
      <c r="D3595" s="16"/>
    </row>
    <row r="3596" spans="4:4" x14ac:dyDescent="0.2">
      <c r="D3596" s="16"/>
    </row>
    <row r="3597" spans="4:4" x14ac:dyDescent="0.2">
      <c r="D3597" s="16"/>
    </row>
    <row r="3598" spans="4:4" x14ac:dyDescent="0.2">
      <c r="D3598" s="16"/>
    </row>
    <row r="3599" spans="4:4" x14ac:dyDescent="0.2">
      <c r="D3599" s="16"/>
    </row>
    <row r="3600" spans="4:4" x14ac:dyDescent="0.2">
      <c r="D3600" s="16"/>
    </row>
    <row r="3601" spans="4:4" x14ac:dyDescent="0.2">
      <c r="D3601" s="16"/>
    </row>
    <row r="3602" spans="4:4" x14ac:dyDescent="0.2">
      <c r="D3602" s="16"/>
    </row>
    <row r="3603" spans="4:4" x14ac:dyDescent="0.2">
      <c r="D3603" s="16"/>
    </row>
    <row r="3604" spans="4:4" x14ac:dyDescent="0.2">
      <c r="D3604" s="16"/>
    </row>
    <row r="3605" spans="4:4" x14ac:dyDescent="0.2">
      <c r="D3605" s="16"/>
    </row>
    <row r="3606" spans="4:4" x14ac:dyDescent="0.2">
      <c r="D3606" s="16"/>
    </row>
    <row r="3607" spans="4:4" x14ac:dyDescent="0.2">
      <c r="D3607" s="16"/>
    </row>
    <row r="3608" spans="4:4" x14ac:dyDescent="0.2">
      <c r="D3608" s="16"/>
    </row>
    <row r="3609" spans="4:4" x14ac:dyDescent="0.2">
      <c r="D3609" s="16"/>
    </row>
    <row r="3610" spans="4:4" x14ac:dyDescent="0.2">
      <c r="D3610" s="16"/>
    </row>
    <row r="3611" spans="4:4" x14ac:dyDescent="0.2">
      <c r="D3611" s="16"/>
    </row>
    <row r="3612" spans="4:4" x14ac:dyDescent="0.2">
      <c r="D3612" s="16"/>
    </row>
    <row r="3613" spans="4:4" x14ac:dyDescent="0.2">
      <c r="D3613" s="16"/>
    </row>
    <row r="3614" spans="4:4" x14ac:dyDescent="0.2">
      <c r="D3614" s="16"/>
    </row>
    <row r="3615" spans="4:4" x14ac:dyDescent="0.2">
      <c r="D3615" s="16"/>
    </row>
    <row r="3616" spans="4:4" x14ac:dyDescent="0.2">
      <c r="D3616" s="16"/>
    </row>
    <row r="3617" spans="4:4" x14ac:dyDescent="0.2">
      <c r="D3617" s="16"/>
    </row>
    <row r="3618" spans="4:4" x14ac:dyDescent="0.2">
      <c r="D3618" s="16"/>
    </row>
    <row r="3619" spans="4:4" x14ac:dyDescent="0.2">
      <c r="D3619" s="16"/>
    </row>
    <row r="3620" spans="4:4" x14ac:dyDescent="0.2">
      <c r="D3620" s="16"/>
    </row>
    <row r="3621" spans="4:4" x14ac:dyDescent="0.2">
      <c r="D3621" s="16"/>
    </row>
    <row r="3622" spans="4:4" x14ac:dyDescent="0.2">
      <c r="D3622" s="16"/>
    </row>
    <row r="3623" spans="4:4" x14ac:dyDescent="0.2">
      <c r="D3623" s="16"/>
    </row>
    <row r="3624" spans="4:4" x14ac:dyDescent="0.2">
      <c r="D3624" s="16"/>
    </row>
    <row r="3625" spans="4:4" x14ac:dyDescent="0.2">
      <c r="D3625" s="16"/>
    </row>
    <row r="3626" spans="4:4" x14ac:dyDescent="0.2">
      <c r="D3626" s="16"/>
    </row>
    <row r="3627" spans="4:4" x14ac:dyDescent="0.2">
      <c r="D3627" s="16"/>
    </row>
    <row r="3628" spans="4:4" x14ac:dyDescent="0.2">
      <c r="D3628" s="16"/>
    </row>
    <row r="3629" spans="4:4" x14ac:dyDescent="0.2">
      <c r="D3629" s="16"/>
    </row>
    <row r="3630" spans="4:4" x14ac:dyDescent="0.2">
      <c r="D3630" s="16"/>
    </row>
    <row r="3631" spans="4:4" x14ac:dyDescent="0.2">
      <c r="D3631" s="16"/>
    </row>
    <row r="3632" spans="4:4" x14ac:dyDescent="0.2">
      <c r="D3632" s="16"/>
    </row>
    <row r="3633" spans="4:4" x14ac:dyDescent="0.2">
      <c r="D3633" s="16"/>
    </row>
    <row r="3634" spans="4:4" x14ac:dyDescent="0.2">
      <c r="D3634" s="16"/>
    </row>
    <row r="3635" spans="4:4" x14ac:dyDescent="0.2">
      <c r="D3635" s="16"/>
    </row>
    <row r="3636" spans="4:4" x14ac:dyDescent="0.2">
      <c r="D3636" s="16"/>
    </row>
    <row r="3637" spans="4:4" x14ac:dyDescent="0.2">
      <c r="D3637" s="16"/>
    </row>
    <row r="3638" spans="4:4" x14ac:dyDescent="0.2">
      <c r="D3638" s="16"/>
    </row>
    <row r="3639" spans="4:4" x14ac:dyDescent="0.2">
      <c r="D3639" s="16"/>
    </row>
    <row r="3640" spans="4:4" x14ac:dyDescent="0.2">
      <c r="D3640" s="16"/>
    </row>
    <row r="3641" spans="4:4" x14ac:dyDescent="0.2">
      <c r="D3641" s="16"/>
    </row>
    <row r="3642" spans="4:4" x14ac:dyDescent="0.2">
      <c r="D3642" s="16"/>
    </row>
    <row r="3643" spans="4:4" x14ac:dyDescent="0.2">
      <c r="D3643" s="16"/>
    </row>
    <row r="3644" spans="4:4" x14ac:dyDescent="0.2">
      <c r="D3644" s="16"/>
    </row>
    <row r="3645" spans="4:4" x14ac:dyDescent="0.2">
      <c r="D3645" s="16"/>
    </row>
    <row r="3646" spans="4:4" x14ac:dyDescent="0.2">
      <c r="D3646" s="16"/>
    </row>
    <row r="3647" spans="4:4" x14ac:dyDescent="0.2">
      <c r="D3647" s="16"/>
    </row>
    <row r="3648" spans="4:4" x14ac:dyDescent="0.2">
      <c r="D3648" s="16"/>
    </row>
    <row r="3649" spans="4:4" x14ac:dyDescent="0.2">
      <c r="D3649" s="16"/>
    </row>
    <row r="3650" spans="4:4" x14ac:dyDescent="0.2">
      <c r="D3650" s="16"/>
    </row>
    <row r="3651" spans="4:4" x14ac:dyDescent="0.2">
      <c r="D3651" s="16"/>
    </row>
    <row r="3652" spans="4:4" x14ac:dyDescent="0.2">
      <c r="D3652" s="16"/>
    </row>
    <row r="3653" spans="4:4" x14ac:dyDescent="0.2">
      <c r="D3653" s="16"/>
    </row>
    <row r="3654" spans="4:4" x14ac:dyDescent="0.2">
      <c r="D3654" s="16"/>
    </row>
    <row r="3655" spans="4:4" x14ac:dyDescent="0.2">
      <c r="D3655" s="16"/>
    </row>
    <row r="3656" spans="4:4" x14ac:dyDescent="0.2">
      <c r="D3656" s="16"/>
    </row>
    <row r="3657" spans="4:4" x14ac:dyDescent="0.2">
      <c r="D3657" s="16"/>
    </row>
    <row r="3658" spans="4:4" x14ac:dyDescent="0.2">
      <c r="D3658" s="16"/>
    </row>
    <row r="3659" spans="4:4" x14ac:dyDescent="0.2">
      <c r="D3659" s="16"/>
    </row>
    <row r="3660" spans="4:4" x14ac:dyDescent="0.2">
      <c r="D3660" s="16"/>
    </row>
    <row r="3661" spans="4:4" x14ac:dyDescent="0.2">
      <c r="D3661" s="16"/>
    </row>
    <row r="3662" spans="4:4" x14ac:dyDescent="0.2">
      <c r="D3662" s="16"/>
    </row>
    <row r="3663" spans="4:4" x14ac:dyDescent="0.2">
      <c r="D3663" s="16"/>
    </row>
    <row r="3664" spans="4:4" x14ac:dyDescent="0.2">
      <c r="D3664" s="16"/>
    </row>
    <row r="3665" spans="4:4" x14ac:dyDescent="0.2">
      <c r="D3665" s="16"/>
    </row>
    <row r="3666" spans="4:4" x14ac:dyDescent="0.2">
      <c r="D3666" s="16"/>
    </row>
    <row r="3667" spans="4:4" x14ac:dyDescent="0.2">
      <c r="D3667" s="16"/>
    </row>
    <row r="3668" spans="4:4" x14ac:dyDescent="0.2">
      <c r="D3668" s="16"/>
    </row>
    <row r="3669" spans="4:4" x14ac:dyDescent="0.2">
      <c r="D3669" s="16"/>
    </row>
    <row r="3670" spans="4:4" x14ac:dyDescent="0.2">
      <c r="D3670" s="16"/>
    </row>
    <row r="3671" spans="4:4" x14ac:dyDescent="0.2">
      <c r="D3671" s="16"/>
    </row>
    <row r="3672" spans="4:4" x14ac:dyDescent="0.2">
      <c r="D3672" s="16"/>
    </row>
    <row r="3673" spans="4:4" x14ac:dyDescent="0.2">
      <c r="D3673" s="16"/>
    </row>
    <row r="3674" spans="4:4" x14ac:dyDescent="0.2">
      <c r="D3674" s="16"/>
    </row>
    <row r="3675" spans="4:4" x14ac:dyDescent="0.2">
      <c r="D3675" s="16"/>
    </row>
    <row r="3676" spans="4:4" x14ac:dyDescent="0.2">
      <c r="D3676" s="16"/>
    </row>
    <row r="3677" spans="4:4" x14ac:dyDescent="0.2">
      <c r="D3677" s="16"/>
    </row>
    <row r="3678" spans="4:4" x14ac:dyDescent="0.2">
      <c r="D3678" s="16"/>
    </row>
    <row r="3679" spans="4:4" x14ac:dyDescent="0.2">
      <c r="D3679" s="16"/>
    </row>
    <row r="3680" spans="4:4" x14ac:dyDescent="0.2">
      <c r="D3680" s="16"/>
    </row>
    <row r="3681" spans="4:4" x14ac:dyDescent="0.2">
      <c r="D3681" s="16"/>
    </row>
    <row r="3682" spans="4:4" x14ac:dyDescent="0.2">
      <c r="D3682" s="16"/>
    </row>
    <row r="3683" spans="4:4" x14ac:dyDescent="0.2">
      <c r="D3683" s="16"/>
    </row>
    <row r="3684" spans="4:4" x14ac:dyDescent="0.2">
      <c r="D3684" s="16"/>
    </row>
    <row r="3685" spans="4:4" x14ac:dyDescent="0.2">
      <c r="D3685" s="16"/>
    </row>
    <row r="3686" spans="4:4" x14ac:dyDescent="0.2">
      <c r="D3686" s="16"/>
    </row>
    <row r="3687" spans="4:4" x14ac:dyDescent="0.2">
      <c r="D3687" s="16"/>
    </row>
    <row r="3688" spans="4:4" x14ac:dyDescent="0.2">
      <c r="D3688" s="16"/>
    </row>
    <row r="3689" spans="4:4" x14ac:dyDescent="0.2">
      <c r="D3689" s="16"/>
    </row>
    <row r="3690" spans="4:4" x14ac:dyDescent="0.2">
      <c r="D3690" s="16"/>
    </row>
    <row r="3691" spans="4:4" x14ac:dyDescent="0.2">
      <c r="D3691" s="16"/>
    </row>
    <row r="3692" spans="4:4" x14ac:dyDescent="0.2">
      <c r="D3692" s="16"/>
    </row>
    <row r="3693" spans="4:4" x14ac:dyDescent="0.2">
      <c r="D3693" s="16"/>
    </row>
    <row r="3694" spans="4:4" x14ac:dyDescent="0.2">
      <c r="D3694" s="16"/>
    </row>
    <row r="3695" spans="4:4" x14ac:dyDescent="0.2">
      <c r="D3695" s="16"/>
    </row>
    <row r="3696" spans="4:4" x14ac:dyDescent="0.2">
      <c r="D3696" s="16"/>
    </row>
    <row r="3697" spans="4:4" x14ac:dyDescent="0.2">
      <c r="D3697" s="16"/>
    </row>
    <row r="3698" spans="4:4" x14ac:dyDescent="0.2">
      <c r="D3698" s="16"/>
    </row>
    <row r="3699" spans="4:4" x14ac:dyDescent="0.2">
      <c r="D3699" s="16"/>
    </row>
    <row r="3700" spans="4:4" x14ac:dyDescent="0.2">
      <c r="D3700" s="16"/>
    </row>
    <row r="3701" spans="4:4" x14ac:dyDescent="0.2">
      <c r="D3701" s="16"/>
    </row>
    <row r="3702" spans="4:4" x14ac:dyDescent="0.2">
      <c r="D3702" s="16"/>
    </row>
    <row r="3703" spans="4:4" x14ac:dyDescent="0.2">
      <c r="D3703" s="16"/>
    </row>
    <row r="3704" spans="4:4" x14ac:dyDescent="0.2">
      <c r="D3704" s="16"/>
    </row>
    <row r="3705" spans="4:4" x14ac:dyDescent="0.2">
      <c r="D3705" s="16"/>
    </row>
    <row r="3706" spans="4:4" x14ac:dyDescent="0.2">
      <c r="D3706" s="16"/>
    </row>
    <row r="3707" spans="4:4" x14ac:dyDescent="0.2">
      <c r="D3707" s="16"/>
    </row>
    <row r="3708" spans="4:4" x14ac:dyDescent="0.2">
      <c r="D3708" s="16"/>
    </row>
    <row r="3709" spans="4:4" x14ac:dyDescent="0.2">
      <c r="D3709" s="16"/>
    </row>
    <row r="3710" spans="4:4" x14ac:dyDescent="0.2">
      <c r="D3710" s="16"/>
    </row>
    <row r="3711" spans="4:4" x14ac:dyDescent="0.2">
      <c r="D3711" s="16"/>
    </row>
    <row r="3712" spans="4:4" x14ac:dyDescent="0.2">
      <c r="D3712" s="16"/>
    </row>
    <row r="3713" spans="4:4" x14ac:dyDescent="0.2">
      <c r="D3713" s="16"/>
    </row>
    <row r="3714" spans="4:4" x14ac:dyDescent="0.2">
      <c r="D3714" s="16"/>
    </row>
    <row r="3715" spans="4:4" x14ac:dyDescent="0.2">
      <c r="D3715" s="16"/>
    </row>
    <row r="3716" spans="4:4" x14ac:dyDescent="0.2">
      <c r="D3716" s="16"/>
    </row>
    <row r="3717" spans="4:4" x14ac:dyDescent="0.2">
      <c r="D3717" s="16"/>
    </row>
    <row r="3718" spans="4:4" x14ac:dyDescent="0.2">
      <c r="D3718" s="16"/>
    </row>
    <row r="3719" spans="4:4" x14ac:dyDescent="0.2">
      <c r="D3719" s="16"/>
    </row>
    <row r="3720" spans="4:4" x14ac:dyDescent="0.2">
      <c r="D3720" s="16"/>
    </row>
    <row r="3721" spans="4:4" x14ac:dyDescent="0.2">
      <c r="D3721" s="16"/>
    </row>
    <row r="3722" spans="4:4" x14ac:dyDescent="0.2">
      <c r="D3722" s="16"/>
    </row>
    <row r="3723" spans="4:4" x14ac:dyDescent="0.2">
      <c r="D3723" s="16"/>
    </row>
    <row r="3724" spans="4:4" x14ac:dyDescent="0.2">
      <c r="D3724" s="16"/>
    </row>
    <row r="3725" spans="4:4" x14ac:dyDescent="0.2">
      <c r="D3725" s="16"/>
    </row>
    <row r="3726" spans="4:4" x14ac:dyDescent="0.2">
      <c r="D3726" s="16"/>
    </row>
    <row r="3727" spans="4:4" x14ac:dyDescent="0.2">
      <c r="D3727" s="16"/>
    </row>
    <row r="3728" spans="4:4" x14ac:dyDescent="0.2">
      <c r="D3728" s="16"/>
    </row>
    <row r="3729" spans="4:4" x14ac:dyDescent="0.2">
      <c r="D3729" s="16"/>
    </row>
    <row r="3730" spans="4:4" x14ac:dyDescent="0.2">
      <c r="D3730" s="16"/>
    </row>
    <row r="3731" spans="4:4" x14ac:dyDescent="0.2">
      <c r="D3731" s="16"/>
    </row>
    <row r="3732" spans="4:4" x14ac:dyDescent="0.2">
      <c r="D3732" s="16"/>
    </row>
    <row r="3733" spans="4:4" x14ac:dyDescent="0.2">
      <c r="D3733" s="16"/>
    </row>
    <row r="3734" spans="4:4" x14ac:dyDescent="0.2">
      <c r="D3734" s="16"/>
    </row>
    <row r="3735" spans="4:4" x14ac:dyDescent="0.2">
      <c r="D3735" s="16"/>
    </row>
    <row r="3736" spans="4:4" x14ac:dyDescent="0.2">
      <c r="D3736" s="16"/>
    </row>
    <row r="3737" spans="4:4" x14ac:dyDescent="0.2">
      <c r="D3737" s="16"/>
    </row>
    <row r="3738" spans="4:4" x14ac:dyDescent="0.2">
      <c r="D3738" s="16"/>
    </row>
    <row r="3739" spans="4:4" x14ac:dyDescent="0.2">
      <c r="D3739" s="16"/>
    </row>
    <row r="3740" spans="4:4" x14ac:dyDescent="0.2">
      <c r="D3740" s="16"/>
    </row>
    <row r="3741" spans="4:4" x14ac:dyDescent="0.2">
      <c r="D3741" s="16"/>
    </row>
    <row r="3742" spans="4:4" x14ac:dyDescent="0.2">
      <c r="D3742" s="16"/>
    </row>
    <row r="3743" spans="4:4" x14ac:dyDescent="0.2">
      <c r="D3743" s="16"/>
    </row>
    <row r="3744" spans="4:4" x14ac:dyDescent="0.2">
      <c r="D3744" s="16"/>
    </row>
    <row r="3745" spans="4:4" x14ac:dyDescent="0.2">
      <c r="D3745" s="16"/>
    </row>
    <row r="3746" spans="4:4" x14ac:dyDescent="0.2">
      <c r="D3746" s="16"/>
    </row>
    <row r="3747" spans="4:4" x14ac:dyDescent="0.2">
      <c r="D3747" s="16"/>
    </row>
    <row r="3748" spans="4:4" x14ac:dyDescent="0.2">
      <c r="D3748" s="16"/>
    </row>
    <row r="3749" spans="4:4" x14ac:dyDescent="0.2">
      <c r="D3749" s="16"/>
    </row>
    <row r="3750" spans="4:4" x14ac:dyDescent="0.2">
      <c r="D3750" s="16"/>
    </row>
    <row r="3751" spans="4:4" x14ac:dyDescent="0.2">
      <c r="D3751" s="16"/>
    </row>
    <row r="3752" spans="4:4" x14ac:dyDescent="0.2">
      <c r="D3752" s="16"/>
    </row>
    <row r="3753" spans="4:4" x14ac:dyDescent="0.2">
      <c r="D3753" s="16"/>
    </row>
    <row r="3754" spans="4:4" x14ac:dyDescent="0.2">
      <c r="D3754" s="16"/>
    </row>
    <row r="3755" spans="4:4" x14ac:dyDescent="0.2">
      <c r="D3755" s="16"/>
    </row>
    <row r="3756" spans="4:4" x14ac:dyDescent="0.2">
      <c r="D3756" s="16"/>
    </row>
    <row r="3757" spans="4:4" x14ac:dyDescent="0.2">
      <c r="D3757" s="16"/>
    </row>
    <row r="3758" spans="4:4" x14ac:dyDescent="0.2">
      <c r="D3758" s="16"/>
    </row>
    <row r="3759" spans="4:4" x14ac:dyDescent="0.2">
      <c r="D3759" s="16"/>
    </row>
    <row r="3760" spans="4:4" x14ac:dyDescent="0.2">
      <c r="D3760" s="16"/>
    </row>
    <row r="3761" spans="4:4" x14ac:dyDescent="0.2">
      <c r="D3761" s="16"/>
    </row>
    <row r="3762" spans="4:4" x14ac:dyDescent="0.2">
      <c r="D3762" s="16"/>
    </row>
    <row r="3763" spans="4:4" x14ac:dyDescent="0.2">
      <c r="D3763" s="16"/>
    </row>
    <row r="3764" spans="4:4" x14ac:dyDescent="0.2">
      <c r="D3764" s="16"/>
    </row>
    <row r="3765" spans="4:4" x14ac:dyDescent="0.2">
      <c r="D3765" s="16"/>
    </row>
    <row r="3766" spans="4:4" x14ac:dyDescent="0.2">
      <c r="D3766" s="16"/>
    </row>
    <row r="3767" spans="4:4" x14ac:dyDescent="0.2">
      <c r="D3767" s="16"/>
    </row>
    <row r="3768" spans="4:4" x14ac:dyDescent="0.2">
      <c r="D3768" s="16"/>
    </row>
    <row r="3769" spans="4:4" x14ac:dyDescent="0.2">
      <c r="D3769" s="16"/>
    </row>
    <row r="3770" spans="4:4" x14ac:dyDescent="0.2">
      <c r="D3770" s="16"/>
    </row>
    <row r="3771" spans="4:4" x14ac:dyDescent="0.2">
      <c r="D3771" s="16"/>
    </row>
    <row r="3772" spans="4:4" x14ac:dyDescent="0.2">
      <c r="D3772" s="16"/>
    </row>
    <row r="3773" spans="4:4" x14ac:dyDescent="0.2">
      <c r="D3773" s="16"/>
    </row>
    <row r="3774" spans="4:4" x14ac:dyDescent="0.2">
      <c r="D3774" s="16"/>
    </row>
    <row r="3775" spans="4:4" x14ac:dyDescent="0.2">
      <c r="D3775" s="16"/>
    </row>
    <row r="3776" spans="4:4" x14ac:dyDescent="0.2">
      <c r="D3776" s="16"/>
    </row>
    <row r="3777" spans="4:4" x14ac:dyDescent="0.2">
      <c r="D3777" s="16"/>
    </row>
    <row r="3778" spans="4:4" x14ac:dyDescent="0.2">
      <c r="D3778" s="16"/>
    </row>
    <row r="3779" spans="4:4" x14ac:dyDescent="0.2">
      <c r="D3779" s="16"/>
    </row>
    <row r="3780" spans="4:4" x14ac:dyDescent="0.2">
      <c r="D3780" s="16"/>
    </row>
    <row r="3781" spans="4:4" x14ac:dyDescent="0.2">
      <c r="D3781" s="16"/>
    </row>
    <row r="3782" spans="4:4" x14ac:dyDescent="0.2">
      <c r="D3782" s="16"/>
    </row>
    <row r="3783" spans="4:4" x14ac:dyDescent="0.2">
      <c r="D3783" s="16"/>
    </row>
    <row r="3784" spans="4:4" x14ac:dyDescent="0.2">
      <c r="D3784" s="16"/>
    </row>
    <row r="3785" spans="4:4" x14ac:dyDescent="0.2">
      <c r="D3785" s="16"/>
    </row>
    <row r="3786" spans="4:4" x14ac:dyDescent="0.2">
      <c r="D3786" s="16"/>
    </row>
    <row r="3787" spans="4:4" x14ac:dyDescent="0.2">
      <c r="D3787" s="16"/>
    </row>
    <row r="3788" spans="4:4" x14ac:dyDescent="0.2">
      <c r="D3788" s="16"/>
    </row>
    <row r="3789" spans="4:4" x14ac:dyDescent="0.2">
      <c r="D3789" s="16"/>
    </row>
    <row r="3790" spans="4:4" x14ac:dyDescent="0.2">
      <c r="D3790" s="16"/>
    </row>
    <row r="3791" spans="4:4" x14ac:dyDescent="0.2">
      <c r="D3791" s="16"/>
    </row>
    <row r="3792" spans="4:4" x14ac:dyDescent="0.2">
      <c r="D3792" s="16"/>
    </row>
    <row r="3793" spans="4:4" x14ac:dyDescent="0.2">
      <c r="D3793" s="16"/>
    </row>
    <row r="3794" spans="4:4" x14ac:dyDescent="0.2">
      <c r="D3794" s="16"/>
    </row>
    <row r="3795" spans="4:4" x14ac:dyDescent="0.2">
      <c r="D3795" s="16"/>
    </row>
    <row r="3796" spans="4:4" x14ac:dyDescent="0.2">
      <c r="D3796" s="16"/>
    </row>
    <row r="3797" spans="4:4" x14ac:dyDescent="0.2">
      <c r="D3797" s="16"/>
    </row>
    <row r="3798" spans="4:4" x14ac:dyDescent="0.2">
      <c r="D3798" s="16"/>
    </row>
    <row r="3799" spans="4:4" x14ac:dyDescent="0.2">
      <c r="D3799" s="16"/>
    </row>
    <row r="3800" spans="4:4" x14ac:dyDescent="0.2">
      <c r="D3800" s="16"/>
    </row>
    <row r="3801" spans="4:4" x14ac:dyDescent="0.2">
      <c r="D3801" s="16"/>
    </row>
    <row r="3802" spans="4:4" x14ac:dyDescent="0.2">
      <c r="D3802" s="16"/>
    </row>
    <row r="3803" spans="4:4" x14ac:dyDescent="0.2">
      <c r="D3803" s="16"/>
    </row>
    <row r="3804" spans="4:4" x14ac:dyDescent="0.2">
      <c r="D3804" s="16"/>
    </row>
    <row r="3805" spans="4:4" x14ac:dyDescent="0.2">
      <c r="D3805" s="16"/>
    </row>
    <row r="3806" spans="4:4" x14ac:dyDescent="0.2">
      <c r="D3806" s="16"/>
    </row>
    <row r="3807" spans="4:4" x14ac:dyDescent="0.2">
      <c r="D3807" s="16"/>
    </row>
    <row r="3808" spans="4:4" x14ac:dyDescent="0.2">
      <c r="D3808" s="16"/>
    </row>
    <row r="3809" spans="4:4" x14ac:dyDescent="0.2">
      <c r="D3809" s="16"/>
    </row>
    <row r="3810" spans="4:4" x14ac:dyDescent="0.2">
      <c r="D3810" s="16"/>
    </row>
    <row r="3811" spans="4:4" x14ac:dyDescent="0.2">
      <c r="D3811" s="16"/>
    </row>
    <row r="3812" spans="4:4" x14ac:dyDescent="0.2">
      <c r="D3812" s="16"/>
    </row>
    <row r="3813" spans="4:4" x14ac:dyDescent="0.2">
      <c r="D3813" s="16"/>
    </row>
    <row r="3814" spans="4:4" x14ac:dyDescent="0.2">
      <c r="D3814" s="16"/>
    </row>
    <row r="3815" spans="4:4" x14ac:dyDescent="0.2">
      <c r="D3815" s="16"/>
    </row>
    <row r="3816" spans="4:4" x14ac:dyDescent="0.2">
      <c r="D3816" s="16"/>
    </row>
    <row r="3817" spans="4:4" x14ac:dyDescent="0.2">
      <c r="D3817" s="16"/>
    </row>
    <row r="3818" spans="4:4" x14ac:dyDescent="0.2">
      <c r="D3818" s="16"/>
    </row>
    <row r="3819" spans="4:4" x14ac:dyDescent="0.2">
      <c r="D3819" s="16"/>
    </row>
    <row r="3820" spans="4:4" x14ac:dyDescent="0.2">
      <c r="D3820" s="16"/>
    </row>
    <row r="3821" spans="4:4" x14ac:dyDescent="0.2">
      <c r="D3821" s="16"/>
    </row>
    <row r="3822" spans="4:4" x14ac:dyDescent="0.2">
      <c r="D3822" s="16"/>
    </row>
    <row r="3823" spans="4:4" x14ac:dyDescent="0.2">
      <c r="D3823" s="16"/>
    </row>
    <row r="3824" spans="4:4" x14ac:dyDescent="0.2">
      <c r="D3824" s="16"/>
    </row>
    <row r="3825" spans="4:4" x14ac:dyDescent="0.2">
      <c r="D3825" s="16"/>
    </row>
    <row r="3826" spans="4:4" x14ac:dyDescent="0.2">
      <c r="D3826" s="16"/>
    </row>
    <row r="3827" spans="4:4" x14ac:dyDescent="0.2">
      <c r="D3827" s="16"/>
    </row>
    <row r="3828" spans="4:4" x14ac:dyDescent="0.2">
      <c r="D3828" s="16"/>
    </row>
    <row r="3829" spans="4:4" x14ac:dyDescent="0.2">
      <c r="D3829" s="16"/>
    </row>
    <row r="3830" spans="4:4" x14ac:dyDescent="0.2">
      <c r="D3830" s="16"/>
    </row>
    <row r="3831" spans="4:4" x14ac:dyDescent="0.2">
      <c r="D3831" s="16"/>
    </row>
    <row r="3832" spans="4:4" x14ac:dyDescent="0.2">
      <c r="D3832" s="16"/>
    </row>
    <row r="3833" spans="4:4" x14ac:dyDescent="0.2">
      <c r="D3833" s="16"/>
    </row>
    <row r="3834" spans="4:4" x14ac:dyDescent="0.2">
      <c r="D3834" s="16"/>
    </row>
    <row r="3835" spans="4:4" x14ac:dyDescent="0.2">
      <c r="D3835" s="16"/>
    </row>
    <row r="3836" spans="4:4" x14ac:dyDescent="0.2">
      <c r="D3836" s="16"/>
    </row>
    <row r="3837" spans="4:4" x14ac:dyDescent="0.2">
      <c r="D3837" s="16"/>
    </row>
    <row r="3838" spans="4:4" x14ac:dyDescent="0.2">
      <c r="D3838" s="16"/>
    </row>
    <row r="3839" spans="4:4" x14ac:dyDescent="0.2">
      <c r="D3839" s="16"/>
    </row>
    <row r="3840" spans="4:4" x14ac:dyDescent="0.2">
      <c r="D3840" s="16"/>
    </row>
    <row r="3841" spans="4:4" x14ac:dyDescent="0.2">
      <c r="D3841" s="16"/>
    </row>
    <row r="3842" spans="4:4" x14ac:dyDescent="0.2">
      <c r="D3842" s="16"/>
    </row>
    <row r="3843" spans="4:4" x14ac:dyDescent="0.2">
      <c r="D3843" s="16"/>
    </row>
    <row r="3844" spans="4:4" x14ac:dyDescent="0.2">
      <c r="D3844" s="16"/>
    </row>
    <row r="3845" spans="4:4" x14ac:dyDescent="0.2">
      <c r="D3845" s="16"/>
    </row>
    <row r="3846" spans="4:4" x14ac:dyDescent="0.2">
      <c r="D3846" s="16"/>
    </row>
    <row r="3847" spans="4:4" x14ac:dyDescent="0.2">
      <c r="D3847" s="16"/>
    </row>
    <row r="3848" spans="4:4" x14ac:dyDescent="0.2">
      <c r="D3848" s="16"/>
    </row>
    <row r="3849" spans="4:4" x14ac:dyDescent="0.2">
      <c r="D3849" s="16"/>
    </row>
    <row r="3850" spans="4:4" x14ac:dyDescent="0.2">
      <c r="D3850" s="16"/>
    </row>
    <row r="3851" spans="4:4" x14ac:dyDescent="0.2">
      <c r="D3851" s="16"/>
    </row>
    <row r="3852" spans="4:4" x14ac:dyDescent="0.2">
      <c r="D3852" s="16"/>
    </row>
    <row r="3853" spans="4:4" x14ac:dyDescent="0.2">
      <c r="D3853" s="16"/>
    </row>
    <row r="3854" spans="4:4" x14ac:dyDescent="0.2">
      <c r="D3854" s="16"/>
    </row>
    <row r="3855" spans="4:4" x14ac:dyDescent="0.2">
      <c r="D3855" s="16"/>
    </row>
    <row r="3856" spans="4:4" x14ac:dyDescent="0.2">
      <c r="D3856" s="16"/>
    </row>
    <row r="3857" spans="4:4" x14ac:dyDescent="0.2">
      <c r="D3857" s="16"/>
    </row>
    <row r="3858" spans="4:4" x14ac:dyDescent="0.2">
      <c r="D3858" s="16"/>
    </row>
    <row r="3859" spans="4:4" x14ac:dyDescent="0.2">
      <c r="D3859" s="16"/>
    </row>
    <row r="3860" spans="4:4" x14ac:dyDescent="0.2">
      <c r="D3860" s="16"/>
    </row>
    <row r="3861" spans="4:4" x14ac:dyDescent="0.2">
      <c r="D3861" s="16"/>
    </row>
    <row r="3862" spans="4:4" x14ac:dyDescent="0.2">
      <c r="D3862" s="16"/>
    </row>
    <row r="3863" spans="4:4" x14ac:dyDescent="0.2">
      <c r="D3863" s="16"/>
    </row>
    <row r="3864" spans="4:4" x14ac:dyDescent="0.2">
      <c r="D3864" s="16"/>
    </row>
    <row r="3865" spans="4:4" x14ac:dyDescent="0.2">
      <c r="D3865" s="16"/>
    </row>
    <row r="3866" spans="4:4" x14ac:dyDescent="0.2">
      <c r="D3866" s="16"/>
    </row>
    <row r="3867" spans="4:4" x14ac:dyDescent="0.2">
      <c r="D3867" s="16"/>
    </row>
    <row r="3868" spans="4:4" x14ac:dyDescent="0.2">
      <c r="D3868" s="16"/>
    </row>
    <row r="3869" spans="4:4" x14ac:dyDescent="0.2">
      <c r="D3869" s="16"/>
    </row>
    <row r="3870" spans="4:4" x14ac:dyDescent="0.2">
      <c r="D3870" s="16"/>
    </row>
    <row r="3871" spans="4:4" x14ac:dyDescent="0.2">
      <c r="D3871" s="16"/>
    </row>
    <row r="3872" spans="4:4" x14ac:dyDescent="0.2">
      <c r="D3872" s="16"/>
    </row>
    <row r="3873" spans="4:4" x14ac:dyDescent="0.2">
      <c r="D3873" s="16"/>
    </row>
    <row r="3874" spans="4:4" x14ac:dyDescent="0.2">
      <c r="D3874" s="16"/>
    </row>
    <row r="3875" spans="4:4" x14ac:dyDescent="0.2">
      <c r="D3875" s="16"/>
    </row>
    <row r="3876" spans="4:4" x14ac:dyDescent="0.2">
      <c r="D3876" s="16"/>
    </row>
    <row r="3877" spans="4:4" x14ac:dyDescent="0.2">
      <c r="D3877" s="16"/>
    </row>
    <row r="3878" spans="4:4" x14ac:dyDescent="0.2">
      <c r="D3878" s="16"/>
    </row>
    <row r="3879" spans="4:4" x14ac:dyDescent="0.2">
      <c r="D3879" s="16"/>
    </row>
    <row r="3880" spans="4:4" x14ac:dyDescent="0.2">
      <c r="D3880" s="16"/>
    </row>
    <row r="3881" spans="4:4" x14ac:dyDescent="0.2">
      <c r="D3881" s="16"/>
    </row>
    <row r="3882" spans="4:4" x14ac:dyDescent="0.2">
      <c r="D3882" s="16"/>
    </row>
    <row r="3883" spans="4:4" x14ac:dyDescent="0.2">
      <c r="D3883" s="16"/>
    </row>
    <row r="3884" spans="4:4" x14ac:dyDescent="0.2">
      <c r="D3884" s="16"/>
    </row>
    <row r="3885" spans="4:4" x14ac:dyDescent="0.2">
      <c r="D3885" s="16"/>
    </row>
    <row r="3886" spans="4:4" x14ac:dyDescent="0.2">
      <c r="D3886" s="16"/>
    </row>
    <row r="3887" spans="4:4" x14ac:dyDescent="0.2">
      <c r="D3887" s="16"/>
    </row>
    <row r="3888" spans="4:4" x14ac:dyDescent="0.2">
      <c r="D3888" s="16"/>
    </row>
    <row r="3889" spans="4:4" x14ac:dyDescent="0.2">
      <c r="D3889" s="16"/>
    </row>
    <row r="3890" spans="4:4" x14ac:dyDescent="0.2">
      <c r="D3890" s="16"/>
    </row>
    <row r="3891" spans="4:4" x14ac:dyDescent="0.2">
      <c r="D3891" s="16"/>
    </row>
    <row r="3892" spans="4:4" x14ac:dyDescent="0.2">
      <c r="D3892" s="16"/>
    </row>
    <row r="3893" spans="4:4" x14ac:dyDescent="0.2">
      <c r="D3893" s="16"/>
    </row>
    <row r="3894" spans="4:4" x14ac:dyDescent="0.2">
      <c r="D3894" s="16"/>
    </row>
    <row r="3895" spans="4:4" x14ac:dyDescent="0.2">
      <c r="D3895" s="16"/>
    </row>
    <row r="3896" spans="4:4" x14ac:dyDescent="0.2">
      <c r="D3896" s="16"/>
    </row>
    <row r="3897" spans="4:4" x14ac:dyDescent="0.2">
      <c r="D3897" s="16"/>
    </row>
    <row r="3898" spans="4:4" x14ac:dyDescent="0.2">
      <c r="D3898" s="16"/>
    </row>
    <row r="3899" spans="4:4" x14ac:dyDescent="0.2">
      <c r="D3899" s="16"/>
    </row>
    <row r="3900" spans="4:4" x14ac:dyDescent="0.2">
      <c r="D3900" s="16"/>
    </row>
    <row r="3901" spans="4:4" x14ac:dyDescent="0.2">
      <c r="D3901" s="16"/>
    </row>
    <row r="3902" spans="4:4" x14ac:dyDescent="0.2">
      <c r="D3902" s="16"/>
    </row>
    <row r="3903" spans="4:4" x14ac:dyDescent="0.2">
      <c r="D3903" s="16"/>
    </row>
    <row r="3904" spans="4:4" x14ac:dyDescent="0.2">
      <c r="D3904" s="16"/>
    </row>
    <row r="3905" spans="4:4" x14ac:dyDescent="0.2">
      <c r="D3905" s="16"/>
    </row>
    <row r="3906" spans="4:4" x14ac:dyDescent="0.2">
      <c r="D3906" s="16"/>
    </row>
    <row r="3907" spans="4:4" x14ac:dyDescent="0.2">
      <c r="D3907" s="16"/>
    </row>
    <row r="3908" spans="4:4" x14ac:dyDescent="0.2">
      <c r="D3908" s="16"/>
    </row>
    <row r="3909" spans="4:4" x14ac:dyDescent="0.2">
      <c r="D3909" s="16"/>
    </row>
    <row r="3910" spans="4:4" x14ac:dyDescent="0.2">
      <c r="D3910" s="16"/>
    </row>
    <row r="3911" spans="4:4" x14ac:dyDescent="0.2">
      <c r="D3911" s="16"/>
    </row>
    <row r="3912" spans="4:4" x14ac:dyDescent="0.2">
      <c r="D3912" s="16"/>
    </row>
    <row r="3913" spans="4:4" x14ac:dyDescent="0.2">
      <c r="D3913" s="16"/>
    </row>
    <row r="3914" spans="4:4" x14ac:dyDescent="0.2">
      <c r="D3914" s="16"/>
    </row>
    <row r="3915" spans="4:4" x14ac:dyDescent="0.2">
      <c r="D3915" s="16"/>
    </row>
    <row r="3916" spans="4:4" x14ac:dyDescent="0.2">
      <c r="D3916" s="16"/>
    </row>
    <row r="3917" spans="4:4" x14ac:dyDescent="0.2">
      <c r="D3917" s="16"/>
    </row>
    <row r="3918" spans="4:4" x14ac:dyDescent="0.2">
      <c r="D3918" s="16"/>
    </row>
    <row r="3919" spans="4:4" x14ac:dyDescent="0.2">
      <c r="D3919" s="16"/>
    </row>
    <row r="3920" spans="4:4" x14ac:dyDescent="0.2">
      <c r="D3920" s="16"/>
    </row>
    <row r="3921" spans="4:4" x14ac:dyDescent="0.2">
      <c r="D3921" s="16"/>
    </row>
    <row r="3922" spans="4:4" x14ac:dyDescent="0.2">
      <c r="D3922" s="16"/>
    </row>
    <row r="3923" spans="4:4" x14ac:dyDescent="0.2">
      <c r="D3923" s="16"/>
    </row>
    <row r="3924" spans="4:4" x14ac:dyDescent="0.2">
      <c r="D3924" s="16"/>
    </row>
    <row r="3925" spans="4:4" x14ac:dyDescent="0.2">
      <c r="D3925" s="16"/>
    </row>
    <row r="3926" spans="4:4" x14ac:dyDescent="0.2">
      <c r="D3926" s="16"/>
    </row>
    <row r="3927" spans="4:4" x14ac:dyDescent="0.2">
      <c r="D3927" s="16"/>
    </row>
    <row r="3928" spans="4:4" x14ac:dyDescent="0.2">
      <c r="D3928" s="16"/>
    </row>
    <row r="3929" spans="4:4" x14ac:dyDescent="0.2">
      <c r="D3929" s="16"/>
    </row>
    <row r="3930" spans="4:4" x14ac:dyDescent="0.2">
      <c r="D3930" s="16"/>
    </row>
    <row r="3931" spans="4:4" x14ac:dyDescent="0.2">
      <c r="D3931" s="16"/>
    </row>
    <row r="3932" spans="4:4" x14ac:dyDescent="0.2">
      <c r="D3932" s="16"/>
    </row>
    <row r="3933" spans="4:4" x14ac:dyDescent="0.2">
      <c r="D3933" s="16"/>
    </row>
    <row r="3934" spans="4:4" x14ac:dyDescent="0.2">
      <c r="D3934" s="16"/>
    </row>
    <row r="3935" spans="4:4" x14ac:dyDescent="0.2">
      <c r="D3935" s="16"/>
    </row>
    <row r="3936" spans="4:4" x14ac:dyDescent="0.2">
      <c r="D3936" s="16"/>
    </row>
    <row r="3937" spans="4:4" x14ac:dyDescent="0.2">
      <c r="D3937" s="16"/>
    </row>
    <row r="3938" spans="4:4" x14ac:dyDescent="0.2">
      <c r="D3938" s="16"/>
    </row>
    <row r="3939" spans="4:4" x14ac:dyDescent="0.2">
      <c r="D3939" s="16"/>
    </row>
    <row r="3940" spans="4:4" x14ac:dyDescent="0.2">
      <c r="D3940" s="16"/>
    </row>
    <row r="3941" spans="4:4" x14ac:dyDescent="0.2">
      <c r="D3941" s="16"/>
    </row>
    <row r="3942" spans="4:4" x14ac:dyDescent="0.2">
      <c r="D3942" s="16"/>
    </row>
    <row r="3943" spans="4:4" x14ac:dyDescent="0.2">
      <c r="D3943" s="16"/>
    </row>
    <row r="3944" spans="4:4" x14ac:dyDescent="0.2">
      <c r="D3944" s="16"/>
    </row>
    <row r="3945" spans="4:4" x14ac:dyDescent="0.2">
      <c r="D3945" s="16"/>
    </row>
    <row r="3946" spans="4:4" x14ac:dyDescent="0.2">
      <c r="D3946" s="16"/>
    </row>
    <row r="3947" spans="4:4" x14ac:dyDescent="0.2">
      <c r="D3947" s="16"/>
    </row>
    <row r="3948" spans="4:4" x14ac:dyDescent="0.2">
      <c r="D3948" s="16"/>
    </row>
    <row r="3949" spans="4:4" x14ac:dyDescent="0.2">
      <c r="D3949" s="16"/>
    </row>
    <row r="3950" spans="4:4" x14ac:dyDescent="0.2">
      <c r="D3950" s="16"/>
    </row>
    <row r="3951" spans="4:4" x14ac:dyDescent="0.2">
      <c r="D3951" s="16"/>
    </row>
    <row r="3952" spans="4:4" x14ac:dyDescent="0.2">
      <c r="D3952" s="16"/>
    </row>
    <row r="3953" spans="4:4" x14ac:dyDescent="0.2">
      <c r="D3953" s="16"/>
    </row>
    <row r="3954" spans="4:4" x14ac:dyDescent="0.2">
      <c r="D3954" s="16"/>
    </row>
    <row r="3955" spans="4:4" x14ac:dyDescent="0.2">
      <c r="D3955" s="16"/>
    </row>
    <row r="3956" spans="4:4" x14ac:dyDescent="0.2">
      <c r="D3956" s="16"/>
    </row>
    <row r="3957" spans="4:4" x14ac:dyDescent="0.2">
      <c r="D3957" s="16"/>
    </row>
    <row r="3958" spans="4:4" x14ac:dyDescent="0.2">
      <c r="D3958" s="16"/>
    </row>
    <row r="3959" spans="4:4" x14ac:dyDescent="0.2">
      <c r="D3959" s="16"/>
    </row>
    <row r="3960" spans="4:4" x14ac:dyDescent="0.2">
      <c r="D3960" s="16"/>
    </row>
    <row r="3961" spans="4:4" x14ac:dyDescent="0.2">
      <c r="D3961" s="16"/>
    </row>
    <row r="3962" spans="4:4" x14ac:dyDescent="0.2">
      <c r="D3962" s="16"/>
    </row>
    <row r="3963" spans="4:4" x14ac:dyDescent="0.2">
      <c r="D3963" s="16"/>
    </row>
    <row r="3964" spans="4:4" x14ac:dyDescent="0.2">
      <c r="D3964" s="16"/>
    </row>
    <row r="3965" spans="4:4" x14ac:dyDescent="0.2">
      <c r="D3965" s="16"/>
    </row>
    <row r="3966" spans="4:4" x14ac:dyDescent="0.2">
      <c r="D3966" s="16"/>
    </row>
    <row r="3967" spans="4:4" x14ac:dyDescent="0.2">
      <c r="D3967" s="16"/>
    </row>
    <row r="3968" spans="4:4" x14ac:dyDescent="0.2">
      <c r="D3968" s="16"/>
    </row>
    <row r="3969" spans="4:4" x14ac:dyDescent="0.2">
      <c r="D3969" s="16"/>
    </row>
    <row r="3970" spans="4:4" x14ac:dyDescent="0.2">
      <c r="D3970" s="16"/>
    </row>
    <row r="3971" spans="4:4" x14ac:dyDescent="0.2">
      <c r="D3971" s="16"/>
    </row>
    <row r="3972" spans="4:4" x14ac:dyDescent="0.2">
      <c r="D3972" s="16"/>
    </row>
    <row r="3973" spans="4:4" x14ac:dyDescent="0.2">
      <c r="D3973" s="16"/>
    </row>
    <row r="3974" spans="4:4" x14ac:dyDescent="0.2">
      <c r="D3974" s="16"/>
    </row>
    <row r="3975" spans="4:4" x14ac:dyDescent="0.2">
      <c r="D3975" s="16"/>
    </row>
    <row r="3976" spans="4:4" x14ac:dyDescent="0.2">
      <c r="D3976" s="16"/>
    </row>
    <row r="3977" spans="4:4" x14ac:dyDescent="0.2">
      <c r="D3977" s="16"/>
    </row>
    <row r="3978" spans="4:4" x14ac:dyDescent="0.2">
      <c r="D3978" s="16"/>
    </row>
    <row r="3979" spans="4:4" x14ac:dyDescent="0.2">
      <c r="D3979" s="16"/>
    </row>
    <row r="3980" spans="4:4" x14ac:dyDescent="0.2">
      <c r="D3980" s="16"/>
    </row>
    <row r="3981" spans="4:4" x14ac:dyDescent="0.2">
      <c r="D3981" s="16"/>
    </row>
    <row r="3982" spans="4:4" x14ac:dyDescent="0.2">
      <c r="D3982" s="16"/>
    </row>
    <row r="3983" spans="4:4" x14ac:dyDescent="0.2">
      <c r="D3983" s="16"/>
    </row>
    <row r="3984" spans="4:4" x14ac:dyDescent="0.2">
      <c r="D3984" s="16"/>
    </row>
    <row r="3985" spans="4:4" x14ac:dyDescent="0.2">
      <c r="D3985" s="16"/>
    </row>
    <row r="3986" spans="4:4" x14ac:dyDescent="0.2">
      <c r="D3986" s="16"/>
    </row>
    <row r="3987" spans="4:4" x14ac:dyDescent="0.2">
      <c r="D3987" s="16"/>
    </row>
    <row r="3988" spans="4:4" x14ac:dyDescent="0.2">
      <c r="D3988" s="16"/>
    </row>
    <row r="3989" spans="4:4" x14ac:dyDescent="0.2">
      <c r="D3989" s="16"/>
    </row>
    <row r="3990" spans="4:4" x14ac:dyDescent="0.2">
      <c r="D3990" s="16"/>
    </row>
    <row r="3991" spans="4:4" x14ac:dyDescent="0.2">
      <c r="D3991" s="16"/>
    </row>
    <row r="3992" spans="4:4" x14ac:dyDescent="0.2">
      <c r="D3992" s="16"/>
    </row>
    <row r="3993" spans="4:4" x14ac:dyDescent="0.2">
      <c r="D3993" s="16"/>
    </row>
    <row r="3994" spans="4:4" x14ac:dyDescent="0.2">
      <c r="D3994" s="16"/>
    </row>
    <row r="3995" spans="4:4" x14ac:dyDescent="0.2">
      <c r="D3995" s="16"/>
    </row>
    <row r="3996" spans="4:4" x14ac:dyDescent="0.2">
      <c r="D3996" s="16"/>
    </row>
    <row r="3997" spans="4:4" x14ac:dyDescent="0.2">
      <c r="D3997" s="16"/>
    </row>
    <row r="3998" spans="4:4" x14ac:dyDescent="0.2">
      <c r="D3998" s="16"/>
    </row>
    <row r="3999" spans="4:4" x14ac:dyDescent="0.2">
      <c r="D3999" s="16"/>
    </row>
    <row r="4000" spans="4:4" x14ac:dyDescent="0.2">
      <c r="D4000" s="16"/>
    </row>
    <row r="4001" spans="4:4" x14ac:dyDescent="0.2">
      <c r="D4001" s="16"/>
    </row>
    <row r="4002" spans="4:4" x14ac:dyDescent="0.2">
      <c r="D4002" s="16"/>
    </row>
    <row r="4003" spans="4:4" x14ac:dyDescent="0.2">
      <c r="D4003" s="16"/>
    </row>
    <row r="4004" spans="4:4" x14ac:dyDescent="0.2">
      <c r="D4004" s="16"/>
    </row>
    <row r="4005" spans="4:4" x14ac:dyDescent="0.2">
      <c r="D4005" s="16"/>
    </row>
    <row r="4006" spans="4:4" x14ac:dyDescent="0.2">
      <c r="D4006" s="16"/>
    </row>
    <row r="4007" spans="4:4" x14ac:dyDescent="0.2">
      <c r="D4007" s="16"/>
    </row>
    <row r="4008" spans="4:4" x14ac:dyDescent="0.2">
      <c r="D4008" s="16"/>
    </row>
    <row r="4009" spans="4:4" x14ac:dyDescent="0.2">
      <c r="D4009" s="16"/>
    </row>
    <row r="4010" spans="4:4" x14ac:dyDescent="0.2">
      <c r="D4010" s="16"/>
    </row>
    <row r="4011" spans="4:4" x14ac:dyDescent="0.2">
      <c r="D4011" s="16"/>
    </row>
    <row r="4012" spans="4:4" x14ac:dyDescent="0.2">
      <c r="D4012" s="16"/>
    </row>
    <row r="4013" spans="4:4" x14ac:dyDescent="0.2">
      <c r="D4013" s="16"/>
    </row>
    <row r="4014" spans="4:4" x14ac:dyDescent="0.2">
      <c r="D4014" s="16"/>
    </row>
    <row r="4015" spans="4:4" x14ac:dyDescent="0.2">
      <c r="D4015" s="16"/>
    </row>
    <row r="4016" spans="4:4" x14ac:dyDescent="0.2">
      <c r="D4016" s="16"/>
    </row>
    <row r="4017" spans="4:4" x14ac:dyDescent="0.2">
      <c r="D4017" s="16"/>
    </row>
    <row r="4018" spans="4:4" x14ac:dyDescent="0.2">
      <c r="D4018" s="16"/>
    </row>
    <row r="4019" spans="4:4" x14ac:dyDescent="0.2">
      <c r="D4019" s="16"/>
    </row>
    <row r="4020" spans="4:4" x14ac:dyDescent="0.2">
      <c r="D4020" s="16"/>
    </row>
    <row r="4021" spans="4:4" x14ac:dyDescent="0.2">
      <c r="D4021" s="16"/>
    </row>
    <row r="4022" spans="4:4" x14ac:dyDescent="0.2">
      <c r="D4022" s="16"/>
    </row>
    <row r="4023" spans="4:4" x14ac:dyDescent="0.2">
      <c r="D4023" s="16"/>
    </row>
    <row r="4024" spans="4:4" x14ac:dyDescent="0.2">
      <c r="D4024" s="16"/>
    </row>
    <row r="4025" spans="4:4" x14ac:dyDescent="0.2">
      <c r="D4025" s="16"/>
    </row>
    <row r="4026" spans="4:4" x14ac:dyDescent="0.2">
      <c r="D4026" s="16"/>
    </row>
    <row r="4027" spans="4:4" x14ac:dyDescent="0.2">
      <c r="D4027" s="16"/>
    </row>
    <row r="4028" spans="4:4" x14ac:dyDescent="0.2">
      <c r="D4028" s="16"/>
    </row>
    <row r="4029" spans="4:4" x14ac:dyDescent="0.2">
      <c r="D4029" s="16"/>
    </row>
    <row r="4030" spans="4:4" x14ac:dyDescent="0.2">
      <c r="D4030" s="16"/>
    </row>
    <row r="4031" spans="4:4" x14ac:dyDescent="0.2">
      <c r="D4031" s="16"/>
    </row>
    <row r="4032" spans="4:4" x14ac:dyDescent="0.2">
      <c r="D4032" s="16"/>
    </row>
    <row r="4033" spans="4:4" x14ac:dyDescent="0.2">
      <c r="D4033" s="16"/>
    </row>
    <row r="4034" spans="4:4" x14ac:dyDescent="0.2">
      <c r="D4034" s="16"/>
    </row>
    <row r="4035" spans="4:4" x14ac:dyDescent="0.2">
      <c r="D4035" s="16"/>
    </row>
    <row r="4036" spans="4:4" x14ac:dyDescent="0.2">
      <c r="D4036" s="16"/>
    </row>
    <row r="4037" spans="4:4" x14ac:dyDescent="0.2">
      <c r="D4037" s="16"/>
    </row>
    <row r="4038" spans="4:4" x14ac:dyDescent="0.2">
      <c r="D4038" s="16"/>
    </row>
    <row r="4039" spans="4:4" x14ac:dyDescent="0.2">
      <c r="D4039" s="16"/>
    </row>
    <row r="4040" spans="4:4" x14ac:dyDescent="0.2">
      <c r="D4040" s="16"/>
    </row>
    <row r="4041" spans="4:4" x14ac:dyDescent="0.2">
      <c r="D4041" s="16"/>
    </row>
    <row r="4042" spans="4:4" x14ac:dyDescent="0.2">
      <c r="D4042" s="16"/>
    </row>
    <row r="4043" spans="4:4" x14ac:dyDescent="0.2">
      <c r="D4043" s="16"/>
    </row>
    <row r="4044" spans="4:4" x14ac:dyDescent="0.2">
      <c r="D4044" s="16"/>
    </row>
    <row r="4045" spans="4:4" x14ac:dyDescent="0.2">
      <c r="D4045" s="16"/>
    </row>
    <row r="4046" spans="4:4" x14ac:dyDescent="0.2">
      <c r="D4046" s="16"/>
    </row>
    <row r="4047" spans="4:4" x14ac:dyDescent="0.2">
      <c r="D4047" s="16"/>
    </row>
    <row r="4048" spans="4:4" x14ac:dyDescent="0.2">
      <c r="D4048" s="16"/>
    </row>
    <row r="4049" spans="4:4" x14ac:dyDescent="0.2">
      <c r="D4049" s="16"/>
    </row>
    <row r="4050" spans="4:4" x14ac:dyDescent="0.2">
      <c r="D4050" s="16"/>
    </row>
    <row r="4051" spans="4:4" x14ac:dyDescent="0.2">
      <c r="D4051" s="16"/>
    </row>
    <row r="4052" spans="4:4" x14ac:dyDescent="0.2">
      <c r="D4052" s="16"/>
    </row>
    <row r="4053" spans="4:4" x14ac:dyDescent="0.2">
      <c r="D4053" s="16"/>
    </row>
    <row r="4054" spans="4:4" x14ac:dyDescent="0.2">
      <c r="D4054" s="16"/>
    </row>
    <row r="4055" spans="4:4" x14ac:dyDescent="0.2">
      <c r="D4055" s="16"/>
    </row>
    <row r="4056" spans="4:4" x14ac:dyDescent="0.2">
      <c r="D4056" s="16"/>
    </row>
    <row r="4057" spans="4:4" x14ac:dyDescent="0.2">
      <c r="D4057" s="16"/>
    </row>
    <row r="4058" spans="4:4" x14ac:dyDescent="0.2">
      <c r="D4058" s="16"/>
    </row>
    <row r="4059" spans="4:4" x14ac:dyDescent="0.2">
      <c r="D4059" s="16"/>
    </row>
    <row r="4060" spans="4:4" x14ac:dyDescent="0.2">
      <c r="D4060" s="16"/>
    </row>
    <row r="4061" spans="4:4" x14ac:dyDescent="0.2">
      <c r="D4061" s="16"/>
    </row>
    <row r="4062" spans="4:4" x14ac:dyDescent="0.2">
      <c r="D4062" s="16"/>
    </row>
    <row r="4063" spans="4:4" x14ac:dyDescent="0.2">
      <c r="D4063" s="16"/>
    </row>
    <row r="4064" spans="4:4" x14ac:dyDescent="0.2">
      <c r="D4064" s="16"/>
    </row>
    <row r="4065" spans="4:4" x14ac:dyDescent="0.2">
      <c r="D4065" s="16"/>
    </row>
    <row r="4066" spans="4:4" x14ac:dyDescent="0.2">
      <c r="D4066" s="16"/>
    </row>
    <row r="4067" spans="4:4" x14ac:dyDescent="0.2">
      <c r="D4067" s="16"/>
    </row>
    <row r="4068" spans="4:4" x14ac:dyDescent="0.2">
      <c r="D4068" s="16"/>
    </row>
    <row r="4069" spans="4:4" x14ac:dyDescent="0.2">
      <c r="D4069" s="16"/>
    </row>
    <row r="4070" spans="4:4" x14ac:dyDescent="0.2">
      <c r="D4070" s="16"/>
    </row>
    <row r="4071" spans="4:4" x14ac:dyDescent="0.2">
      <c r="D4071" s="16"/>
    </row>
    <row r="4072" spans="4:4" x14ac:dyDescent="0.2">
      <c r="D4072" s="16"/>
    </row>
    <row r="4073" spans="4:4" x14ac:dyDescent="0.2">
      <c r="D4073" s="16"/>
    </row>
    <row r="4074" spans="4:4" x14ac:dyDescent="0.2">
      <c r="D4074" s="16"/>
    </row>
    <row r="4075" spans="4:4" x14ac:dyDescent="0.2">
      <c r="D4075" s="16"/>
    </row>
    <row r="4076" spans="4:4" x14ac:dyDescent="0.2">
      <c r="D4076" s="16"/>
    </row>
    <row r="4077" spans="4:4" x14ac:dyDescent="0.2">
      <c r="D4077" s="16"/>
    </row>
    <row r="4078" spans="4:4" x14ac:dyDescent="0.2">
      <c r="D4078" s="16"/>
    </row>
    <row r="4079" spans="4:4" x14ac:dyDescent="0.2">
      <c r="D4079" s="16"/>
    </row>
    <row r="4080" spans="4:4" x14ac:dyDescent="0.2">
      <c r="D4080" s="16"/>
    </row>
    <row r="4081" spans="4:4" x14ac:dyDescent="0.2">
      <c r="D4081" s="16"/>
    </row>
    <row r="4082" spans="4:4" x14ac:dyDescent="0.2">
      <c r="D4082" s="16"/>
    </row>
    <row r="4083" spans="4:4" x14ac:dyDescent="0.2">
      <c r="D4083" s="16"/>
    </row>
    <row r="4084" spans="4:4" x14ac:dyDescent="0.2">
      <c r="D4084" s="16"/>
    </row>
    <row r="4085" spans="4:4" x14ac:dyDescent="0.2">
      <c r="D4085" s="16"/>
    </row>
    <row r="4086" spans="4:4" x14ac:dyDescent="0.2">
      <c r="D4086" s="16"/>
    </row>
    <row r="4087" spans="4:4" x14ac:dyDescent="0.2">
      <c r="D4087" s="16"/>
    </row>
    <row r="4088" spans="4:4" x14ac:dyDescent="0.2">
      <c r="D4088" s="16"/>
    </row>
    <row r="4089" spans="4:4" x14ac:dyDescent="0.2">
      <c r="D4089" s="16"/>
    </row>
    <row r="4090" spans="4:4" x14ac:dyDescent="0.2">
      <c r="D4090" s="16"/>
    </row>
    <row r="4091" spans="4:4" x14ac:dyDescent="0.2">
      <c r="D4091" s="16"/>
    </row>
    <row r="4092" spans="4:4" x14ac:dyDescent="0.2">
      <c r="D4092" s="16"/>
    </row>
    <row r="4093" spans="4:4" x14ac:dyDescent="0.2">
      <c r="D4093" s="16"/>
    </row>
    <row r="4094" spans="4:4" x14ac:dyDescent="0.2">
      <c r="D4094" s="16"/>
    </row>
    <row r="4095" spans="4:4" x14ac:dyDescent="0.2">
      <c r="D4095" s="16"/>
    </row>
    <row r="4096" spans="4:4" x14ac:dyDescent="0.2">
      <c r="D4096" s="16"/>
    </row>
    <row r="4097" spans="4:4" x14ac:dyDescent="0.2">
      <c r="D4097" s="16"/>
    </row>
    <row r="4098" spans="4:4" x14ac:dyDescent="0.2">
      <c r="D4098" s="16"/>
    </row>
    <row r="4099" spans="4:4" x14ac:dyDescent="0.2">
      <c r="D4099" s="16"/>
    </row>
    <row r="4100" spans="4:4" x14ac:dyDescent="0.2">
      <c r="D4100" s="16"/>
    </row>
    <row r="4101" spans="4:4" x14ac:dyDescent="0.2">
      <c r="D4101" s="16"/>
    </row>
    <row r="4102" spans="4:4" x14ac:dyDescent="0.2">
      <c r="D4102" s="16"/>
    </row>
    <row r="4103" spans="4:4" x14ac:dyDescent="0.2">
      <c r="D4103" s="16"/>
    </row>
    <row r="4104" spans="4:4" x14ac:dyDescent="0.2">
      <c r="D4104" s="16"/>
    </row>
    <row r="4105" spans="4:4" x14ac:dyDescent="0.2">
      <c r="D4105" s="16"/>
    </row>
    <row r="4106" spans="4:4" x14ac:dyDescent="0.2">
      <c r="D4106" s="16"/>
    </row>
    <row r="4107" spans="4:4" x14ac:dyDescent="0.2">
      <c r="D4107" s="16"/>
    </row>
    <row r="4108" spans="4:4" x14ac:dyDescent="0.2">
      <c r="D4108" s="16"/>
    </row>
    <row r="4109" spans="4:4" x14ac:dyDescent="0.2">
      <c r="D4109" s="16"/>
    </row>
    <row r="4110" spans="4:4" x14ac:dyDescent="0.2">
      <c r="D4110" s="16"/>
    </row>
    <row r="4111" spans="4:4" x14ac:dyDescent="0.2">
      <c r="D4111" s="16"/>
    </row>
    <row r="4112" spans="4:4" x14ac:dyDescent="0.2">
      <c r="D4112" s="16"/>
    </row>
    <row r="4113" spans="4:4" x14ac:dyDescent="0.2">
      <c r="D4113" s="16"/>
    </row>
    <row r="4114" spans="4:4" x14ac:dyDescent="0.2">
      <c r="D4114" s="16"/>
    </row>
    <row r="4115" spans="4:4" x14ac:dyDescent="0.2">
      <c r="D4115" s="16"/>
    </row>
    <row r="4116" spans="4:4" x14ac:dyDescent="0.2">
      <c r="D4116" s="16"/>
    </row>
    <row r="4117" spans="4:4" x14ac:dyDescent="0.2">
      <c r="D4117" s="16"/>
    </row>
    <row r="4118" spans="4:4" x14ac:dyDescent="0.2">
      <c r="D4118" s="16"/>
    </row>
    <row r="4119" spans="4:4" x14ac:dyDescent="0.2">
      <c r="D4119" s="16"/>
    </row>
    <row r="4120" spans="4:4" x14ac:dyDescent="0.2">
      <c r="D4120" s="16"/>
    </row>
    <row r="4121" spans="4:4" x14ac:dyDescent="0.2">
      <c r="D4121" s="16"/>
    </row>
    <row r="4122" spans="4:4" x14ac:dyDescent="0.2">
      <c r="D4122" s="16"/>
    </row>
    <row r="4123" spans="4:4" x14ac:dyDescent="0.2">
      <c r="D4123" s="16"/>
    </row>
    <row r="4124" spans="4:4" x14ac:dyDescent="0.2">
      <c r="D4124" s="16"/>
    </row>
    <row r="4125" spans="4:4" x14ac:dyDescent="0.2">
      <c r="D4125" s="16"/>
    </row>
    <row r="4126" spans="4:4" x14ac:dyDescent="0.2">
      <c r="D4126" s="16"/>
    </row>
    <row r="4127" spans="4:4" x14ac:dyDescent="0.2">
      <c r="D4127" s="16"/>
    </row>
    <row r="4128" spans="4:4" x14ac:dyDescent="0.2">
      <c r="D4128" s="16"/>
    </row>
    <row r="4129" spans="4:4" x14ac:dyDescent="0.2">
      <c r="D4129" s="16"/>
    </row>
    <row r="4130" spans="4:4" x14ac:dyDescent="0.2">
      <c r="D4130" s="16"/>
    </row>
    <row r="4131" spans="4:4" x14ac:dyDescent="0.2">
      <c r="D4131" s="16"/>
    </row>
    <row r="4132" spans="4:4" x14ac:dyDescent="0.2">
      <c r="D4132" s="16"/>
    </row>
    <row r="4133" spans="4:4" x14ac:dyDescent="0.2">
      <c r="D4133" s="16"/>
    </row>
    <row r="4134" spans="4:4" x14ac:dyDescent="0.2">
      <c r="D4134" s="16"/>
    </row>
    <row r="4135" spans="4:4" x14ac:dyDescent="0.2">
      <c r="D4135" s="16"/>
    </row>
    <row r="4136" spans="4:4" x14ac:dyDescent="0.2">
      <c r="D4136" s="16"/>
    </row>
    <row r="4137" spans="4:4" x14ac:dyDescent="0.2">
      <c r="D4137" s="16"/>
    </row>
    <row r="4138" spans="4:4" x14ac:dyDescent="0.2">
      <c r="D4138" s="16"/>
    </row>
    <row r="4139" spans="4:4" x14ac:dyDescent="0.2">
      <c r="D4139" s="16"/>
    </row>
    <row r="4140" spans="4:4" x14ac:dyDescent="0.2">
      <c r="D4140" s="16"/>
    </row>
    <row r="4141" spans="4:4" x14ac:dyDescent="0.2">
      <c r="D4141" s="16"/>
    </row>
    <row r="4142" spans="4:4" x14ac:dyDescent="0.2">
      <c r="D4142" s="16"/>
    </row>
    <row r="4143" spans="4:4" x14ac:dyDescent="0.2">
      <c r="D4143" s="16"/>
    </row>
    <row r="4144" spans="4:4" x14ac:dyDescent="0.2">
      <c r="D4144" s="16"/>
    </row>
    <row r="4145" spans="4:4" x14ac:dyDescent="0.2">
      <c r="D4145" s="16"/>
    </row>
    <row r="4146" spans="4:4" x14ac:dyDescent="0.2">
      <c r="D4146" s="16"/>
    </row>
    <row r="4147" spans="4:4" x14ac:dyDescent="0.2">
      <c r="D4147" s="16"/>
    </row>
    <row r="4148" spans="4:4" x14ac:dyDescent="0.2">
      <c r="D4148" s="16"/>
    </row>
    <row r="4149" spans="4:4" x14ac:dyDescent="0.2">
      <c r="D4149" s="16"/>
    </row>
    <row r="4150" spans="4:4" x14ac:dyDescent="0.2">
      <c r="D4150" s="16"/>
    </row>
    <row r="4151" spans="4:4" x14ac:dyDescent="0.2">
      <c r="D4151" s="16"/>
    </row>
    <row r="4152" spans="4:4" x14ac:dyDescent="0.2">
      <c r="D4152" s="16"/>
    </row>
    <row r="4153" spans="4:4" x14ac:dyDescent="0.2">
      <c r="D4153" s="16"/>
    </row>
    <row r="4154" spans="4:4" x14ac:dyDescent="0.2">
      <c r="D4154" s="16"/>
    </row>
    <row r="4155" spans="4:4" x14ac:dyDescent="0.2">
      <c r="D4155" s="16"/>
    </row>
    <row r="4156" spans="4:4" x14ac:dyDescent="0.2">
      <c r="D4156" s="16"/>
    </row>
    <row r="4157" spans="4:4" x14ac:dyDescent="0.2">
      <c r="D4157" s="16"/>
    </row>
    <row r="4158" spans="4:4" x14ac:dyDescent="0.2">
      <c r="D4158" s="16"/>
    </row>
    <row r="4159" spans="4:4" x14ac:dyDescent="0.2">
      <c r="D4159" s="16"/>
    </row>
    <row r="4160" spans="4:4" x14ac:dyDescent="0.2">
      <c r="D4160" s="16"/>
    </row>
    <row r="4161" spans="4:4" x14ac:dyDescent="0.2">
      <c r="D4161" s="16"/>
    </row>
    <row r="4162" spans="4:4" x14ac:dyDescent="0.2">
      <c r="D4162" s="16"/>
    </row>
    <row r="4163" spans="4:4" x14ac:dyDescent="0.2">
      <c r="D4163" s="16"/>
    </row>
    <row r="4164" spans="4:4" x14ac:dyDescent="0.2">
      <c r="D4164" s="16"/>
    </row>
    <row r="4165" spans="4:4" x14ac:dyDescent="0.2">
      <c r="D4165" s="16"/>
    </row>
    <row r="4166" spans="4:4" x14ac:dyDescent="0.2">
      <c r="D4166" s="16"/>
    </row>
    <row r="4167" spans="4:4" x14ac:dyDescent="0.2">
      <c r="D4167" s="16"/>
    </row>
    <row r="4168" spans="4:4" x14ac:dyDescent="0.2">
      <c r="D4168" s="16"/>
    </row>
    <row r="4169" spans="4:4" x14ac:dyDescent="0.2">
      <c r="D4169" s="16"/>
    </row>
    <row r="4170" spans="4:4" x14ac:dyDescent="0.2">
      <c r="D4170" s="16"/>
    </row>
    <row r="4171" spans="4:4" x14ac:dyDescent="0.2">
      <c r="D4171" s="16"/>
    </row>
    <row r="4172" spans="4:4" x14ac:dyDescent="0.2">
      <c r="D4172" s="16"/>
    </row>
    <row r="4173" spans="4:4" x14ac:dyDescent="0.2">
      <c r="D4173" s="16"/>
    </row>
    <row r="4174" spans="4:4" x14ac:dyDescent="0.2">
      <c r="D4174" s="16"/>
    </row>
    <row r="4175" spans="4:4" x14ac:dyDescent="0.2">
      <c r="D4175" s="16"/>
    </row>
    <row r="4176" spans="4:4" x14ac:dyDescent="0.2">
      <c r="D4176" s="16"/>
    </row>
    <row r="4177" spans="4:4" x14ac:dyDescent="0.2">
      <c r="D4177" s="16"/>
    </row>
    <row r="4178" spans="4:4" x14ac:dyDescent="0.2">
      <c r="D4178" s="16"/>
    </row>
    <row r="4179" spans="4:4" x14ac:dyDescent="0.2">
      <c r="D4179" s="16"/>
    </row>
    <row r="4180" spans="4:4" x14ac:dyDescent="0.2">
      <c r="D4180" s="16"/>
    </row>
    <row r="4181" spans="4:4" x14ac:dyDescent="0.2">
      <c r="D4181" s="16"/>
    </row>
    <row r="4182" spans="4:4" x14ac:dyDescent="0.2">
      <c r="D4182" s="16"/>
    </row>
    <row r="4183" spans="4:4" x14ac:dyDescent="0.2">
      <c r="D4183" s="16"/>
    </row>
    <row r="4184" spans="4:4" x14ac:dyDescent="0.2">
      <c r="D4184" s="16"/>
    </row>
    <row r="4185" spans="4:4" x14ac:dyDescent="0.2">
      <c r="D4185" s="16"/>
    </row>
    <row r="4186" spans="4:4" x14ac:dyDescent="0.2">
      <c r="D4186" s="16"/>
    </row>
    <row r="4187" spans="4:4" x14ac:dyDescent="0.2">
      <c r="D4187" s="16"/>
    </row>
    <row r="4188" spans="4:4" x14ac:dyDescent="0.2">
      <c r="D4188" s="16"/>
    </row>
    <row r="4189" spans="4:4" x14ac:dyDescent="0.2">
      <c r="D4189" s="16"/>
    </row>
    <row r="4190" spans="4:4" x14ac:dyDescent="0.2">
      <c r="D4190" s="16"/>
    </row>
    <row r="4191" spans="4:4" x14ac:dyDescent="0.2">
      <c r="D4191" s="16"/>
    </row>
    <row r="4192" spans="4:4" x14ac:dyDescent="0.2">
      <c r="D4192" s="16"/>
    </row>
    <row r="4193" spans="4:4" x14ac:dyDescent="0.2">
      <c r="D4193" s="16"/>
    </row>
    <row r="4194" spans="4:4" x14ac:dyDescent="0.2">
      <c r="D4194" s="16"/>
    </row>
    <row r="4195" spans="4:4" x14ac:dyDescent="0.2">
      <c r="D4195" s="16"/>
    </row>
    <row r="4196" spans="4:4" x14ac:dyDescent="0.2">
      <c r="D4196" s="16"/>
    </row>
    <row r="4197" spans="4:4" x14ac:dyDescent="0.2">
      <c r="D4197" s="16"/>
    </row>
    <row r="4198" spans="4:4" x14ac:dyDescent="0.2">
      <c r="D4198" s="16"/>
    </row>
    <row r="4199" spans="4:4" x14ac:dyDescent="0.2">
      <c r="D4199" s="16"/>
    </row>
    <row r="4200" spans="4:4" x14ac:dyDescent="0.2">
      <c r="D4200" s="16"/>
    </row>
    <row r="4201" spans="4:4" x14ac:dyDescent="0.2">
      <c r="D4201" s="16"/>
    </row>
    <row r="4202" spans="4:4" x14ac:dyDescent="0.2">
      <c r="D4202" s="16"/>
    </row>
    <row r="4203" spans="4:4" x14ac:dyDescent="0.2">
      <c r="D4203" s="16"/>
    </row>
    <row r="4204" spans="4:4" x14ac:dyDescent="0.2">
      <c r="D4204" s="16"/>
    </row>
    <row r="4205" spans="4:4" x14ac:dyDescent="0.2">
      <c r="D4205" s="16"/>
    </row>
    <row r="4206" spans="4:4" x14ac:dyDescent="0.2">
      <c r="D4206" s="16"/>
    </row>
    <row r="4207" spans="4:4" x14ac:dyDescent="0.2">
      <c r="D4207" s="16"/>
    </row>
    <row r="4208" spans="4:4" x14ac:dyDescent="0.2">
      <c r="D4208" s="16"/>
    </row>
    <row r="4209" spans="4:4" x14ac:dyDescent="0.2">
      <c r="D4209" s="16"/>
    </row>
    <row r="4210" spans="4:4" x14ac:dyDescent="0.2">
      <c r="D4210" s="16"/>
    </row>
    <row r="4211" spans="4:4" x14ac:dyDescent="0.2">
      <c r="D4211" s="16"/>
    </row>
    <row r="4212" spans="4:4" x14ac:dyDescent="0.2">
      <c r="D4212" s="16"/>
    </row>
    <row r="4213" spans="4:4" x14ac:dyDescent="0.2">
      <c r="D4213" s="16"/>
    </row>
    <row r="4214" spans="4:4" x14ac:dyDescent="0.2">
      <c r="D4214" s="16"/>
    </row>
    <row r="4215" spans="4:4" x14ac:dyDescent="0.2">
      <c r="D4215" s="16"/>
    </row>
    <row r="4216" spans="4:4" x14ac:dyDescent="0.2">
      <c r="D4216" s="16"/>
    </row>
    <row r="4217" spans="4:4" x14ac:dyDescent="0.2">
      <c r="D4217" s="16"/>
    </row>
    <row r="4218" spans="4:4" x14ac:dyDescent="0.2">
      <c r="D4218" s="16"/>
    </row>
    <row r="4219" spans="4:4" x14ac:dyDescent="0.2">
      <c r="D4219" s="16"/>
    </row>
    <row r="4220" spans="4:4" x14ac:dyDescent="0.2">
      <c r="D4220" s="16"/>
    </row>
    <row r="4221" spans="4:4" x14ac:dyDescent="0.2">
      <c r="D4221" s="16"/>
    </row>
    <row r="4222" spans="4:4" x14ac:dyDescent="0.2">
      <c r="D4222" s="16"/>
    </row>
    <row r="4223" spans="4:4" x14ac:dyDescent="0.2">
      <c r="D4223" s="16"/>
    </row>
    <row r="4224" spans="4:4" x14ac:dyDescent="0.2">
      <c r="D4224" s="16"/>
    </row>
    <row r="4225" spans="4:4" x14ac:dyDescent="0.2">
      <c r="D4225" s="16"/>
    </row>
    <row r="4226" spans="4:4" x14ac:dyDescent="0.2">
      <c r="D4226" s="16"/>
    </row>
    <row r="4227" spans="4:4" x14ac:dyDescent="0.2">
      <c r="D4227" s="16"/>
    </row>
    <row r="4228" spans="4:4" x14ac:dyDescent="0.2">
      <c r="D4228" s="16"/>
    </row>
    <row r="4229" spans="4:4" x14ac:dyDescent="0.2">
      <c r="D4229" s="16"/>
    </row>
    <row r="4230" spans="4:4" x14ac:dyDescent="0.2">
      <c r="D4230" s="16"/>
    </row>
    <row r="4231" spans="4:4" x14ac:dyDescent="0.2">
      <c r="D4231" s="16"/>
    </row>
    <row r="4232" spans="4:4" x14ac:dyDescent="0.2">
      <c r="D4232" s="16"/>
    </row>
    <row r="4233" spans="4:4" x14ac:dyDescent="0.2">
      <c r="D4233" s="16"/>
    </row>
    <row r="4234" spans="4:4" x14ac:dyDescent="0.2">
      <c r="D4234" s="16"/>
    </row>
    <row r="4235" spans="4:4" x14ac:dyDescent="0.2">
      <c r="D4235" s="16"/>
    </row>
    <row r="4236" spans="4:4" x14ac:dyDescent="0.2">
      <c r="D4236" s="16"/>
    </row>
    <row r="4237" spans="4:4" x14ac:dyDescent="0.2">
      <c r="D4237" s="16"/>
    </row>
    <row r="4238" spans="4:4" x14ac:dyDescent="0.2">
      <c r="D4238" s="16"/>
    </row>
    <row r="4239" spans="4:4" x14ac:dyDescent="0.2">
      <c r="D4239" s="16"/>
    </row>
    <row r="4240" spans="4:4" x14ac:dyDescent="0.2">
      <c r="D4240" s="16"/>
    </row>
    <row r="4241" spans="4:4" x14ac:dyDescent="0.2">
      <c r="D4241" s="16"/>
    </row>
    <row r="4242" spans="4:4" x14ac:dyDescent="0.2">
      <c r="D4242" s="16"/>
    </row>
    <row r="4243" spans="4:4" x14ac:dyDescent="0.2">
      <c r="D4243" s="16"/>
    </row>
    <row r="4244" spans="4:4" x14ac:dyDescent="0.2">
      <c r="D4244" s="16"/>
    </row>
    <row r="4245" spans="4:4" x14ac:dyDescent="0.2">
      <c r="D4245" s="16"/>
    </row>
    <row r="4246" spans="4:4" x14ac:dyDescent="0.2">
      <c r="D4246" s="16"/>
    </row>
    <row r="4247" spans="4:4" x14ac:dyDescent="0.2">
      <c r="D4247" s="16"/>
    </row>
    <row r="4248" spans="4:4" x14ac:dyDescent="0.2">
      <c r="D4248" s="16"/>
    </row>
    <row r="4249" spans="4:4" x14ac:dyDescent="0.2">
      <c r="D4249" s="16"/>
    </row>
    <row r="4250" spans="4:4" x14ac:dyDescent="0.2">
      <c r="D4250" s="16"/>
    </row>
    <row r="4251" spans="4:4" x14ac:dyDescent="0.2">
      <c r="D4251" s="16"/>
    </row>
    <row r="4252" spans="4:4" x14ac:dyDescent="0.2">
      <c r="D4252" s="16"/>
    </row>
    <row r="4253" spans="4:4" x14ac:dyDescent="0.2">
      <c r="D4253" s="16"/>
    </row>
    <row r="4254" spans="4:4" x14ac:dyDescent="0.2">
      <c r="D4254" s="16"/>
    </row>
    <row r="4255" spans="4:4" x14ac:dyDescent="0.2">
      <c r="D4255" s="16"/>
    </row>
    <row r="4256" spans="4:4" x14ac:dyDescent="0.2">
      <c r="D4256" s="16"/>
    </row>
    <row r="4257" spans="4:4" x14ac:dyDescent="0.2">
      <c r="D4257" s="16"/>
    </row>
    <row r="4258" spans="4:4" x14ac:dyDescent="0.2">
      <c r="D4258" s="16"/>
    </row>
    <row r="4259" spans="4:4" x14ac:dyDescent="0.2">
      <c r="D4259" s="16"/>
    </row>
    <row r="4260" spans="4:4" x14ac:dyDescent="0.2">
      <c r="D4260" s="16"/>
    </row>
    <row r="4261" spans="4:4" x14ac:dyDescent="0.2">
      <c r="D4261" s="16"/>
    </row>
    <row r="4262" spans="4:4" x14ac:dyDescent="0.2">
      <c r="D4262" s="16"/>
    </row>
    <row r="4263" spans="4:4" x14ac:dyDescent="0.2">
      <c r="D4263" s="16"/>
    </row>
    <row r="4264" spans="4:4" x14ac:dyDescent="0.2">
      <c r="D4264" s="16"/>
    </row>
    <row r="4265" spans="4:4" x14ac:dyDescent="0.2">
      <c r="D4265" s="16"/>
    </row>
    <row r="4266" spans="4:4" x14ac:dyDescent="0.2">
      <c r="D4266" s="16"/>
    </row>
    <row r="4267" spans="4:4" x14ac:dyDescent="0.2">
      <c r="D4267" s="16"/>
    </row>
    <row r="4268" spans="4:4" x14ac:dyDescent="0.2">
      <c r="D4268" s="16"/>
    </row>
    <row r="4269" spans="4:4" x14ac:dyDescent="0.2">
      <c r="D4269" s="16"/>
    </row>
    <row r="4270" spans="4:4" x14ac:dyDescent="0.2">
      <c r="D4270" s="16"/>
    </row>
    <row r="4271" spans="4:4" x14ac:dyDescent="0.2">
      <c r="D4271" s="16"/>
    </row>
    <row r="4272" spans="4:4" x14ac:dyDescent="0.2">
      <c r="D4272" s="16"/>
    </row>
    <row r="4273" spans="4:4" x14ac:dyDescent="0.2">
      <c r="D4273" s="16"/>
    </row>
    <row r="4274" spans="4:4" x14ac:dyDescent="0.2">
      <c r="D4274" s="16"/>
    </row>
    <row r="4275" spans="4:4" x14ac:dyDescent="0.2">
      <c r="D4275" s="16"/>
    </row>
    <row r="4276" spans="4:4" x14ac:dyDescent="0.2">
      <c r="D4276" s="16"/>
    </row>
    <row r="4277" spans="4:4" x14ac:dyDescent="0.2">
      <c r="D4277" s="16"/>
    </row>
    <row r="4278" spans="4:4" x14ac:dyDescent="0.2">
      <c r="D4278" s="16"/>
    </row>
    <row r="4279" spans="4:4" x14ac:dyDescent="0.2">
      <c r="D4279" s="16"/>
    </row>
    <row r="4280" spans="4:4" x14ac:dyDescent="0.2">
      <c r="D4280" s="16"/>
    </row>
    <row r="4281" spans="4:4" x14ac:dyDescent="0.2">
      <c r="D4281" s="16"/>
    </row>
    <row r="4282" spans="4:4" x14ac:dyDescent="0.2">
      <c r="D4282" s="16"/>
    </row>
    <row r="4283" spans="4:4" x14ac:dyDescent="0.2">
      <c r="D4283" s="16"/>
    </row>
    <row r="4284" spans="4:4" x14ac:dyDescent="0.2">
      <c r="D4284" s="16"/>
    </row>
    <row r="4285" spans="4:4" x14ac:dyDescent="0.2">
      <c r="D4285" s="16"/>
    </row>
    <row r="4286" spans="4:4" x14ac:dyDescent="0.2">
      <c r="D4286" s="16"/>
    </row>
    <row r="4287" spans="4:4" x14ac:dyDescent="0.2">
      <c r="D4287" s="16"/>
    </row>
    <row r="4288" spans="4:4" x14ac:dyDescent="0.2">
      <c r="D4288" s="16"/>
    </row>
    <row r="4289" spans="4:4" x14ac:dyDescent="0.2">
      <c r="D4289" s="16"/>
    </row>
    <row r="4290" spans="4:4" x14ac:dyDescent="0.2">
      <c r="D4290" s="16"/>
    </row>
    <row r="4291" spans="4:4" x14ac:dyDescent="0.2">
      <c r="D4291" s="16"/>
    </row>
    <row r="4292" spans="4:4" x14ac:dyDescent="0.2">
      <c r="D4292" s="16"/>
    </row>
    <row r="4293" spans="4:4" x14ac:dyDescent="0.2">
      <c r="D4293" s="16"/>
    </row>
    <row r="4294" spans="4:4" x14ac:dyDescent="0.2">
      <c r="D4294" s="16"/>
    </row>
    <row r="4295" spans="4:4" x14ac:dyDescent="0.2">
      <c r="D4295" s="16"/>
    </row>
    <row r="4296" spans="4:4" x14ac:dyDescent="0.2">
      <c r="D4296" s="16"/>
    </row>
    <row r="4297" spans="4:4" x14ac:dyDescent="0.2">
      <c r="D4297" s="16"/>
    </row>
    <row r="4298" spans="4:4" x14ac:dyDescent="0.2">
      <c r="D4298" s="16"/>
    </row>
    <row r="4299" spans="4:4" x14ac:dyDescent="0.2">
      <c r="D4299" s="16"/>
    </row>
    <row r="4300" spans="4:4" x14ac:dyDescent="0.2">
      <c r="D4300" s="16"/>
    </row>
    <row r="4301" spans="4:4" x14ac:dyDescent="0.2">
      <c r="D4301" s="16"/>
    </row>
    <row r="4302" spans="4:4" x14ac:dyDescent="0.2">
      <c r="D4302" s="16"/>
    </row>
    <row r="4303" spans="4:4" x14ac:dyDescent="0.2">
      <c r="D4303" s="16"/>
    </row>
    <row r="4304" spans="4:4" x14ac:dyDescent="0.2">
      <c r="D4304" s="16"/>
    </row>
    <row r="4305" spans="4:4" x14ac:dyDescent="0.2">
      <c r="D4305" s="16"/>
    </row>
    <row r="4306" spans="4:4" x14ac:dyDescent="0.2">
      <c r="D4306" s="16"/>
    </row>
    <row r="4307" spans="4:4" x14ac:dyDescent="0.2">
      <c r="D4307" s="16"/>
    </row>
    <row r="4308" spans="4:4" x14ac:dyDescent="0.2">
      <c r="D4308" s="16"/>
    </row>
    <row r="4309" spans="4:4" x14ac:dyDescent="0.2">
      <c r="D4309" s="16"/>
    </row>
    <row r="4310" spans="4:4" x14ac:dyDescent="0.2">
      <c r="D4310" s="16"/>
    </row>
    <row r="4311" spans="4:4" x14ac:dyDescent="0.2">
      <c r="D4311" s="16"/>
    </row>
    <row r="4312" spans="4:4" x14ac:dyDescent="0.2">
      <c r="D4312" s="16"/>
    </row>
    <row r="4313" spans="4:4" x14ac:dyDescent="0.2">
      <c r="D4313" s="16"/>
    </row>
    <row r="4314" spans="4:4" x14ac:dyDescent="0.2">
      <c r="D4314" s="16"/>
    </row>
    <row r="4315" spans="4:4" x14ac:dyDescent="0.2">
      <c r="D4315" s="16"/>
    </row>
    <row r="4316" spans="4:4" x14ac:dyDescent="0.2">
      <c r="D4316" s="16"/>
    </row>
    <row r="4317" spans="4:4" x14ac:dyDescent="0.2">
      <c r="D4317" s="16"/>
    </row>
    <row r="4318" spans="4:4" x14ac:dyDescent="0.2">
      <c r="D4318" s="16"/>
    </row>
    <row r="4319" spans="4:4" x14ac:dyDescent="0.2">
      <c r="D4319" s="16"/>
    </row>
    <row r="4320" spans="4:4" x14ac:dyDescent="0.2">
      <c r="D4320" s="16"/>
    </row>
    <row r="4321" spans="4:4" x14ac:dyDescent="0.2">
      <c r="D4321" s="16"/>
    </row>
    <row r="4322" spans="4:4" x14ac:dyDescent="0.2">
      <c r="D4322" s="16"/>
    </row>
    <row r="4323" spans="4:4" x14ac:dyDescent="0.2">
      <c r="D4323" s="16"/>
    </row>
    <row r="4324" spans="4:4" x14ac:dyDescent="0.2">
      <c r="D4324" s="16"/>
    </row>
    <row r="4325" spans="4:4" x14ac:dyDescent="0.2">
      <c r="D4325" s="16"/>
    </row>
    <row r="4326" spans="4:4" x14ac:dyDescent="0.2">
      <c r="D4326" s="16"/>
    </row>
    <row r="4327" spans="4:4" x14ac:dyDescent="0.2">
      <c r="D4327" s="16"/>
    </row>
    <row r="4328" spans="4:4" x14ac:dyDescent="0.2">
      <c r="D4328" s="16"/>
    </row>
    <row r="4329" spans="4:4" x14ac:dyDescent="0.2">
      <c r="D4329" s="16"/>
    </row>
    <row r="4330" spans="4:4" x14ac:dyDescent="0.2">
      <c r="D4330" s="16"/>
    </row>
    <row r="4331" spans="4:4" x14ac:dyDescent="0.2">
      <c r="D4331" s="16"/>
    </row>
    <row r="4332" spans="4:4" x14ac:dyDescent="0.2">
      <c r="D4332" s="16"/>
    </row>
    <row r="4333" spans="4:4" x14ac:dyDescent="0.2">
      <c r="D4333" s="16"/>
    </row>
    <row r="4334" spans="4:4" x14ac:dyDescent="0.2">
      <c r="D4334" s="16"/>
    </row>
    <row r="4335" spans="4:4" x14ac:dyDescent="0.2">
      <c r="D4335" s="16"/>
    </row>
    <row r="4336" spans="4:4" x14ac:dyDescent="0.2">
      <c r="D4336" s="16"/>
    </row>
    <row r="4337" spans="4:4" x14ac:dyDescent="0.2">
      <c r="D4337" s="16"/>
    </row>
    <row r="4338" spans="4:4" x14ac:dyDescent="0.2">
      <c r="D4338" s="16"/>
    </row>
    <row r="4339" spans="4:4" x14ac:dyDescent="0.2">
      <c r="D4339" s="16"/>
    </row>
    <row r="4340" spans="4:4" x14ac:dyDescent="0.2">
      <c r="D4340" s="16"/>
    </row>
    <row r="4341" spans="4:4" x14ac:dyDescent="0.2">
      <c r="D4341" s="16"/>
    </row>
    <row r="4342" spans="4:4" x14ac:dyDescent="0.2">
      <c r="D4342" s="16"/>
    </row>
    <row r="4343" spans="4:4" x14ac:dyDescent="0.2">
      <c r="D4343" s="16"/>
    </row>
    <row r="4344" spans="4:4" x14ac:dyDescent="0.2">
      <c r="D4344" s="16"/>
    </row>
    <row r="4345" spans="4:4" x14ac:dyDescent="0.2">
      <c r="D4345" s="16"/>
    </row>
    <row r="4346" spans="4:4" x14ac:dyDescent="0.2">
      <c r="D4346" s="16"/>
    </row>
    <row r="4347" spans="4:4" x14ac:dyDescent="0.2">
      <c r="D4347" s="16"/>
    </row>
    <row r="4348" spans="4:4" x14ac:dyDescent="0.2">
      <c r="D4348" s="16"/>
    </row>
    <row r="4349" spans="4:4" x14ac:dyDescent="0.2">
      <c r="D4349" s="16"/>
    </row>
    <row r="4350" spans="4:4" x14ac:dyDescent="0.2">
      <c r="D4350" s="16"/>
    </row>
    <row r="4351" spans="4:4" x14ac:dyDescent="0.2">
      <c r="D4351" s="16"/>
    </row>
    <row r="4352" spans="4:4" x14ac:dyDescent="0.2">
      <c r="D4352" s="16"/>
    </row>
    <row r="4353" spans="4:4" x14ac:dyDescent="0.2">
      <c r="D4353" s="16"/>
    </row>
    <row r="4354" spans="4:4" x14ac:dyDescent="0.2">
      <c r="D4354" s="16"/>
    </row>
    <row r="4355" spans="4:4" x14ac:dyDescent="0.2">
      <c r="D4355" s="16"/>
    </row>
    <row r="4356" spans="4:4" x14ac:dyDescent="0.2">
      <c r="D4356" s="16"/>
    </row>
    <row r="4357" spans="4:4" x14ac:dyDescent="0.2">
      <c r="D4357" s="16"/>
    </row>
    <row r="4358" spans="4:4" x14ac:dyDescent="0.2">
      <c r="D4358" s="16"/>
    </row>
    <row r="4359" spans="4:4" x14ac:dyDescent="0.2">
      <c r="D4359" s="16"/>
    </row>
    <row r="4360" spans="4:4" x14ac:dyDescent="0.2">
      <c r="D4360" s="16"/>
    </row>
    <row r="4361" spans="4:4" x14ac:dyDescent="0.2">
      <c r="D4361" s="16"/>
    </row>
    <row r="4362" spans="4:4" x14ac:dyDescent="0.2">
      <c r="D4362" s="16"/>
    </row>
    <row r="4363" spans="4:4" x14ac:dyDescent="0.2">
      <c r="D4363" s="16"/>
    </row>
    <row r="4364" spans="4:4" x14ac:dyDescent="0.2">
      <c r="D4364" s="16"/>
    </row>
    <row r="4365" spans="4:4" x14ac:dyDescent="0.2">
      <c r="D4365" s="16"/>
    </row>
    <row r="4366" spans="4:4" x14ac:dyDescent="0.2">
      <c r="D4366" s="16"/>
    </row>
    <row r="4367" spans="4:4" x14ac:dyDescent="0.2">
      <c r="D4367" s="16"/>
    </row>
    <row r="4368" spans="4:4" x14ac:dyDescent="0.2">
      <c r="D4368" s="16"/>
    </row>
    <row r="4369" spans="4:4" x14ac:dyDescent="0.2">
      <c r="D4369" s="16"/>
    </row>
    <row r="4370" spans="4:4" x14ac:dyDescent="0.2">
      <c r="D4370" s="16"/>
    </row>
    <row r="4371" spans="4:4" x14ac:dyDescent="0.2">
      <c r="D4371" s="16"/>
    </row>
    <row r="4372" spans="4:4" x14ac:dyDescent="0.2">
      <c r="D4372" s="16"/>
    </row>
    <row r="4373" spans="4:4" x14ac:dyDescent="0.2">
      <c r="D4373" s="16"/>
    </row>
    <row r="4374" spans="4:4" x14ac:dyDescent="0.2">
      <c r="D4374" s="16"/>
    </row>
    <row r="4375" spans="4:4" x14ac:dyDescent="0.2">
      <c r="D4375" s="16"/>
    </row>
    <row r="4376" spans="4:4" x14ac:dyDescent="0.2">
      <c r="D4376" s="16"/>
    </row>
    <row r="4377" spans="4:4" x14ac:dyDescent="0.2">
      <c r="D4377" s="16"/>
    </row>
    <row r="4378" spans="4:4" x14ac:dyDescent="0.2">
      <c r="D4378" s="16"/>
    </row>
    <row r="4379" spans="4:4" x14ac:dyDescent="0.2">
      <c r="D4379" s="16"/>
    </row>
    <row r="4380" spans="4:4" x14ac:dyDescent="0.2">
      <c r="D4380" s="16"/>
    </row>
    <row r="4381" spans="4:4" x14ac:dyDescent="0.2">
      <c r="D4381" s="16"/>
    </row>
    <row r="4382" spans="4:4" x14ac:dyDescent="0.2">
      <c r="D4382" s="16"/>
    </row>
    <row r="4383" spans="4:4" x14ac:dyDescent="0.2">
      <c r="D4383" s="16"/>
    </row>
    <row r="4384" spans="4:4" x14ac:dyDescent="0.2">
      <c r="D4384" s="16"/>
    </row>
    <row r="4385" spans="4:4" x14ac:dyDescent="0.2">
      <c r="D4385" s="16"/>
    </row>
    <row r="4386" spans="4:4" x14ac:dyDescent="0.2">
      <c r="D4386" s="16"/>
    </row>
    <row r="4387" spans="4:4" x14ac:dyDescent="0.2">
      <c r="D4387" s="16"/>
    </row>
    <row r="4388" spans="4:4" x14ac:dyDescent="0.2">
      <c r="D4388" s="16"/>
    </row>
    <row r="4389" spans="4:4" x14ac:dyDescent="0.2">
      <c r="D4389" s="16"/>
    </row>
    <row r="4390" spans="4:4" x14ac:dyDescent="0.2">
      <c r="D4390" s="16"/>
    </row>
    <row r="4391" spans="4:4" x14ac:dyDescent="0.2">
      <c r="D4391" s="16"/>
    </row>
    <row r="4392" spans="4:4" x14ac:dyDescent="0.2">
      <c r="D4392" s="16"/>
    </row>
    <row r="4393" spans="4:4" x14ac:dyDescent="0.2">
      <c r="D4393" s="16"/>
    </row>
    <row r="4394" spans="4:4" x14ac:dyDescent="0.2">
      <c r="D4394" s="16"/>
    </row>
    <row r="4395" spans="4:4" x14ac:dyDescent="0.2">
      <c r="D4395" s="16"/>
    </row>
    <row r="4396" spans="4:4" x14ac:dyDescent="0.2">
      <c r="D4396" s="16"/>
    </row>
    <row r="4397" spans="4:4" x14ac:dyDescent="0.2">
      <c r="D4397" s="16"/>
    </row>
    <row r="4398" spans="4:4" x14ac:dyDescent="0.2">
      <c r="D4398" s="16"/>
    </row>
    <row r="4399" spans="4:4" x14ac:dyDescent="0.2">
      <c r="D4399" s="16"/>
    </row>
    <row r="4400" spans="4:4" x14ac:dyDescent="0.2">
      <c r="D4400" s="16"/>
    </row>
    <row r="4401" spans="4:4" x14ac:dyDescent="0.2">
      <c r="D4401" s="16"/>
    </row>
    <row r="4402" spans="4:4" x14ac:dyDescent="0.2">
      <c r="D4402" s="16"/>
    </row>
    <row r="4403" spans="4:4" x14ac:dyDescent="0.2">
      <c r="D4403" s="16"/>
    </row>
    <row r="4404" spans="4:4" x14ac:dyDescent="0.2">
      <c r="D4404" s="16"/>
    </row>
    <row r="4405" spans="4:4" x14ac:dyDescent="0.2">
      <c r="D4405" s="16"/>
    </row>
    <row r="4406" spans="4:4" x14ac:dyDescent="0.2">
      <c r="D4406" s="16"/>
    </row>
    <row r="4407" spans="4:4" x14ac:dyDescent="0.2">
      <c r="D4407" s="16"/>
    </row>
    <row r="4408" spans="4:4" x14ac:dyDescent="0.2">
      <c r="D4408" s="16"/>
    </row>
    <row r="4409" spans="4:4" x14ac:dyDescent="0.2">
      <c r="D4409" s="16"/>
    </row>
    <row r="4410" spans="4:4" x14ac:dyDescent="0.2">
      <c r="D4410" s="16"/>
    </row>
    <row r="4411" spans="4:4" x14ac:dyDescent="0.2">
      <c r="D4411" s="16"/>
    </row>
    <row r="4412" spans="4:4" x14ac:dyDescent="0.2">
      <c r="D4412" s="16"/>
    </row>
    <row r="4413" spans="4:4" x14ac:dyDescent="0.2">
      <c r="D4413" s="16"/>
    </row>
    <row r="4414" spans="4:4" x14ac:dyDescent="0.2">
      <c r="D4414" s="16"/>
    </row>
    <row r="4415" spans="4:4" x14ac:dyDescent="0.2">
      <c r="D4415" s="16"/>
    </row>
    <row r="4416" spans="4:4" x14ac:dyDescent="0.2">
      <c r="D4416" s="16"/>
    </row>
    <row r="4417" spans="4:4" x14ac:dyDescent="0.2">
      <c r="D4417" s="16"/>
    </row>
    <row r="4418" spans="4:4" x14ac:dyDescent="0.2">
      <c r="D4418" s="16"/>
    </row>
    <row r="4419" spans="4:4" x14ac:dyDescent="0.2">
      <c r="D4419" s="16"/>
    </row>
    <row r="4420" spans="4:4" x14ac:dyDescent="0.2">
      <c r="D4420" s="16"/>
    </row>
    <row r="4421" spans="4:4" x14ac:dyDescent="0.2">
      <c r="D4421" s="16"/>
    </row>
    <row r="4422" spans="4:4" x14ac:dyDescent="0.2">
      <c r="D4422" s="16"/>
    </row>
    <row r="4423" spans="4:4" x14ac:dyDescent="0.2">
      <c r="D4423" s="16"/>
    </row>
    <row r="4424" spans="4:4" x14ac:dyDescent="0.2">
      <c r="D4424" s="16"/>
    </row>
    <row r="4425" spans="4:4" x14ac:dyDescent="0.2">
      <c r="D4425" s="16"/>
    </row>
    <row r="4426" spans="4:4" x14ac:dyDescent="0.2">
      <c r="D4426" s="16"/>
    </row>
    <row r="4427" spans="4:4" x14ac:dyDescent="0.2">
      <c r="D4427" s="16"/>
    </row>
    <row r="4428" spans="4:4" x14ac:dyDescent="0.2">
      <c r="D4428" s="16"/>
    </row>
    <row r="4429" spans="4:4" x14ac:dyDescent="0.2">
      <c r="D4429" s="16"/>
    </row>
    <row r="4430" spans="4:4" x14ac:dyDescent="0.2">
      <c r="D4430" s="16"/>
    </row>
    <row r="4431" spans="4:4" x14ac:dyDescent="0.2">
      <c r="D4431" s="16"/>
    </row>
    <row r="4432" spans="4:4" x14ac:dyDescent="0.2">
      <c r="D4432" s="16"/>
    </row>
    <row r="4433" spans="4:4" x14ac:dyDescent="0.2">
      <c r="D4433" s="16"/>
    </row>
    <row r="4434" spans="4:4" x14ac:dyDescent="0.2">
      <c r="D4434" s="16"/>
    </row>
    <row r="4435" spans="4:4" x14ac:dyDescent="0.2">
      <c r="D4435" s="16"/>
    </row>
    <row r="4436" spans="4:4" x14ac:dyDescent="0.2">
      <c r="D4436" s="16"/>
    </row>
    <row r="4437" spans="4:4" x14ac:dyDescent="0.2">
      <c r="D4437" s="16"/>
    </row>
    <row r="4438" spans="4:4" x14ac:dyDescent="0.2">
      <c r="D4438" s="16"/>
    </row>
    <row r="4439" spans="4:4" x14ac:dyDescent="0.2">
      <c r="D4439" s="16"/>
    </row>
    <row r="4440" spans="4:4" x14ac:dyDescent="0.2">
      <c r="D4440" s="16"/>
    </row>
    <row r="4441" spans="4:4" x14ac:dyDescent="0.2">
      <c r="D4441" s="16"/>
    </row>
    <row r="4442" spans="4:4" x14ac:dyDescent="0.2">
      <c r="D4442" s="16"/>
    </row>
    <row r="4443" spans="4:4" x14ac:dyDescent="0.2">
      <c r="D4443" s="16"/>
    </row>
    <row r="4444" spans="4:4" x14ac:dyDescent="0.2">
      <c r="D4444" s="16"/>
    </row>
    <row r="4445" spans="4:4" x14ac:dyDescent="0.2">
      <c r="D4445" s="16"/>
    </row>
    <row r="4446" spans="4:4" x14ac:dyDescent="0.2">
      <c r="D4446" s="16"/>
    </row>
    <row r="4447" spans="4:4" x14ac:dyDescent="0.2">
      <c r="D4447" s="16"/>
    </row>
    <row r="4448" spans="4:4" x14ac:dyDescent="0.2">
      <c r="D4448" s="16"/>
    </row>
    <row r="4449" spans="4:4" x14ac:dyDescent="0.2">
      <c r="D4449" s="16"/>
    </row>
    <row r="4450" spans="4:4" x14ac:dyDescent="0.2">
      <c r="D4450" s="16"/>
    </row>
    <row r="4451" spans="4:4" x14ac:dyDescent="0.2">
      <c r="D4451" s="16"/>
    </row>
    <row r="4452" spans="4:4" x14ac:dyDescent="0.2">
      <c r="D4452" s="16"/>
    </row>
    <row r="4453" spans="4:4" x14ac:dyDescent="0.2">
      <c r="D4453" s="16"/>
    </row>
    <row r="4454" spans="4:4" x14ac:dyDescent="0.2">
      <c r="D4454" s="16"/>
    </row>
    <row r="4455" spans="4:4" x14ac:dyDescent="0.2">
      <c r="D4455" s="16"/>
    </row>
    <row r="4456" spans="4:4" x14ac:dyDescent="0.2">
      <c r="D4456" s="16"/>
    </row>
    <row r="4457" spans="4:4" x14ac:dyDescent="0.2">
      <c r="D4457" s="16"/>
    </row>
    <row r="4458" spans="4:4" x14ac:dyDescent="0.2">
      <c r="D4458" s="16"/>
    </row>
    <row r="4459" spans="4:4" x14ac:dyDescent="0.2">
      <c r="D4459" s="16"/>
    </row>
    <row r="4460" spans="4:4" x14ac:dyDescent="0.2">
      <c r="D4460" s="16"/>
    </row>
    <row r="4461" spans="4:4" x14ac:dyDescent="0.2">
      <c r="D4461" s="16"/>
    </row>
    <row r="4462" spans="4:4" x14ac:dyDescent="0.2">
      <c r="D4462" s="16"/>
    </row>
    <row r="4463" spans="4:4" x14ac:dyDescent="0.2">
      <c r="D4463" s="16"/>
    </row>
    <row r="4464" spans="4:4" x14ac:dyDescent="0.2">
      <c r="D4464" s="16"/>
    </row>
    <row r="4465" spans="4:4" x14ac:dyDescent="0.2">
      <c r="D4465" s="16"/>
    </row>
    <row r="4466" spans="4:4" x14ac:dyDescent="0.2">
      <c r="D4466" s="16"/>
    </row>
    <row r="4467" spans="4:4" x14ac:dyDescent="0.2">
      <c r="D4467" s="16"/>
    </row>
    <row r="4468" spans="4:4" x14ac:dyDescent="0.2">
      <c r="D4468" s="16"/>
    </row>
    <row r="4469" spans="4:4" x14ac:dyDescent="0.2">
      <c r="D4469" s="16"/>
    </row>
    <row r="4470" spans="4:4" x14ac:dyDescent="0.2">
      <c r="D4470" s="16"/>
    </row>
    <row r="4471" spans="4:4" x14ac:dyDescent="0.2">
      <c r="D4471" s="16"/>
    </row>
    <row r="4472" spans="4:4" x14ac:dyDescent="0.2">
      <c r="D4472" s="16"/>
    </row>
    <row r="4473" spans="4:4" x14ac:dyDescent="0.2">
      <c r="D4473" s="16"/>
    </row>
    <row r="4474" spans="4:4" x14ac:dyDescent="0.2">
      <c r="D4474" s="16"/>
    </row>
    <row r="4475" spans="4:4" x14ac:dyDescent="0.2">
      <c r="D4475" s="16"/>
    </row>
    <row r="4476" spans="4:4" x14ac:dyDescent="0.2">
      <c r="D4476" s="16"/>
    </row>
    <row r="4477" spans="4:4" x14ac:dyDescent="0.2">
      <c r="D4477" s="16"/>
    </row>
    <row r="4478" spans="4:4" x14ac:dyDescent="0.2">
      <c r="D4478" s="16"/>
    </row>
    <row r="4479" spans="4:4" x14ac:dyDescent="0.2">
      <c r="D4479" s="16"/>
    </row>
    <row r="4480" spans="4:4" x14ac:dyDescent="0.2">
      <c r="D4480" s="16"/>
    </row>
    <row r="4481" spans="4:4" x14ac:dyDescent="0.2">
      <c r="D4481" s="16"/>
    </row>
    <row r="4482" spans="4:4" x14ac:dyDescent="0.2">
      <c r="D4482" s="16"/>
    </row>
    <row r="4483" spans="4:4" x14ac:dyDescent="0.2">
      <c r="D4483" s="16"/>
    </row>
    <row r="4484" spans="4:4" x14ac:dyDescent="0.2">
      <c r="D4484" s="16"/>
    </row>
    <row r="4485" spans="4:4" x14ac:dyDescent="0.2">
      <c r="D4485" s="16"/>
    </row>
    <row r="4486" spans="4:4" x14ac:dyDescent="0.2">
      <c r="D4486" s="16"/>
    </row>
    <row r="4487" spans="4:4" x14ac:dyDescent="0.2">
      <c r="D4487" s="16"/>
    </row>
    <row r="4488" spans="4:4" x14ac:dyDescent="0.2">
      <c r="D4488" s="16"/>
    </row>
    <row r="4489" spans="4:4" x14ac:dyDescent="0.2">
      <c r="D4489" s="16"/>
    </row>
    <row r="4490" spans="4:4" x14ac:dyDescent="0.2">
      <c r="D4490" s="16"/>
    </row>
    <row r="4491" spans="4:4" x14ac:dyDescent="0.2">
      <c r="D4491" s="16"/>
    </row>
    <row r="4492" spans="4:4" x14ac:dyDescent="0.2">
      <c r="D4492" s="16"/>
    </row>
    <row r="4493" spans="4:4" x14ac:dyDescent="0.2">
      <c r="D4493" s="16"/>
    </row>
    <row r="4494" spans="4:4" x14ac:dyDescent="0.2">
      <c r="D4494" s="16"/>
    </row>
    <row r="4495" spans="4:4" x14ac:dyDescent="0.2">
      <c r="D4495" s="16"/>
    </row>
    <row r="4496" spans="4:4" x14ac:dyDescent="0.2">
      <c r="D4496" s="16"/>
    </row>
    <row r="4497" spans="4:4" x14ac:dyDescent="0.2">
      <c r="D4497" s="16"/>
    </row>
    <row r="4498" spans="4:4" x14ac:dyDescent="0.2">
      <c r="D4498" s="16"/>
    </row>
    <row r="4499" spans="4:4" x14ac:dyDescent="0.2">
      <c r="D4499" s="16"/>
    </row>
    <row r="4500" spans="4:4" x14ac:dyDescent="0.2">
      <c r="D4500" s="16"/>
    </row>
    <row r="4501" spans="4:4" x14ac:dyDescent="0.2">
      <c r="D4501" s="16"/>
    </row>
    <row r="4502" spans="4:4" x14ac:dyDescent="0.2">
      <c r="D4502" s="16"/>
    </row>
    <row r="4503" spans="4:4" x14ac:dyDescent="0.2">
      <c r="D4503" s="16"/>
    </row>
    <row r="4504" spans="4:4" x14ac:dyDescent="0.2">
      <c r="D4504" s="16"/>
    </row>
    <row r="4505" spans="4:4" x14ac:dyDescent="0.2">
      <c r="D4505" s="16"/>
    </row>
    <row r="4506" spans="4:4" x14ac:dyDescent="0.2">
      <c r="D4506" s="16"/>
    </row>
    <row r="4507" spans="4:4" x14ac:dyDescent="0.2">
      <c r="D4507" s="16"/>
    </row>
    <row r="4508" spans="4:4" x14ac:dyDescent="0.2">
      <c r="D4508" s="16"/>
    </row>
    <row r="4509" spans="4:4" x14ac:dyDescent="0.2">
      <c r="D4509" s="16"/>
    </row>
    <row r="4510" spans="4:4" x14ac:dyDescent="0.2">
      <c r="D4510" s="16"/>
    </row>
    <row r="4511" spans="4:4" x14ac:dyDescent="0.2">
      <c r="D4511" s="16"/>
    </row>
    <row r="4512" spans="4:4" x14ac:dyDescent="0.2">
      <c r="D4512" s="16"/>
    </row>
    <row r="4513" spans="4:4" x14ac:dyDescent="0.2">
      <c r="D4513" s="16"/>
    </row>
    <row r="4514" spans="4:4" x14ac:dyDescent="0.2">
      <c r="D4514" s="16"/>
    </row>
    <row r="4515" spans="4:4" x14ac:dyDescent="0.2">
      <c r="D4515" s="16"/>
    </row>
    <row r="4516" spans="4:4" x14ac:dyDescent="0.2">
      <c r="D4516" s="16"/>
    </row>
    <row r="4517" spans="4:4" x14ac:dyDescent="0.2">
      <c r="D4517" s="16"/>
    </row>
    <row r="4518" spans="4:4" x14ac:dyDescent="0.2">
      <c r="D4518" s="16"/>
    </row>
    <row r="4519" spans="4:4" x14ac:dyDescent="0.2">
      <c r="D4519" s="16"/>
    </row>
    <row r="4520" spans="4:4" x14ac:dyDescent="0.2">
      <c r="D4520" s="16"/>
    </row>
    <row r="4521" spans="4:4" x14ac:dyDescent="0.2">
      <c r="D4521" s="16"/>
    </row>
    <row r="4522" spans="4:4" x14ac:dyDescent="0.2">
      <c r="D4522" s="16"/>
    </row>
    <row r="4523" spans="4:4" x14ac:dyDescent="0.2">
      <c r="D4523" s="16"/>
    </row>
    <row r="4524" spans="4:4" x14ac:dyDescent="0.2">
      <c r="D4524" s="16"/>
    </row>
    <row r="4525" spans="4:4" x14ac:dyDescent="0.2">
      <c r="D4525" s="16"/>
    </row>
    <row r="4526" spans="4:4" x14ac:dyDescent="0.2">
      <c r="D4526" s="16"/>
    </row>
    <row r="4527" spans="4:4" x14ac:dyDescent="0.2">
      <c r="D4527" s="16"/>
    </row>
    <row r="4528" spans="4:4" x14ac:dyDescent="0.2">
      <c r="D4528" s="16"/>
    </row>
    <row r="4529" spans="4:4" x14ac:dyDescent="0.2">
      <c r="D4529" s="16"/>
    </row>
    <row r="4530" spans="4:4" x14ac:dyDescent="0.2">
      <c r="D4530" s="16"/>
    </row>
    <row r="4531" spans="4:4" x14ac:dyDescent="0.2">
      <c r="D4531" s="16"/>
    </row>
    <row r="4532" spans="4:4" x14ac:dyDescent="0.2">
      <c r="D4532" s="16"/>
    </row>
    <row r="4533" spans="4:4" x14ac:dyDescent="0.2">
      <c r="D4533" s="16"/>
    </row>
    <row r="4534" spans="4:4" x14ac:dyDescent="0.2">
      <c r="D4534" s="16"/>
    </row>
    <row r="4535" spans="4:4" x14ac:dyDescent="0.2">
      <c r="D4535" s="16"/>
    </row>
    <row r="4536" spans="4:4" x14ac:dyDescent="0.2">
      <c r="D4536" s="16"/>
    </row>
    <row r="4537" spans="4:4" x14ac:dyDescent="0.2">
      <c r="D4537" s="16"/>
    </row>
    <row r="4538" spans="4:4" x14ac:dyDescent="0.2">
      <c r="D4538" s="16"/>
    </row>
    <row r="4539" spans="4:4" x14ac:dyDescent="0.2">
      <c r="D4539" s="16"/>
    </row>
    <row r="4540" spans="4:4" x14ac:dyDescent="0.2">
      <c r="D4540" s="16"/>
    </row>
    <row r="4541" spans="4:4" x14ac:dyDescent="0.2">
      <c r="D4541" s="16"/>
    </row>
    <row r="4542" spans="4:4" x14ac:dyDescent="0.2">
      <c r="D4542" s="16"/>
    </row>
    <row r="4543" spans="4:4" x14ac:dyDescent="0.2">
      <c r="D4543" s="16"/>
    </row>
    <row r="4544" spans="4:4" x14ac:dyDescent="0.2">
      <c r="D4544" s="16"/>
    </row>
    <row r="4545" spans="4:4" x14ac:dyDescent="0.2">
      <c r="D4545" s="16"/>
    </row>
    <row r="4546" spans="4:4" x14ac:dyDescent="0.2">
      <c r="D4546" s="16"/>
    </row>
    <row r="4547" spans="4:4" x14ac:dyDescent="0.2">
      <c r="D4547" s="16"/>
    </row>
    <row r="4548" spans="4:4" x14ac:dyDescent="0.2">
      <c r="D4548" s="16"/>
    </row>
    <row r="4549" spans="4:4" x14ac:dyDescent="0.2">
      <c r="D4549" s="16"/>
    </row>
    <row r="4550" spans="4:4" x14ac:dyDescent="0.2">
      <c r="D4550" s="16"/>
    </row>
    <row r="4551" spans="4:4" x14ac:dyDescent="0.2">
      <c r="D4551" s="16"/>
    </row>
    <row r="4552" spans="4:4" x14ac:dyDescent="0.2">
      <c r="D4552" s="16"/>
    </row>
    <row r="4553" spans="4:4" x14ac:dyDescent="0.2">
      <c r="D4553" s="16"/>
    </row>
    <row r="4554" spans="4:4" x14ac:dyDescent="0.2">
      <c r="D4554" s="16"/>
    </row>
    <row r="4555" spans="4:4" x14ac:dyDescent="0.2">
      <c r="D4555" s="16"/>
    </row>
    <row r="4556" spans="4:4" x14ac:dyDescent="0.2">
      <c r="D4556" s="16"/>
    </row>
    <row r="4557" spans="4:4" x14ac:dyDescent="0.2">
      <c r="D4557" s="16"/>
    </row>
    <row r="4558" spans="4:4" x14ac:dyDescent="0.2">
      <c r="D4558" s="16"/>
    </row>
    <row r="4559" spans="4:4" x14ac:dyDescent="0.2">
      <c r="D4559" s="16"/>
    </row>
    <row r="4560" spans="4:4" x14ac:dyDescent="0.2">
      <c r="D4560" s="16"/>
    </row>
    <row r="4561" spans="4:4" x14ac:dyDescent="0.2">
      <c r="D4561" s="16"/>
    </row>
    <row r="4562" spans="4:4" x14ac:dyDescent="0.2">
      <c r="D4562" s="16"/>
    </row>
    <row r="4563" spans="4:4" x14ac:dyDescent="0.2">
      <c r="D4563" s="16"/>
    </row>
    <row r="4564" spans="4:4" x14ac:dyDescent="0.2">
      <c r="D4564" s="16"/>
    </row>
    <row r="4565" spans="4:4" x14ac:dyDescent="0.2">
      <c r="D4565" s="16"/>
    </row>
    <row r="4566" spans="4:4" x14ac:dyDescent="0.2">
      <c r="D4566" s="16"/>
    </row>
    <row r="4567" spans="4:4" x14ac:dyDescent="0.2">
      <c r="D4567" s="16"/>
    </row>
    <row r="4568" spans="4:4" x14ac:dyDescent="0.2">
      <c r="D4568" s="16"/>
    </row>
    <row r="4569" spans="4:4" x14ac:dyDescent="0.2">
      <c r="D4569" s="16"/>
    </row>
    <row r="4570" spans="4:4" x14ac:dyDescent="0.2">
      <c r="D4570" s="16"/>
    </row>
    <row r="4571" spans="4:4" x14ac:dyDescent="0.2">
      <c r="D4571" s="16"/>
    </row>
    <row r="4572" spans="4:4" x14ac:dyDescent="0.2">
      <c r="D4572" s="16"/>
    </row>
    <row r="4573" spans="4:4" x14ac:dyDescent="0.2">
      <c r="D4573" s="16"/>
    </row>
    <row r="4574" spans="4:4" x14ac:dyDescent="0.2">
      <c r="D4574" s="16"/>
    </row>
    <row r="4575" spans="4:4" x14ac:dyDescent="0.2">
      <c r="D4575" s="16"/>
    </row>
    <row r="4576" spans="4:4" x14ac:dyDescent="0.2">
      <c r="D4576" s="16"/>
    </row>
    <row r="4577" spans="4:4" x14ac:dyDescent="0.2">
      <c r="D4577" s="16"/>
    </row>
    <row r="4578" spans="4:4" x14ac:dyDescent="0.2">
      <c r="D4578" s="16"/>
    </row>
    <row r="4579" spans="4:4" x14ac:dyDescent="0.2">
      <c r="D4579" s="16"/>
    </row>
    <row r="4580" spans="4:4" x14ac:dyDescent="0.2">
      <c r="D4580" s="16"/>
    </row>
    <row r="4581" spans="4:4" x14ac:dyDescent="0.2">
      <c r="D4581" s="16"/>
    </row>
    <row r="4582" spans="4:4" x14ac:dyDescent="0.2">
      <c r="D4582" s="16"/>
    </row>
    <row r="4583" spans="4:4" x14ac:dyDescent="0.2">
      <c r="D4583" s="16"/>
    </row>
    <row r="4584" spans="4:4" x14ac:dyDescent="0.2">
      <c r="D4584" s="16"/>
    </row>
    <row r="4585" spans="4:4" x14ac:dyDescent="0.2">
      <c r="D4585" s="16"/>
    </row>
    <row r="4586" spans="4:4" x14ac:dyDescent="0.2">
      <c r="D4586" s="16"/>
    </row>
    <row r="4587" spans="4:4" x14ac:dyDescent="0.2">
      <c r="D4587" s="16"/>
    </row>
    <row r="4588" spans="4:4" x14ac:dyDescent="0.2">
      <c r="D4588" s="16"/>
    </row>
    <row r="4589" spans="4:4" x14ac:dyDescent="0.2">
      <c r="D4589" s="16"/>
    </row>
    <row r="4590" spans="4:4" x14ac:dyDescent="0.2">
      <c r="D4590" s="16"/>
    </row>
    <row r="4591" spans="4:4" x14ac:dyDescent="0.2">
      <c r="D4591" s="16"/>
    </row>
    <row r="4592" spans="4:4" x14ac:dyDescent="0.2">
      <c r="D4592" s="16"/>
    </row>
    <row r="4593" spans="4:4" x14ac:dyDescent="0.2">
      <c r="D4593" s="16"/>
    </row>
    <row r="4594" spans="4:4" x14ac:dyDescent="0.2">
      <c r="D4594" s="16"/>
    </row>
    <row r="4595" spans="4:4" x14ac:dyDescent="0.2">
      <c r="D4595" s="16"/>
    </row>
    <row r="4596" spans="4:4" x14ac:dyDescent="0.2">
      <c r="D4596" s="16"/>
    </row>
    <row r="4597" spans="4:4" x14ac:dyDescent="0.2">
      <c r="D4597" s="16"/>
    </row>
    <row r="4598" spans="4:4" x14ac:dyDescent="0.2">
      <c r="D4598" s="16"/>
    </row>
    <row r="4599" spans="4:4" x14ac:dyDescent="0.2">
      <c r="D4599" s="16"/>
    </row>
    <row r="4600" spans="4:4" x14ac:dyDescent="0.2">
      <c r="D4600" s="16"/>
    </row>
    <row r="4601" spans="4:4" x14ac:dyDescent="0.2">
      <c r="D4601" s="16"/>
    </row>
    <row r="4602" spans="4:4" x14ac:dyDescent="0.2">
      <c r="D4602" s="16"/>
    </row>
    <row r="4603" spans="4:4" x14ac:dyDescent="0.2">
      <c r="D4603" s="16"/>
    </row>
    <row r="4604" spans="4:4" x14ac:dyDescent="0.2">
      <c r="D4604" s="16"/>
    </row>
    <row r="4605" spans="4:4" x14ac:dyDescent="0.2">
      <c r="D4605" s="16"/>
    </row>
    <row r="4606" spans="4:4" x14ac:dyDescent="0.2">
      <c r="D4606" s="16"/>
    </row>
    <row r="4607" spans="4:4" x14ac:dyDescent="0.2">
      <c r="D4607" s="16"/>
    </row>
    <row r="4608" spans="4:4" x14ac:dyDescent="0.2">
      <c r="D4608" s="16"/>
    </row>
    <row r="4609" spans="4:4" x14ac:dyDescent="0.2">
      <c r="D4609" s="16"/>
    </row>
    <row r="4610" spans="4:4" x14ac:dyDescent="0.2">
      <c r="D4610" s="16"/>
    </row>
    <row r="4611" spans="4:4" x14ac:dyDescent="0.2">
      <c r="D4611" s="16"/>
    </row>
    <row r="4612" spans="4:4" x14ac:dyDescent="0.2">
      <c r="D4612" s="16"/>
    </row>
    <row r="4613" spans="4:4" x14ac:dyDescent="0.2">
      <c r="D4613" s="16"/>
    </row>
    <row r="4614" spans="4:4" x14ac:dyDescent="0.2">
      <c r="D4614" s="16"/>
    </row>
    <row r="4615" spans="4:4" x14ac:dyDescent="0.2">
      <c r="D4615" s="16"/>
    </row>
    <row r="4616" spans="4:4" x14ac:dyDescent="0.2">
      <c r="D4616" s="16"/>
    </row>
    <row r="4617" spans="4:4" x14ac:dyDescent="0.2">
      <c r="D4617" s="16"/>
    </row>
    <row r="4618" spans="4:4" x14ac:dyDescent="0.2">
      <c r="D4618" s="16"/>
    </row>
    <row r="4619" spans="4:4" x14ac:dyDescent="0.2">
      <c r="D4619" s="16"/>
    </row>
    <row r="4620" spans="4:4" x14ac:dyDescent="0.2">
      <c r="D4620" s="16"/>
    </row>
    <row r="4621" spans="4:4" x14ac:dyDescent="0.2">
      <c r="D4621" s="16"/>
    </row>
    <row r="4622" spans="4:4" x14ac:dyDescent="0.2">
      <c r="D4622" s="16"/>
    </row>
    <row r="4623" spans="4:4" x14ac:dyDescent="0.2">
      <c r="D4623" s="16"/>
    </row>
    <row r="4624" spans="4:4" x14ac:dyDescent="0.2">
      <c r="D4624" s="16"/>
    </row>
    <row r="4625" spans="4:4" x14ac:dyDescent="0.2">
      <c r="D4625" s="16"/>
    </row>
    <row r="4626" spans="4:4" x14ac:dyDescent="0.2">
      <c r="D4626" s="16"/>
    </row>
    <row r="4627" spans="4:4" x14ac:dyDescent="0.2">
      <c r="D4627" s="16"/>
    </row>
    <row r="4628" spans="4:4" x14ac:dyDescent="0.2">
      <c r="D4628" s="16"/>
    </row>
    <row r="4629" spans="4:4" x14ac:dyDescent="0.2">
      <c r="D4629" s="16"/>
    </row>
    <row r="4630" spans="4:4" x14ac:dyDescent="0.2">
      <c r="D4630" s="16"/>
    </row>
    <row r="4631" spans="4:4" x14ac:dyDescent="0.2">
      <c r="D4631" s="16"/>
    </row>
    <row r="4632" spans="4:4" x14ac:dyDescent="0.2">
      <c r="D4632" s="16"/>
    </row>
    <row r="4633" spans="4:4" x14ac:dyDescent="0.2">
      <c r="D4633" s="16"/>
    </row>
    <row r="4634" spans="4:4" x14ac:dyDescent="0.2">
      <c r="D4634" s="16"/>
    </row>
    <row r="4635" spans="4:4" x14ac:dyDescent="0.2">
      <c r="D4635" s="16"/>
    </row>
    <row r="4636" spans="4:4" x14ac:dyDescent="0.2">
      <c r="D4636" s="16"/>
    </row>
    <row r="4637" spans="4:4" x14ac:dyDescent="0.2">
      <c r="D4637" s="16"/>
    </row>
    <row r="4638" spans="4:4" x14ac:dyDescent="0.2">
      <c r="D4638" s="16"/>
    </row>
    <row r="4639" spans="4:4" x14ac:dyDescent="0.2">
      <c r="D4639" s="16"/>
    </row>
    <row r="4640" spans="4:4" x14ac:dyDescent="0.2">
      <c r="D4640" s="16"/>
    </row>
    <row r="4641" spans="4:4" x14ac:dyDescent="0.2">
      <c r="D4641" s="16"/>
    </row>
    <row r="4642" spans="4:4" x14ac:dyDescent="0.2">
      <c r="D4642" s="16"/>
    </row>
    <row r="4643" spans="4:4" x14ac:dyDescent="0.2">
      <c r="D4643" s="16"/>
    </row>
    <row r="4644" spans="4:4" x14ac:dyDescent="0.2">
      <c r="D4644" s="16"/>
    </row>
    <row r="4645" spans="4:4" x14ac:dyDescent="0.2">
      <c r="D4645" s="16"/>
    </row>
    <row r="4646" spans="4:4" x14ac:dyDescent="0.2">
      <c r="D4646" s="16"/>
    </row>
    <row r="4647" spans="4:4" x14ac:dyDescent="0.2">
      <c r="D4647" s="16"/>
    </row>
    <row r="4648" spans="4:4" x14ac:dyDescent="0.2">
      <c r="D4648" s="16"/>
    </row>
    <row r="4649" spans="4:4" x14ac:dyDescent="0.2">
      <c r="D4649" s="16"/>
    </row>
    <row r="4650" spans="4:4" x14ac:dyDescent="0.2">
      <c r="D4650" s="16"/>
    </row>
    <row r="4651" spans="4:4" x14ac:dyDescent="0.2">
      <c r="D4651" s="16"/>
    </row>
    <row r="4652" spans="4:4" x14ac:dyDescent="0.2">
      <c r="D4652" s="16"/>
    </row>
    <row r="4653" spans="4:4" x14ac:dyDescent="0.2">
      <c r="D4653" s="16"/>
    </row>
    <row r="4654" spans="4:4" x14ac:dyDescent="0.2">
      <c r="D4654" s="16"/>
    </row>
    <row r="4655" spans="4:4" x14ac:dyDescent="0.2">
      <c r="D4655" s="16"/>
    </row>
    <row r="4656" spans="4:4" x14ac:dyDescent="0.2">
      <c r="D4656" s="16"/>
    </row>
    <row r="4657" spans="4:4" x14ac:dyDescent="0.2">
      <c r="D4657" s="16"/>
    </row>
    <row r="4658" spans="4:4" x14ac:dyDescent="0.2">
      <c r="D4658" s="16"/>
    </row>
    <row r="4659" spans="4:4" x14ac:dyDescent="0.2">
      <c r="D4659" s="16"/>
    </row>
    <row r="4660" spans="4:4" x14ac:dyDescent="0.2">
      <c r="D4660" s="16"/>
    </row>
    <row r="4661" spans="4:4" x14ac:dyDescent="0.2">
      <c r="D4661" s="16"/>
    </row>
    <row r="4662" spans="4:4" x14ac:dyDescent="0.2">
      <c r="D4662" s="16"/>
    </row>
    <row r="4663" spans="4:4" x14ac:dyDescent="0.2">
      <c r="D4663" s="16"/>
    </row>
    <row r="4664" spans="4:4" x14ac:dyDescent="0.2">
      <c r="D4664" s="16"/>
    </row>
    <row r="4665" spans="4:4" x14ac:dyDescent="0.2">
      <c r="D4665" s="16"/>
    </row>
    <row r="4666" spans="4:4" x14ac:dyDescent="0.2">
      <c r="D4666" s="16"/>
    </row>
    <row r="4667" spans="4:4" x14ac:dyDescent="0.2">
      <c r="D4667" s="16"/>
    </row>
    <row r="4668" spans="4:4" x14ac:dyDescent="0.2">
      <c r="D4668" s="16"/>
    </row>
    <row r="4669" spans="4:4" x14ac:dyDescent="0.2">
      <c r="D4669" s="16"/>
    </row>
    <row r="4670" spans="4:4" x14ac:dyDescent="0.2">
      <c r="D4670" s="16"/>
    </row>
    <row r="4671" spans="4:4" x14ac:dyDescent="0.2">
      <c r="D4671" s="16"/>
    </row>
    <row r="4672" spans="4:4" x14ac:dyDescent="0.2">
      <c r="D4672" s="16"/>
    </row>
    <row r="4673" spans="4:4" x14ac:dyDescent="0.2">
      <c r="D4673" s="16"/>
    </row>
    <row r="4674" spans="4:4" x14ac:dyDescent="0.2">
      <c r="D4674" s="16"/>
    </row>
    <row r="4675" spans="4:4" x14ac:dyDescent="0.2">
      <c r="D4675" s="16"/>
    </row>
    <row r="4676" spans="4:4" x14ac:dyDescent="0.2">
      <c r="D4676" s="16"/>
    </row>
    <row r="4677" spans="4:4" x14ac:dyDescent="0.2">
      <c r="D4677" s="16"/>
    </row>
    <row r="4678" spans="4:4" x14ac:dyDescent="0.2">
      <c r="D4678" s="16"/>
    </row>
    <row r="4679" spans="4:4" x14ac:dyDescent="0.2">
      <c r="D4679" s="16"/>
    </row>
    <row r="4680" spans="4:4" x14ac:dyDescent="0.2">
      <c r="D4680" s="16"/>
    </row>
    <row r="4681" spans="4:4" x14ac:dyDescent="0.2">
      <c r="D4681" s="16"/>
    </row>
    <row r="4682" spans="4:4" x14ac:dyDescent="0.2">
      <c r="D4682" s="16"/>
    </row>
    <row r="4683" spans="4:4" x14ac:dyDescent="0.2">
      <c r="D4683" s="16"/>
    </row>
    <row r="4684" spans="4:4" x14ac:dyDescent="0.2">
      <c r="D4684" s="16"/>
    </row>
    <row r="4685" spans="4:4" x14ac:dyDescent="0.2">
      <c r="D4685" s="16"/>
    </row>
    <row r="4686" spans="4:4" x14ac:dyDescent="0.2">
      <c r="D4686" s="16"/>
    </row>
    <row r="4687" spans="4:4" x14ac:dyDescent="0.2">
      <c r="D4687" s="16"/>
    </row>
    <row r="4688" spans="4:4" x14ac:dyDescent="0.2">
      <c r="D4688" s="16"/>
    </row>
    <row r="4689" spans="4:4" x14ac:dyDescent="0.2">
      <c r="D4689" s="16"/>
    </row>
    <row r="4690" spans="4:4" x14ac:dyDescent="0.2">
      <c r="D4690" s="16"/>
    </row>
    <row r="4691" spans="4:4" x14ac:dyDescent="0.2">
      <c r="D4691" s="16"/>
    </row>
    <row r="4692" spans="4:4" x14ac:dyDescent="0.2">
      <c r="D4692" s="16"/>
    </row>
    <row r="4693" spans="4:4" x14ac:dyDescent="0.2">
      <c r="D4693" s="16"/>
    </row>
    <row r="4694" spans="4:4" x14ac:dyDescent="0.2">
      <c r="D4694" s="16"/>
    </row>
    <row r="4695" spans="4:4" x14ac:dyDescent="0.2">
      <c r="D4695" s="16"/>
    </row>
    <row r="4696" spans="4:4" x14ac:dyDescent="0.2">
      <c r="D4696" s="16"/>
    </row>
    <row r="4697" spans="4:4" x14ac:dyDescent="0.2">
      <c r="D4697" s="16"/>
    </row>
    <row r="4698" spans="4:4" x14ac:dyDescent="0.2">
      <c r="D4698" s="16"/>
    </row>
    <row r="4699" spans="4:4" x14ac:dyDescent="0.2">
      <c r="D4699" s="16"/>
    </row>
    <row r="4700" spans="4:4" x14ac:dyDescent="0.2">
      <c r="D4700" s="16"/>
    </row>
    <row r="4701" spans="4:4" x14ac:dyDescent="0.2">
      <c r="D4701" s="16"/>
    </row>
    <row r="4702" spans="4:4" x14ac:dyDescent="0.2">
      <c r="D4702" s="16"/>
    </row>
    <row r="4703" spans="4:4" x14ac:dyDescent="0.2">
      <c r="D4703" s="16"/>
    </row>
    <row r="4704" spans="4:4" x14ac:dyDescent="0.2">
      <c r="D4704" s="16"/>
    </row>
    <row r="4705" spans="4:4" x14ac:dyDescent="0.2">
      <c r="D4705" s="16"/>
    </row>
    <row r="4706" spans="4:4" x14ac:dyDescent="0.2">
      <c r="D4706" s="16"/>
    </row>
    <row r="4707" spans="4:4" x14ac:dyDescent="0.2">
      <c r="D4707" s="16"/>
    </row>
    <row r="4708" spans="4:4" x14ac:dyDescent="0.2">
      <c r="D4708" s="16"/>
    </row>
    <row r="4709" spans="4:4" x14ac:dyDescent="0.2">
      <c r="D4709" s="16"/>
    </row>
    <row r="4710" spans="4:4" x14ac:dyDescent="0.2">
      <c r="D4710" s="16"/>
    </row>
    <row r="4711" spans="4:4" x14ac:dyDescent="0.2">
      <c r="D4711" s="16"/>
    </row>
    <row r="4712" spans="4:4" x14ac:dyDescent="0.2">
      <c r="D4712" s="16"/>
    </row>
    <row r="4713" spans="4:4" x14ac:dyDescent="0.2">
      <c r="D4713" s="16"/>
    </row>
    <row r="4714" spans="4:4" x14ac:dyDescent="0.2">
      <c r="D4714" s="16"/>
    </row>
    <row r="4715" spans="4:4" x14ac:dyDescent="0.2">
      <c r="D4715" s="16"/>
    </row>
    <row r="4716" spans="4:4" x14ac:dyDescent="0.2">
      <c r="D4716" s="16"/>
    </row>
    <row r="4717" spans="4:4" x14ac:dyDescent="0.2">
      <c r="D4717" s="16"/>
    </row>
    <row r="4718" spans="4:4" x14ac:dyDescent="0.2">
      <c r="D4718" s="16"/>
    </row>
    <row r="4719" spans="4:4" x14ac:dyDescent="0.2">
      <c r="D4719" s="16"/>
    </row>
    <row r="4720" spans="4:4" x14ac:dyDescent="0.2">
      <c r="D4720" s="16"/>
    </row>
    <row r="4721" spans="4:4" x14ac:dyDescent="0.2">
      <c r="D4721" s="16"/>
    </row>
    <row r="4722" spans="4:4" x14ac:dyDescent="0.2">
      <c r="D4722" s="16"/>
    </row>
    <row r="4723" spans="4:4" x14ac:dyDescent="0.2">
      <c r="D4723" s="16"/>
    </row>
    <row r="4724" spans="4:4" x14ac:dyDescent="0.2">
      <c r="D4724" s="16"/>
    </row>
    <row r="4725" spans="4:4" x14ac:dyDescent="0.2">
      <c r="D4725" s="16"/>
    </row>
    <row r="4726" spans="4:4" x14ac:dyDescent="0.2">
      <c r="D4726" s="16"/>
    </row>
    <row r="4727" spans="4:4" x14ac:dyDescent="0.2">
      <c r="D4727" s="16"/>
    </row>
    <row r="4728" spans="4:4" x14ac:dyDescent="0.2">
      <c r="D4728" s="16"/>
    </row>
    <row r="4729" spans="4:4" x14ac:dyDescent="0.2">
      <c r="D4729" s="16"/>
    </row>
    <row r="4730" spans="4:4" x14ac:dyDescent="0.2">
      <c r="D4730" s="16"/>
    </row>
    <row r="4731" spans="4:4" x14ac:dyDescent="0.2">
      <c r="D4731" s="16"/>
    </row>
    <row r="4732" spans="4:4" x14ac:dyDescent="0.2">
      <c r="D4732" s="16"/>
    </row>
    <row r="4733" spans="4:4" x14ac:dyDescent="0.2">
      <c r="D4733" s="16"/>
    </row>
    <row r="4734" spans="4:4" x14ac:dyDescent="0.2">
      <c r="D4734" s="16"/>
    </row>
    <row r="4735" spans="4:4" x14ac:dyDescent="0.2">
      <c r="D4735" s="16"/>
    </row>
    <row r="4736" spans="4:4" x14ac:dyDescent="0.2">
      <c r="D4736" s="16"/>
    </row>
    <row r="4737" spans="4:4" x14ac:dyDescent="0.2">
      <c r="D4737" s="16"/>
    </row>
    <row r="4738" spans="4:4" x14ac:dyDescent="0.2">
      <c r="D4738" s="16"/>
    </row>
    <row r="4739" spans="4:4" x14ac:dyDescent="0.2">
      <c r="D4739" s="16"/>
    </row>
    <row r="4740" spans="4:4" x14ac:dyDescent="0.2">
      <c r="D4740" s="16"/>
    </row>
    <row r="4741" spans="4:4" x14ac:dyDescent="0.2">
      <c r="D4741" s="16"/>
    </row>
    <row r="4742" spans="4:4" x14ac:dyDescent="0.2">
      <c r="D4742" s="16"/>
    </row>
    <row r="4743" spans="4:4" x14ac:dyDescent="0.2">
      <c r="D4743" s="16"/>
    </row>
    <row r="4744" spans="4:4" x14ac:dyDescent="0.2">
      <c r="D4744" s="16"/>
    </row>
    <row r="4745" spans="4:4" x14ac:dyDescent="0.2">
      <c r="D4745" s="16"/>
    </row>
    <row r="4746" spans="4:4" x14ac:dyDescent="0.2">
      <c r="D4746" s="16"/>
    </row>
    <row r="4747" spans="4:4" x14ac:dyDescent="0.2">
      <c r="D4747" s="16"/>
    </row>
    <row r="4748" spans="4:4" x14ac:dyDescent="0.2">
      <c r="D4748" s="16"/>
    </row>
    <row r="4749" spans="4:4" x14ac:dyDescent="0.2">
      <c r="D4749" s="16"/>
    </row>
    <row r="4750" spans="4:4" x14ac:dyDescent="0.2">
      <c r="D4750" s="16"/>
    </row>
    <row r="4751" spans="4:4" x14ac:dyDescent="0.2">
      <c r="D4751" s="16"/>
    </row>
    <row r="4752" spans="4:4" x14ac:dyDescent="0.2">
      <c r="D4752" s="16"/>
    </row>
    <row r="4753" spans="4:4" x14ac:dyDescent="0.2">
      <c r="D4753" s="16"/>
    </row>
    <row r="4754" spans="4:4" x14ac:dyDescent="0.2">
      <c r="D4754" s="16"/>
    </row>
    <row r="4755" spans="4:4" x14ac:dyDescent="0.2">
      <c r="D4755" s="16"/>
    </row>
    <row r="4756" spans="4:4" x14ac:dyDescent="0.2">
      <c r="D4756" s="16"/>
    </row>
    <row r="4757" spans="4:4" x14ac:dyDescent="0.2">
      <c r="D4757" s="16"/>
    </row>
    <row r="4758" spans="4:4" x14ac:dyDescent="0.2">
      <c r="D4758" s="16"/>
    </row>
    <row r="4759" spans="4:4" x14ac:dyDescent="0.2">
      <c r="D4759" s="16"/>
    </row>
    <row r="4760" spans="4:4" x14ac:dyDescent="0.2">
      <c r="D4760" s="16"/>
    </row>
    <row r="4761" spans="4:4" x14ac:dyDescent="0.2">
      <c r="D4761" s="16"/>
    </row>
    <row r="4762" spans="4:4" x14ac:dyDescent="0.2">
      <c r="D4762" s="16"/>
    </row>
    <row r="4763" spans="4:4" x14ac:dyDescent="0.2">
      <c r="D4763" s="16"/>
    </row>
    <row r="4764" spans="4:4" x14ac:dyDescent="0.2">
      <c r="D4764" s="16"/>
    </row>
    <row r="4765" spans="4:4" x14ac:dyDescent="0.2">
      <c r="D4765" s="16"/>
    </row>
    <row r="4766" spans="4:4" x14ac:dyDescent="0.2">
      <c r="D4766" s="16"/>
    </row>
    <row r="4767" spans="4:4" x14ac:dyDescent="0.2">
      <c r="D4767" s="16"/>
    </row>
    <row r="4768" spans="4:4" x14ac:dyDescent="0.2">
      <c r="D4768" s="16"/>
    </row>
    <row r="4769" spans="4:4" x14ac:dyDescent="0.2">
      <c r="D4769" s="16"/>
    </row>
    <row r="4770" spans="4:4" x14ac:dyDescent="0.2">
      <c r="D4770" s="16"/>
    </row>
    <row r="4771" spans="4:4" x14ac:dyDescent="0.2">
      <c r="D4771" s="16"/>
    </row>
    <row r="4772" spans="4:4" x14ac:dyDescent="0.2">
      <c r="D4772" s="16"/>
    </row>
    <row r="4773" spans="4:4" x14ac:dyDescent="0.2">
      <c r="D4773" s="16"/>
    </row>
    <row r="4774" spans="4:4" x14ac:dyDescent="0.2">
      <c r="D4774" s="16"/>
    </row>
    <row r="4775" spans="4:4" x14ac:dyDescent="0.2">
      <c r="D4775" s="16"/>
    </row>
    <row r="4776" spans="4:4" x14ac:dyDescent="0.2">
      <c r="D4776" s="16"/>
    </row>
    <row r="4777" spans="4:4" x14ac:dyDescent="0.2">
      <c r="D4777" s="16"/>
    </row>
    <row r="4778" spans="4:4" x14ac:dyDescent="0.2">
      <c r="D4778" s="16"/>
    </row>
    <row r="4779" spans="4:4" x14ac:dyDescent="0.2">
      <c r="D4779" s="16"/>
    </row>
    <row r="4780" spans="4:4" x14ac:dyDescent="0.2">
      <c r="D4780" s="16"/>
    </row>
    <row r="4781" spans="4:4" x14ac:dyDescent="0.2">
      <c r="D4781" s="16"/>
    </row>
    <row r="4782" spans="4:4" x14ac:dyDescent="0.2">
      <c r="D4782" s="16"/>
    </row>
    <row r="4783" spans="4:4" x14ac:dyDescent="0.2">
      <c r="D4783" s="16"/>
    </row>
    <row r="4784" spans="4:4" x14ac:dyDescent="0.2">
      <c r="D4784" s="16"/>
    </row>
    <row r="4785" spans="4:4" x14ac:dyDescent="0.2">
      <c r="D4785" s="16"/>
    </row>
    <row r="4786" spans="4:4" x14ac:dyDescent="0.2">
      <c r="D4786" s="16"/>
    </row>
    <row r="4787" spans="4:4" x14ac:dyDescent="0.2">
      <c r="D4787" s="16"/>
    </row>
    <row r="4788" spans="4:4" x14ac:dyDescent="0.2">
      <c r="D4788" s="16"/>
    </row>
    <row r="4789" spans="4:4" x14ac:dyDescent="0.2">
      <c r="D4789" s="16"/>
    </row>
    <row r="4790" spans="4:4" x14ac:dyDescent="0.2">
      <c r="D4790" s="16"/>
    </row>
    <row r="4791" spans="4:4" x14ac:dyDescent="0.2">
      <c r="D4791" s="16"/>
    </row>
    <row r="4792" spans="4:4" x14ac:dyDescent="0.2">
      <c r="D4792" s="16"/>
    </row>
    <row r="4793" spans="4:4" x14ac:dyDescent="0.2">
      <c r="D4793" s="16"/>
    </row>
    <row r="4794" spans="4:4" x14ac:dyDescent="0.2">
      <c r="D4794" s="16"/>
    </row>
    <row r="4795" spans="4:4" x14ac:dyDescent="0.2">
      <c r="D4795" s="16"/>
    </row>
    <row r="4796" spans="4:4" x14ac:dyDescent="0.2">
      <c r="D4796" s="16"/>
    </row>
    <row r="4797" spans="4:4" x14ac:dyDescent="0.2">
      <c r="D4797" s="16"/>
    </row>
    <row r="4798" spans="4:4" x14ac:dyDescent="0.2">
      <c r="D4798" s="16"/>
    </row>
    <row r="4799" spans="4:4" x14ac:dyDescent="0.2">
      <c r="D4799" s="16"/>
    </row>
    <row r="4800" spans="4:4" x14ac:dyDescent="0.2">
      <c r="D4800" s="16"/>
    </row>
    <row r="4801" spans="4:4" x14ac:dyDescent="0.2">
      <c r="D4801" s="16"/>
    </row>
    <row r="4802" spans="4:4" x14ac:dyDescent="0.2">
      <c r="D4802" s="16"/>
    </row>
    <row r="4803" spans="4:4" x14ac:dyDescent="0.2">
      <c r="D4803" s="16"/>
    </row>
    <row r="4804" spans="4:4" x14ac:dyDescent="0.2">
      <c r="D4804" s="16"/>
    </row>
    <row r="4805" spans="4:4" x14ac:dyDescent="0.2">
      <c r="D4805" s="16"/>
    </row>
    <row r="4806" spans="4:4" x14ac:dyDescent="0.2">
      <c r="D4806" s="16"/>
    </row>
    <row r="4807" spans="4:4" x14ac:dyDescent="0.2">
      <c r="D4807" s="16"/>
    </row>
    <row r="4808" spans="4:4" x14ac:dyDescent="0.2">
      <c r="D4808" s="16"/>
    </row>
    <row r="4809" spans="4:4" x14ac:dyDescent="0.2">
      <c r="D4809" s="16"/>
    </row>
    <row r="4810" spans="4:4" x14ac:dyDescent="0.2">
      <c r="D4810" s="16"/>
    </row>
    <row r="4811" spans="4:4" x14ac:dyDescent="0.2">
      <c r="D4811" s="16"/>
    </row>
    <row r="4812" spans="4:4" x14ac:dyDescent="0.2">
      <c r="D4812" s="16"/>
    </row>
    <row r="4813" spans="4:4" x14ac:dyDescent="0.2">
      <c r="D4813" s="16"/>
    </row>
    <row r="4814" spans="4:4" x14ac:dyDescent="0.2">
      <c r="D4814" s="16"/>
    </row>
    <row r="4815" spans="4:4" x14ac:dyDescent="0.2">
      <c r="D4815" s="16"/>
    </row>
    <row r="4816" spans="4:4" x14ac:dyDescent="0.2">
      <c r="D4816" s="16"/>
    </row>
    <row r="4817" spans="4:4" x14ac:dyDescent="0.2">
      <c r="D4817" s="16"/>
    </row>
    <row r="4818" spans="4:4" x14ac:dyDescent="0.2">
      <c r="D4818" s="16"/>
    </row>
    <row r="4819" spans="4:4" x14ac:dyDescent="0.2">
      <c r="D4819" s="16"/>
    </row>
    <row r="4820" spans="4:4" x14ac:dyDescent="0.2">
      <c r="D4820" s="16"/>
    </row>
    <row r="4821" spans="4:4" x14ac:dyDescent="0.2">
      <c r="D4821" s="16"/>
    </row>
    <row r="4822" spans="4:4" x14ac:dyDescent="0.2">
      <c r="D4822" s="16"/>
    </row>
    <row r="4823" spans="4:4" x14ac:dyDescent="0.2">
      <c r="D4823" s="16"/>
    </row>
    <row r="4824" spans="4:4" x14ac:dyDescent="0.2">
      <c r="D4824" s="16"/>
    </row>
    <row r="4825" spans="4:4" x14ac:dyDescent="0.2">
      <c r="D4825" s="16"/>
    </row>
    <row r="4826" spans="4:4" x14ac:dyDescent="0.2">
      <c r="D4826" s="16"/>
    </row>
    <row r="4827" spans="4:4" x14ac:dyDescent="0.2">
      <c r="D4827" s="16"/>
    </row>
    <row r="4828" spans="4:4" x14ac:dyDescent="0.2">
      <c r="D4828" s="16"/>
    </row>
    <row r="4829" spans="4:4" x14ac:dyDescent="0.2">
      <c r="D4829" s="16"/>
    </row>
    <row r="4830" spans="4:4" x14ac:dyDescent="0.2">
      <c r="D4830" s="16"/>
    </row>
    <row r="4831" spans="4:4" x14ac:dyDescent="0.2">
      <c r="D4831" s="16"/>
    </row>
    <row r="4832" spans="4:4" x14ac:dyDescent="0.2">
      <c r="D4832" s="16"/>
    </row>
    <row r="4833" spans="4:4" x14ac:dyDescent="0.2">
      <c r="D4833" s="16"/>
    </row>
    <row r="4834" spans="4:4" x14ac:dyDescent="0.2">
      <c r="D4834" s="16"/>
    </row>
    <row r="4835" spans="4:4" x14ac:dyDescent="0.2">
      <c r="D4835" s="16"/>
    </row>
    <row r="4836" spans="4:4" x14ac:dyDescent="0.2">
      <c r="D4836" s="16"/>
    </row>
    <row r="4837" spans="4:4" x14ac:dyDescent="0.2">
      <c r="D4837" s="16"/>
    </row>
    <row r="4838" spans="4:4" x14ac:dyDescent="0.2">
      <c r="D4838" s="16"/>
    </row>
    <row r="4839" spans="4:4" x14ac:dyDescent="0.2">
      <c r="D4839" s="16"/>
    </row>
    <row r="4840" spans="4:4" x14ac:dyDescent="0.2">
      <c r="D4840" s="16"/>
    </row>
    <row r="4841" spans="4:4" x14ac:dyDescent="0.2">
      <c r="D4841" s="16"/>
    </row>
    <row r="4842" spans="4:4" x14ac:dyDescent="0.2">
      <c r="D4842" s="16"/>
    </row>
    <row r="4843" spans="4:4" x14ac:dyDescent="0.2">
      <c r="D4843" s="16"/>
    </row>
    <row r="4844" spans="4:4" x14ac:dyDescent="0.2">
      <c r="D4844" s="16"/>
    </row>
    <row r="4845" spans="4:4" x14ac:dyDescent="0.2">
      <c r="D4845" s="16"/>
    </row>
    <row r="4846" spans="4:4" x14ac:dyDescent="0.2">
      <c r="D4846" s="16"/>
    </row>
    <row r="4847" spans="4:4" x14ac:dyDescent="0.2">
      <c r="D4847" s="16"/>
    </row>
    <row r="4848" spans="4:4" x14ac:dyDescent="0.2">
      <c r="D4848" s="16"/>
    </row>
    <row r="4849" spans="4:4" x14ac:dyDescent="0.2">
      <c r="D4849" s="16"/>
    </row>
    <row r="4850" spans="4:4" x14ac:dyDescent="0.2">
      <c r="D4850" s="16"/>
    </row>
    <row r="4851" spans="4:4" x14ac:dyDescent="0.2">
      <c r="D4851" s="16"/>
    </row>
    <row r="4852" spans="4:4" x14ac:dyDescent="0.2">
      <c r="D4852" s="16"/>
    </row>
    <row r="4853" spans="4:4" x14ac:dyDescent="0.2">
      <c r="D4853" s="16"/>
    </row>
    <row r="4854" spans="4:4" x14ac:dyDescent="0.2">
      <c r="D4854" s="16"/>
    </row>
    <row r="4855" spans="4:4" x14ac:dyDescent="0.2">
      <c r="D4855" s="16"/>
    </row>
    <row r="4856" spans="4:4" x14ac:dyDescent="0.2">
      <c r="D4856" s="16"/>
    </row>
    <row r="4857" spans="4:4" x14ac:dyDescent="0.2">
      <c r="D4857" s="16"/>
    </row>
    <row r="4858" spans="4:4" x14ac:dyDescent="0.2">
      <c r="D4858" s="16"/>
    </row>
    <row r="4859" spans="4:4" x14ac:dyDescent="0.2">
      <c r="D4859" s="16"/>
    </row>
    <row r="4860" spans="4:4" x14ac:dyDescent="0.2">
      <c r="D4860" s="16"/>
    </row>
    <row r="4861" spans="4:4" x14ac:dyDescent="0.2">
      <c r="D4861" s="16"/>
    </row>
    <row r="4862" spans="4:4" x14ac:dyDescent="0.2">
      <c r="D4862" s="16"/>
    </row>
    <row r="4863" spans="4:4" x14ac:dyDescent="0.2">
      <c r="D4863" s="16"/>
    </row>
    <row r="4864" spans="4:4" x14ac:dyDescent="0.2">
      <c r="D4864" s="16"/>
    </row>
    <row r="4865" spans="4:4" x14ac:dyDescent="0.2">
      <c r="D4865" s="16"/>
    </row>
    <row r="4866" spans="4:4" x14ac:dyDescent="0.2">
      <c r="D4866" s="16"/>
    </row>
    <row r="4867" spans="4:4" x14ac:dyDescent="0.2">
      <c r="D4867" s="16"/>
    </row>
    <row r="4868" spans="4:4" x14ac:dyDescent="0.2">
      <c r="D4868" s="16"/>
    </row>
    <row r="4869" spans="4:4" x14ac:dyDescent="0.2">
      <c r="D4869" s="16"/>
    </row>
    <row r="4870" spans="4:4" x14ac:dyDescent="0.2">
      <c r="D4870" s="16"/>
    </row>
    <row r="4871" spans="4:4" x14ac:dyDescent="0.2">
      <c r="D4871" s="16"/>
    </row>
    <row r="4872" spans="4:4" x14ac:dyDescent="0.2">
      <c r="D4872" s="16"/>
    </row>
    <row r="4873" spans="4:4" x14ac:dyDescent="0.2">
      <c r="D4873" s="16"/>
    </row>
    <row r="4874" spans="4:4" x14ac:dyDescent="0.2">
      <c r="D4874" s="16"/>
    </row>
    <row r="4875" spans="4:4" x14ac:dyDescent="0.2">
      <c r="D4875" s="16"/>
    </row>
    <row r="4876" spans="4:4" x14ac:dyDescent="0.2">
      <c r="D4876" s="16"/>
    </row>
    <row r="4877" spans="4:4" x14ac:dyDescent="0.2">
      <c r="D4877" s="16"/>
    </row>
    <row r="4878" spans="4:4" x14ac:dyDescent="0.2">
      <c r="D4878" s="16"/>
    </row>
    <row r="4879" spans="4:4" x14ac:dyDescent="0.2">
      <c r="D4879" s="16"/>
    </row>
    <row r="4880" spans="4:4" x14ac:dyDescent="0.2">
      <c r="D4880" s="16"/>
    </row>
    <row r="4881" spans="4:4" x14ac:dyDescent="0.2">
      <c r="D4881" s="16"/>
    </row>
    <row r="4882" spans="4:4" x14ac:dyDescent="0.2">
      <c r="D4882" s="16"/>
    </row>
    <row r="4883" spans="4:4" x14ac:dyDescent="0.2">
      <c r="D4883" s="16"/>
    </row>
    <row r="4884" spans="4:4" x14ac:dyDescent="0.2">
      <c r="D4884" s="16"/>
    </row>
    <row r="4885" spans="4:4" x14ac:dyDescent="0.2">
      <c r="D4885" s="16"/>
    </row>
    <row r="4886" spans="4:4" x14ac:dyDescent="0.2">
      <c r="D4886" s="16"/>
    </row>
    <row r="4887" spans="4:4" x14ac:dyDescent="0.2">
      <c r="D4887" s="16"/>
    </row>
    <row r="4888" spans="4:4" x14ac:dyDescent="0.2">
      <c r="D4888" s="16"/>
    </row>
    <row r="4889" spans="4:4" x14ac:dyDescent="0.2">
      <c r="D4889" s="16"/>
    </row>
    <row r="4890" spans="4:4" x14ac:dyDescent="0.2">
      <c r="D4890" s="16"/>
    </row>
    <row r="4891" spans="4:4" x14ac:dyDescent="0.2">
      <c r="D4891" s="16"/>
    </row>
    <row r="4892" spans="4:4" x14ac:dyDescent="0.2">
      <c r="D4892" s="16"/>
    </row>
    <row r="4893" spans="4:4" x14ac:dyDescent="0.2">
      <c r="D4893" s="16"/>
    </row>
    <row r="4894" spans="4:4" x14ac:dyDescent="0.2">
      <c r="D4894" s="16"/>
    </row>
    <row r="4895" spans="4:4" x14ac:dyDescent="0.2">
      <c r="D4895" s="16"/>
    </row>
    <row r="4896" spans="4:4" x14ac:dyDescent="0.2">
      <c r="D4896" s="16"/>
    </row>
    <row r="4897" spans="4:4" x14ac:dyDescent="0.2">
      <c r="D4897" s="16"/>
    </row>
    <row r="4898" spans="4:4" x14ac:dyDescent="0.2">
      <c r="D4898" s="16"/>
    </row>
    <row r="4899" spans="4:4" x14ac:dyDescent="0.2">
      <c r="D4899" s="16"/>
    </row>
    <row r="4900" spans="4:4" x14ac:dyDescent="0.2">
      <c r="D4900" s="16"/>
    </row>
    <row r="4901" spans="4:4" x14ac:dyDescent="0.2">
      <c r="D4901" s="16"/>
    </row>
    <row r="4902" spans="4:4" x14ac:dyDescent="0.2">
      <c r="D4902" s="16"/>
    </row>
    <row r="4903" spans="4:4" x14ac:dyDescent="0.2">
      <c r="D4903" s="16"/>
    </row>
    <row r="4904" spans="4:4" x14ac:dyDescent="0.2">
      <c r="D4904" s="16"/>
    </row>
    <row r="4905" spans="4:4" x14ac:dyDescent="0.2">
      <c r="D4905" s="16"/>
    </row>
    <row r="4906" spans="4:4" x14ac:dyDescent="0.2">
      <c r="D4906" s="16"/>
    </row>
    <row r="4907" spans="4:4" x14ac:dyDescent="0.2">
      <c r="D4907" s="16"/>
    </row>
    <row r="4908" spans="4:4" x14ac:dyDescent="0.2">
      <c r="D4908" s="16"/>
    </row>
    <row r="4909" spans="4:4" x14ac:dyDescent="0.2">
      <c r="D4909" s="16"/>
    </row>
    <row r="4910" spans="4:4" x14ac:dyDescent="0.2">
      <c r="D4910" s="16"/>
    </row>
    <row r="4911" spans="4:4" x14ac:dyDescent="0.2">
      <c r="D4911" s="16"/>
    </row>
    <row r="4912" spans="4:4" x14ac:dyDescent="0.2">
      <c r="D4912" s="16"/>
    </row>
    <row r="4913" spans="4:4" x14ac:dyDescent="0.2">
      <c r="D4913" s="16"/>
    </row>
    <row r="4914" spans="4:4" x14ac:dyDescent="0.2">
      <c r="D4914" s="16"/>
    </row>
    <row r="4915" spans="4:4" x14ac:dyDescent="0.2">
      <c r="D4915" s="16"/>
    </row>
    <row r="4916" spans="4:4" x14ac:dyDescent="0.2">
      <c r="D4916" s="16"/>
    </row>
    <row r="4917" spans="4:4" x14ac:dyDescent="0.2">
      <c r="D4917" s="16"/>
    </row>
    <row r="4918" spans="4:4" x14ac:dyDescent="0.2">
      <c r="D4918" s="16"/>
    </row>
    <row r="4919" spans="4:4" x14ac:dyDescent="0.2">
      <c r="D4919" s="16"/>
    </row>
    <row r="4920" spans="4:4" x14ac:dyDescent="0.2">
      <c r="D4920" s="16"/>
    </row>
    <row r="4921" spans="4:4" x14ac:dyDescent="0.2">
      <c r="D4921" s="16"/>
    </row>
    <row r="4922" spans="4:4" x14ac:dyDescent="0.2">
      <c r="D4922" s="16"/>
    </row>
    <row r="4923" spans="4:4" x14ac:dyDescent="0.2">
      <c r="D4923" s="16"/>
    </row>
    <row r="4924" spans="4:4" x14ac:dyDescent="0.2">
      <c r="D4924" s="16"/>
    </row>
    <row r="4925" spans="4:4" x14ac:dyDescent="0.2">
      <c r="D4925" s="16"/>
    </row>
    <row r="4926" spans="4:4" x14ac:dyDescent="0.2">
      <c r="D4926" s="16"/>
    </row>
    <row r="4927" spans="4:4" x14ac:dyDescent="0.2">
      <c r="D4927" s="16"/>
    </row>
    <row r="4928" spans="4:4" x14ac:dyDescent="0.2">
      <c r="D4928" s="16"/>
    </row>
    <row r="4929" spans="4:4" x14ac:dyDescent="0.2">
      <c r="D4929" s="16"/>
    </row>
    <row r="4930" spans="4:4" x14ac:dyDescent="0.2">
      <c r="D4930" s="16"/>
    </row>
    <row r="4931" spans="4:4" x14ac:dyDescent="0.2">
      <c r="D4931" s="16"/>
    </row>
    <row r="4932" spans="4:4" x14ac:dyDescent="0.2">
      <c r="D4932" s="16"/>
    </row>
    <row r="4933" spans="4:4" x14ac:dyDescent="0.2">
      <c r="D4933" s="16"/>
    </row>
    <row r="4934" spans="4:4" x14ac:dyDescent="0.2">
      <c r="D4934" s="16"/>
    </row>
    <row r="4935" spans="4:4" x14ac:dyDescent="0.2">
      <c r="D4935" s="16"/>
    </row>
    <row r="4936" spans="4:4" x14ac:dyDescent="0.2">
      <c r="D4936" s="16"/>
    </row>
    <row r="4937" spans="4:4" x14ac:dyDescent="0.2">
      <c r="D4937" s="16"/>
    </row>
    <row r="4938" spans="4:4" x14ac:dyDescent="0.2">
      <c r="D4938" s="16"/>
    </row>
    <row r="4939" spans="4:4" x14ac:dyDescent="0.2">
      <c r="D4939" s="16"/>
    </row>
    <row r="4940" spans="4:4" x14ac:dyDescent="0.2">
      <c r="D4940" s="16"/>
    </row>
    <row r="4941" spans="4:4" x14ac:dyDescent="0.2">
      <c r="D4941" s="16"/>
    </row>
    <row r="4942" spans="4:4" x14ac:dyDescent="0.2">
      <c r="D4942" s="16"/>
    </row>
    <row r="4943" spans="4:4" x14ac:dyDescent="0.2">
      <c r="D4943" s="16"/>
    </row>
    <row r="4944" spans="4:4" x14ac:dyDescent="0.2">
      <c r="D4944" s="16"/>
    </row>
    <row r="4945" spans="4:4" x14ac:dyDescent="0.2">
      <c r="D4945" s="16"/>
    </row>
    <row r="4946" spans="4:4" x14ac:dyDescent="0.2">
      <c r="D4946" s="16"/>
    </row>
    <row r="4947" spans="4:4" x14ac:dyDescent="0.2">
      <c r="D4947" s="16"/>
    </row>
    <row r="4948" spans="4:4" x14ac:dyDescent="0.2">
      <c r="D4948" s="16"/>
    </row>
    <row r="4949" spans="4:4" x14ac:dyDescent="0.2">
      <c r="D4949" s="16"/>
    </row>
    <row r="4950" spans="4:4" x14ac:dyDescent="0.2">
      <c r="D4950" s="16"/>
    </row>
    <row r="4951" spans="4:4" x14ac:dyDescent="0.2">
      <c r="D4951" s="16"/>
    </row>
    <row r="4952" spans="4:4" x14ac:dyDescent="0.2">
      <c r="D4952" s="16"/>
    </row>
    <row r="4953" spans="4:4" x14ac:dyDescent="0.2">
      <c r="D4953" s="16"/>
    </row>
    <row r="4954" spans="4:4" x14ac:dyDescent="0.2">
      <c r="D4954" s="16"/>
    </row>
    <row r="4955" spans="4:4" x14ac:dyDescent="0.2">
      <c r="D4955" s="16"/>
    </row>
    <row r="4956" spans="4:4" x14ac:dyDescent="0.2">
      <c r="D4956" s="16"/>
    </row>
    <row r="4957" spans="4:4" x14ac:dyDescent="0.2">
      <c r="D4957" s="16"/>
    </row>
    <row r="4958" spans="4:4" x14ac:dyDescent="0.2">
      <c r="D4958" s="16"/>
    </row>
    <row r="4959" spans="4:4" x14ac:dyDescent="0.2">
      <c r="D4959" s="16"/>
    </row>
    <row r="4960" spans="4:4" x14ac:dyDescent="0.2">
      <c r="D4960" s="16"/>
    </row>
    <row r="4961" spans="4:4" x14ac:dyDescent="0.2">
      <c r="D4961" s="16"/>
    </row>
    <row r="4962" spans="4:4" x14ac:dyDescent="0.2">
      <c r="D4962" s="16"/>
    </row>
    <row r="4963" spans="4:4" x14ac:dyDescent="0.2">
      <c r="D4963" s="16"/>
    </row>
    <row r="4964" spans="4:4" x14ac:dyDescent="0.2">
      <c r="D4964" s="16"/>
    </row>
    <row r="4965" spans="4:4" x14ac:dyDescent="0.2">
      <c r="D4965" s="16"/>
    </row>
    <row r="4966" spans="4:4" x14ac:dyDescent="0.2">
      <c r="D4966" s="16"/>
    </row>
    <row r="4967" spans="4:4" x14ac:dyDescent="0.2">
      <c r="D4967" s="16"/>
    </row>
    <row r="4968" spans="4:4" x14ac:dyDescent="0.2">
      <c r="D4968" s="16"/>
    </row>
    <row r="4969" spans="4:4" x14ac:dyDescent="0.2">
      <c r="D4969" s="16"/>
    </row>
    <row r="4970" spans="4:4" x14ac:dyDescent="0.2">
      <c r="D4970" s="16"/>
    </row>
    <row r="4971" spans="4:4" x14ac:dyDescent="0.2">
      <c r="D4971" s="16"/>
    </row>
    <row r="4972" spans="4:4" x14ac:dyDescent="0.2">
      <c r="D4972" s="16"/>
    </row>
    <row r="4973" spans="4:4" x14ac:dyDescent="0.2">
      <c r="D4973" s="16"/>
    </row>
    <row r="4974" spans="4:4" x14ac:dyDescent="0.2">
      <c r="D4974" s="16"/>
    </row>
    <row r="4975" spans="4:4" x14ac:dyDescent="0.2">
      <c r="D4975" s="16"/>
    </row>
    <row r="4976" spans="4:4" x14ac:dyDescent="0.2">
      <c r="D4976" s="16"/>
    </row>
    <row r="4977" spans="4:4" x14ac:dyDescent="0.2">
      <c r="D4977" s="16"/>
    </row>
    <row r="4978" spans="4:4" x14ac:dyDescent="0.2">
      <c r="D4978" s="16"/>
    </row>
    <row r="4979" spans="4:4" x14ac:dyDescent="0.2">
      <c r="D4979" s="16"/>
    </row>
    <row r="4980" spans="4:4" x14ac:dyDescent="0.2">
      <c r="D4980" s="16"/>
    </row>
    <row r="4981" spans="4:4" x14ac:dyDescent="0.2">
      <c r="D4981" s="16"/>
    </row>
    <row r="4982" spans="4:4" x14ac:dyDescent="0.2">
      <c r="D4982" s="16"/>
    </row>
    <row r="4983" spans="4:4" x14ac:dyDescent="0.2">
      <c r="D4983" s="16"/>
    </row>
    <row r="4984" spans="4:4" x14ac:dyDescent="0.2">
      <c r="D4984" s="16"/>
    </row>
    <row r="4985" spans="4:4" x14ac:dyDescent="0.2">
      <c r="D4985" s="16"/>
    </row>
    <row r="4986" spans="4:4" x14ac:dyDescent="0.2">
      <c r="D4986" s="16"/>
    </row>
    <row r="4987" spans="4:4" x14ac:dyDescent="0.2">
      <c r="D4987" s="16"/>
    </row>
    <row r="4988" spans="4:4" x14ac:dyDescent="0.2">
      <c r="D4988" s="16"/>
    </row>
    <row r="4989" spans="4:4" x14ac:dyDescent="0.2">
      <c r="D4989" s="16"/>
    </row>
    <row r="4990" spans="4:4" x14ac:dyDescent="0.2">
      <c r="D4990" s="16"/>
    </row>
    <row r="4991" spans="4:4" x14ac:dyDescent="0.2">
      <c r="D4991" s="16"/>
    </row>
    <row r="4992" spans="4:4" x14ac:dyDescent="0.2">
      <c r="D4992" s="16"/>
    </row>
    <row r="4993" spans="4:4" x14ac:dyDescent="0.2">
      <c r="D4993" s="16"/>
    </row>
    <row r="4994" spans="4:4" x14ac:dyDescent="0.2">
      <c r="D4994" s="16"/>
    </row>
    <row r="4995" spans="4:4" x14ac:dyDescent="0.2">
      <c r="D4995" s="16"/>
    </row>
    <row r="4996" spans="4:4" x14ac:dyDescent="0.2">
      <c r="D4996" s="16"/>
    </row>
    <row r="4997" spans="4:4" x14ac:dyDescent="0.2">
      <c r="D4997" s="16"/>
    </row>
    <row r="4998" spans="4:4" x14ac:dyDescent="0.2">
      <c r="D4998" s="16"/>
    </row>
    <row r="4999" spans="4:4" x14ac:dyDescent="0.2">
      <c r="D4999" s="16"/>
    </row>
    <row r="5000" spans="4:4" x14ac:dyDescent="0.2">
      <c r="D5000" s="16"/>
    </row>
  </sheetData>
  <sheetProtection selectLockedCells="1"/>
  <mergeCells count="18">
    <mergeCell ref="A426:G430"/>
    <mergeCell ref="C16:G16"/>
    <mergeCell ref="C17:G17"/>
    <mergeCell ref="C21:G21"/>
    <mergeCell ref="C25:G25"/>
    <mergeCell ref="A1:G1"/>
    <mergeCell ref="C2:G2"/>
    <mergeCell ref="C3:G3"/>
    <mergeCell ref="C4:G4"/>
    <mergeCell ref="A425:C425"/>
    <mergeCell ref="C383:G383"/>
    <mergeCell ref="C405:G405"/>
    <mergeCell ref="C372:G372"/>
    <mergeCell ref="C373:G373"/>
    <mergeCell ref="C374:G374"/>
    <mergeCell ref="C377:G377"/>
    <mergeCell ref="C379:G379"/>
    <mergeCell ref="C381:G381"/>
  </mergeCells>
  <phoneticPr fontId="20" type="noConversion"/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B5000"/>
  <sheetViews>
    <sheetView tabSelected="1" workbookViewId="0">
      <pane ySplit="7" topLeftCell="A29" activePane="bottomLeft" state="frozen"/>
      <selection activeCell="I11" sqref="I11"/>
      <selection pane="bottomLeft" activeCell="I11" sqref="I11"/>
    </sheetView>
  </sheetViews>
  <sheetFormatPr defaultColWidth="8.85546875" defaultRowHeight="12.75" outlineLevelRow="1" x14ac:dyDescent="0.2"/>
  <cols>
    <col min="1" max="1" width="3.42578125" customWidth="1"/>
    <col min="2" max="2" width="12.7109375" style="13" customWidth="1"/>
    <col min="3" max="3" width="38.28515625" style="1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12.140625" hidden="1" customWidth="1"/>
    <col min="9" max="10" width="11.42578125" hidden="1" customWidth="1"/>
    <col min="11" max="11" width="11.28515625" hidden="1" customWidth="1"/>
    <col min="12" max="12" width="11.42578125" hidden="1" customWidth="1"/>
    <col min="13" max="13" width="9.85546875" hidden="1" customWidth="1"/>
    <col min="14" max="14" width="11.42578125" hidden="1" customWidth="1"/>
    <col min="15" max="15" width="13" hidden="1" customWidth="1"/>
    <col min="16" max="16" width="10.42578125" hidden="1" customWidth="1"/>
    <col min="17" max="17" width="12.42578125" hidden="1" customWidth="1"/>
    <col min="18" max="18" width="10.42578125" hidden="1" customWidth="1"/>
    <col min="19" max="19" width="11.140625" hidden="1" customWidth="1"/>
    <col min="23" max="23" width="0" hidden="1" customWidth="1"/>
    <col min="25" max="35" width="0" hidden="1" customWidth="1"/>
  </cols>
  <sheetData>
    <row r="1" spans="1:54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A1" t="s">
        <v>103</v>
      </c>
    </row>
    <row r="2" spans="1:54" ht="25.35" customHeight="1" x14ac:dyDescent="0.2">
      <c r="A2" s="12" t="s">
        <v>8</v>
      </c>
      <c r="B2" s="6" t="s">
        <v>39</v>
      </c>
      <c r="C2" s="251" t="s">
        <v>892</v>
      </c>
      <c r="D2" s="252"/>
      <c r="E2" s="252"/>
      <c r="F2" s="252"/>
      <c r="G2" s="253"/>
      <c r="AA2" t="s">
        <v>104</v>
      </c>
    </row>
    <row r="3" spans="1:54" ht="25.35" customHeight="1" x14ac:dyDescent="0.2">
      <c r="A3" s="12" t="s">
        <v>9</v>
      </c>
      <c r="B3" s="6" t="s">
        <v>43</v>
      </c>
      <c r="C3" s="251" t="s">
        <v>44</v>
      </c>
      <c r="D3" s="252"/>
      <c r="E3" s="252"/>
      <c r="F3" s="252"/>
      <c r="G3" s="253"/>
      <c r="W3" s="13" t="s">
        <v>104</v>
      </c>
      <c r="AA3" t="s">
        <v>105</v>
      </c>
    </row>
    <row r="4" spans="1:54" ht="25.35" customHeight="1" x14ac:dyDescent="0.2">
      <c r="A4" s="14" t="s">
        <v>10</v>
      </c>
      <c r="B4" s="15" t="s">
        <v>43</v>
      </c>
      <c r="C4" s="254" t="s">
        <v>45</v>
      </c>
      <c r="D4" s="255"/>
      <c r="E4" s="255"/>
      <c r="F4" s="255"/>
      <c r="G4" s="256"/>
      <c r="AA4" t="s">
        <v>106</v>
      </c>
    </row>
    <row r="5" spans="1:54" x14ac:dyDescent="0.2">
      <c r="D5" s="16"/>
    </row>
    <row r="6" spans="1:54" ht="38.25" x14ac:dyDescent="0.2">
      <c r="A6" s="17" t="s">
        <v>107</v>
      </c>
      <c r="B6" s="18" t="s">
        <v>108</v>
      </c>
      <c r="C6" s="18" t="s">
        <v>109</v>
      </c>
      <c r="D6" s="19" t="s">
        <v>110</v>
      </c>
      <c r="E6" s="17" t="s">
        <v>111</v>
      </c>
      <c r="F6" s="20" t="s">
        <v>112</v>
      </c>
      <c r="G6" s="17" t="s">
        <v>31</v>
      </c>
      <c r="H6" s="21" t="s">
        <v>896</v>
      </c>
      <c r="I6" s="21" t="s">
        <v>898</v>
      </c>
      <c r="J6" s="21" t="s">
        <v>897</v>
      </c>
      <c r="K6" s="21" t="s">
        <v>899</v>
      </c>
      <c r="L6" s="21" t="s">
        <v>113</v>
      </c>
      <c r="M6" s="21" t="s">
        <v>114</v>
      </c>
      <c r="N6" s="21" t="s">
        <v>115</v>
      </c>
      <c r="O6" s="21" t="s">
        <v>116</v>
      </c>
      <c r="P6" s="21" t="s">
        <v>117</v>
      </c>
      <c r="Q6" s="21" t="s">
        <v>118</v>
      </c>
      <c r="R6" s="21" t="s">
        <v>119</v>
      </c>
      <c r="S6" s="21" t="s">
        <v>120</v>
      </c>
    </row>
    <row r="7" spans="1:54" hidden="1" x14ac:dyDescent="0.2">
      <c r="A7" s="1"/>
      <c r="B7" s="2"/>
      <c r="C7" s="2"/>
      <c r="D7" s="4"/>
      <c r="E7" s="22"/>
      <c r="F7" s="23"/>
      <c r="G7" s="23"/>
      <c r="H7" s="23"/>
      <c r="I7" s="23"/>
      <c r="J7" s="23"/>
      <c r="K7" s="23"/>
      <c r="L7" s="23"/>
      <c r="M7" s="23"/>
      <c r="N7" s="22"/>
      <c r="O7" s="22"/>
      <c r="P7" s="22"/>
      <c r="Q7" s="22"/>
      <c r="R7" s="23"/>
      <c r="S7" s="23"/>
    </row>
    <row r="8" spans="1:54" ht="25.5" x14ac:dyDescent="0.2">
      <c r="A8" s="24" t="s">
        <v>121</v>
      </c>
      <c r="B8" s="25" t="s">
        <v>54</v>
      </c>
      <c r="C8" s="26" t="s">
        <v>780</v>
      </c>
      <c r="D8" s="27"/>
      <c r="E8" s="28"/>
      <c r="F8" s="29"/>
      <c r="G8" s="30">
        <f>SUM(G9:G49)</f>
        <v>238656.78000000006</v>
      </c>
      <c r="H8" s="31"/>
      <c r="I8" s="31">
        <f>SUM(I9:I49)</f>
        <v>0</v>
      </c>
      <c r="J8" s="31"/>
      <c r="K8" s="31">
        <f>SUM(K9:K49)</f>
        <v>238656.78000000006</v>
      </c>
      <c r="L8" s="31"/>
      <c r="M8" s="31">
        <f>SUM(M9:M49)</f>
        <v>288774.70379999996</v>
      </c>
      <c r="N8" s="32"/>
      <c r="O8" s="32">
        <f>SUM(O9:O49)</f>
        <v>0</v>
      </c>
      <c r="P8" s="32"/>
      <c r="Q8" s="32">
        <f>SUM(Q9:Q49)</f>
        <v>0</v>
      </c>
      <c r="R8" s="31"/>
      <c r="S8" s="31">
        <f>SUM(S9:S49)</f>
        <v>0</v>
      </c>
      <c r="AA8" t="s">
        <v>122</v>
      </c>
    </row>
    <row r="9" spans="1:54" ht="22.5" outlineLevel="1" x14ac:dyDescent="0.2">
      <c r="A9" s="33">
        <v>1</v>
      </c>
      <c r="B9" s="34" t="s">
        <v>802</v>
      </c>
      <c r="C9" s="35" t="s">
        <v>803</v>
      </c>
      <c r="D9" s="36" t="s">
        <v>150</v>
      </c>
      <c r="E9" s="37">
        <v>7</v>
      </c>
      <c r="F9" s="11">
        <v>4426</v>
      </c>
      <c r="G9" s="38">
        <f t="shared" ref="G9:G49" si="0">ROUND(E9*F9,2)</f>
        <v>30982</v>
      </c>
      <c r="H9" s="39">
        <v>0</v>
      </c>
      <c r="I9" s="39">
        <f t="shared" ref="I9:I49" si="1">ROUND(E9*H9,2)</f>
        <v>0</v>
      </c>
      <c r="J9" s="39">
        <f>F9</f>
        <v>4426</v>
      </c>
      <c r="K9" s="39">
        <f t="shared" ref="K9:K49" si="2">ROUND(E9*J9,2)</f>
        <v>30982</v>
      </c>
      <c r="L9" s="39">
        <v>21</v>
      </c>
      <c r="M9" s="39">
        <f t="shared" ref="M9:M49" si="3">G9*(1+L9/100)</f>
        <v>37488.22</v>
      </c>
      <c r="N9" s="40">
        <v>0</v>
      </c>
      <c r="O9" s="40">
        <f t="shared" ref="O9:O49" si="4">ROUND(E9*N9,2)</f>
        <v>0</v>
      </c>
      <c r="P9" s="40">
        <v>0</v>
      </c>
      <c r="Q9" s="40">
        <f t="shared" ref="Q9:Q49" si="5">ROUND(E9*P9,2)</f>
        <v>0</v>
      </c>
      <c r="R9" s="39">
        <v>0</v>
      </c>
      <c r="S9" s="39">
        <f t="shared" ref="S9:S49" si="6">ROUND(E9*R9,2)</f>
        <v>0</v>
      </c>
      <c r="T9" s="41"/>
      <c r="U9" s="41"/>
      <c r="V9" s="41"/>
      <c r="W9" s="41"/>
      <c r="X9" s="41"/>
      <c r="Y9" s="41"/>
      <c r="Z9" s="41"/>
      <c r="AA9" s="41" t="s">
        <v>126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</row>
    <row r="10" spans="1:54" ht="22.5" outlineLevel="1" x14ac:dyDescent="0.2">
      <c r="A10" s="33">
        <v>2</v>
      </c>
      <c r="B10" s="34" t="s">
        <v>802</v>
      </c>
      <c r="C10" s="35" t="s">
        <v>804</v>
      </c>
      <c r="D10" s="36" t="s">
        <v>150</v>
      </c>
      <c r="E10" s="37">
        <v>8</v>
      </c>
      <c r="F10" s="11">
        <v>2515</v>
      </c>
      <c r="G10" s="38">
        <f t="shared" si="0"/>
        <v>20120</v>
      </c>
      <c r="H10" s="39">
        <v>0</v>
      </c>
      <c r="I10" s="39">
        <f t="shared" si="1"/>
        <v>0</v>
      </c>
      <c r="J10" s="39">
        <f t="shared" ref="J10:J49" si="7">F10</f>
        <v>2515</v>
      </c>
      <c r="K10" s="39">
        <f t="shared" si="2"/>
        <v>20120</v>
      </c>
      <c r="L10" s="39">
        <v>21</v>
      </c>
      <c r="M10" s="39">
        <f t="shared" si="3"/>
        <v>24345.200000000001</v>
      </c>
      <c r="N10" s="40">
        <v>0</v>
      </c>
      <c r="O10" s="40">
        <f t="shared" si="4"/>
        <v>0</v>
      </c>
      <c r="P10" s="40">
        <v>0</v>
      </c>
      <c r="Q10" s="40">
        <f t="shared" si="5"/>
        <v>0</v>
      </c>
      <c r="R10" s="39">
        <v>0</v>
      </c>
      <c r="S10" s="39">
        <f t="shared" si="6"/>
        <v>0</v>
      </c>
      <c r="T10" s="41"/>
      <c r="U10" s="41"/>
      <c r="V10" s="41"/>
      <c r="W10" s="41"/>
      <c r="X10" s="41"/>
      <c r="Y10" s="41"/>
      <c r="Z10" s="41"/>
      <c r="AA10" s="41" t="s">
        <v>240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</row>
    <row r="11" spans="1:54" outlineLevel="1" x14ac:dyDescent="0.2">
      <c r="A11" s="33">
        <v>3</v>
      </c>
      <c r="B11" s="34" t="s">
        <v>802</v>
      </c>
      <c r="C11" s="35" t="s">
        <v>805</v>
      </c>
      <c r="D11" s="36" t="s">
        <v>150</v>
      </c>
      <c r="E11" s="37">
        <v>3</v>
      </c>
      <c r="F11" s="11">
        <v>2137</v>
      </c>
      <c r="G11" s="38">
        <f t="shared" si="0"/>
        <v>6411</v>
      </c>
      <c r="H11" s="39">
        <v>0</v>
      </c>
      <c r="I11" s="39">
        <f t="shared" si="1"/>
        <v>0</v>
      </c>
      <c r="J11" s="39">
        <f t="shared" si="7"/>
        <v>2137</v>
      </c>
      <c r="K11" s="39">
        <f t="shared" si="2"/>
        <v>6411</v>
      </c>
      <c r="L11" s="39">
        <v>21</v>
      </c>
      <c r="M11" s="39">
        <f t="shared" si="3"/>
        <v>7757.3099999999995</v>
      </c>
      <c r="N11" s="40">
        <v>0</v>
      </c>
      <c r="O11" s="40">
        <f t="shared" si="4"/>
        <v>0</v>
      </c>
      <c r="P11" s="40">
        <v>0</v>
      </c>
      <c r="Q11" s="40">
        <f t="shared" si="5"/>
        <v>0</v>
      </c>
      <c r="R11" s="39">
        <v>0</v>
      </c>
      <c r="S11" s="39">
        <f t="shared" si="6"/>
        <v>0</v>
      </c>
      <c r="T11" s="41"/>
      <c r="U11" s="41"/>
      <c r="V11" s="41"/>
      <c r="W11" s="41"/>
      <c r="X11" s="41"/>
      <c r="Y11" s="41"/>
      <c r="Z11" s="41"/>
      <c r="AA11" s="41" t="s">
        <v>240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</row>
    <row r="12" spans="1:54" outlineLevel="1" x14ac:dyDescent="0.2">
      <c r="A12" s="33">
        <v>4</v>
      </c>
      <c r="B12" s="34" t="s">
        <v>806</v>
      </c>
      <c r="C12" s="35" t="s">
        <v>807</v>
      </c>
      <c r="D12" s="36" t="s">
        <v>150</v>
      </c>
      <c r="E12" s="37">
        <v>5</v>
      </c>
      <c r="F12" s="11">
        <v>1206</v>
      </c>
      <c r="G12" s="38">
        <f t="shared" si="0"/>
        <v>6030</v>
      </c>
      <c r="H12" s="39">
        <v>0</v>
      </c>
      <c r="I12" s="39">
        <f t="shared" si="1"/>
        <v>0</v>
      </c>
      <c r="J12" s="39">
        <f t="shared" si="7"/>
        <v>1206</v>
      </c>
      <c r="K12" s="39">
        <f t="shared" si="2"/>
        <v>6030</v>
      </c>
      <c r="L12" s="39">
        <v>21</v>
      </c>
      <c r="M12" s="39">
        <f t="shared" si="3"/>
        <v>7296.3</v>
      </c>
      <c r="N12" s="40">
        <v>0</v>
      </c>
      <c r="O12" s="40">
        <f t="shared" si="4"/>
        <v>0</v>
      </c>
      <c r="P12" s="40">
        <v>0</v>
      </c>
      <c r="Q12" s="40">
        <f t="shared" si="5"/>
        <v>0</v>
      </c>
      <c r="R12" s="39">
        <v>0</v>
      </c>
      <c r="S12" s="39">
        <f t="shared" si="6"/>
        <v>0</v>
      </c>
      <c r="T12" s="41"/>
      <c r="U12" s="41"/>
      <c r="V12" s="41"/>
      <c r="W12" s="41"/>
      <c r="X12" s="41"/>
      <c r="Y12" s="41"/>
      <c r="Z12" s="41"/>
      <c r="AA12" s="41" t="s">
        <v>126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</row>
    <row r="13" spans="1:54" outlineLevel="1" x14ac:dyDescent="0.2">
      <c r="A13" s="33">
        <v>5</v>
      </c>
      <c r="B13" s="34" t="s">
        <v>808</v>
      </c>
      <c r="C13" s="35" t="s">
        <v>809</v>
      </c>
      <c r="D13" s="36" t="s">
        <v>150</v>
      </c>
      <c r="E13" s="37">
        <v>19</v>
      </c>
      <c r="F13" s="11">
        <v>305</v>
      </c>
      <c r="G13" s="38">
        <f t="shared" si="0"/>
        <v>5795</v>
      </c>
      <c r="H13" s="39">
        <v>0</v>
      </c>
      <c r="I13" s="39">
        <f t="shared" si="1"/>
        <v>0</v>
      </c>
      <c r="J13" s="39">
        <f t="shared" si="7"/>
        <v>305</v>
      </c>
      <c r="K13" s="39">
        <f t="shared" si="2"/>
        <v>5795</v>
      </c>
      <c r="L13" s="39">
        <v>21</v>
      </c>
      <c r="M13" s="39">
        <f t="shared" si="3"/>
        <v>7011.95</v>
      </c>
      <c r="N13" s="40">
        <v>0</v>
      </c>
      <c r="O13" s="40">
        <f t="shared" si="4"/>
        <v>0</v>
      </c>
      <c r="P13" s="40">
        <v>0</v>
      </c>
      <c r="Q13" s="40">
        <f t="shared" si="5"/>
        <v>0</v>
      </c>
      <c r="R13" s="39">
        <v>0</v>
      </c>
      <c r="S13" s="39">
        <f t="shared" si="6"/>
        <v>0</v>
      </c>
      <c r="T13" s="41"/>
      <c r="U13" s="41"/>
      <c r="V13" s="41"/>
      <c r="W13" s="41"/>
      <c r="X13" s="41"/>
      <c r="Y13" s="41"/>
      <c r="Z13" s="41"/>
      <c r="AA13" s="41" t="s">
        <v>260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</row>
    <row r="14" spans="1:54" ht="22.5" outlineLevel="1" x14ac:dyDescent="0.2">
      <c r="A14" s="33">
        <v>6</v>
      </c>
      <c r="B14" s="34" t="s">
        <v>802</v>
      </c>
      <c r="C14" s="35" t="s">
        <v>810</v>
      </c>
      <c r="D14" s="36" t="s">
        <v>150</v>
      </c>
      <c r="E14" s="37">
        <v>11</v>
      </c>
      <c r="F14" s="11">
        <v>1297</v>
      </c>
      <c r="G14" s="38">
        <f t="shared" si="0"/>
        <v>14267</v>
      </c>
      <c r="H14" s="39">
        <v>0</v>
      </c>
      <c r="I14" s="39">
        <f t="shared" si="1"/>
        <v>0</v>
      </c>
      <c r="J14" s="39">
        <f t="shared" si="7"/>
        <v>1297</v>
      </c>
      <c r="K14" s="39">
        <f t="shared" si="2"/>
        <v>14267</v>
      </c>
      <c r="L14" s="39">
        <v>21</v>
      </c>
      <c r="M14" s="39">
        <f t="shared" si="3"/>
        <v>17263.07</v>
      </c>
      <c r="N14" s="40">
        <v>0</v>
      </c>
      <c r="O14" s="40">
        <f t="shared" si="4"/>
        <v>0</v>
      </c>
      <c r="P14" s="40">
        <v>0</v>
      </c>
      <c r="Q14" s="40">
        <f t="shared" si="5"/>
        <v>0</v>
      </c>
      <c r="R14" s="39">
        <v>0</v>
      </c>
      <c r="S14" s="39">
        <f t="shared" si="6"/>
        <v>0</v>
      </c>
      <c r="T14" s="41"/>
      <c r="U14" s="41"/>
      <c r="V14" s="41"/>
      <c r="W14" s="41"/>
      <c r="X14" s="41"/>
      <c r="Y14" s="41"/>
      <c r="Z14" s="41"/>
      <c r="AA14" s="41" t="s">
        <v>260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</row>
    <row r="15" spans="1:54" outlineLevel="1" x14ac:dyDescent="0.2">
      <c r="A15" s="33">
        <v>7</v>
      </c>
      <c r="B15" s="34" t="s">
        <v>811</v>
      </c>
      <c r="C15" s="35" t="s">
        <v>812</v>
      </c>
      <c r="D15" s="36" t="s">
        <v>150</v>
      </c>
      <c r="E15" s="37">
        <v>1</v>
      </c>
      <c r="F15" s="11">
        <v>321</v>
      </c>
      <c r="G15" s="38">
        <f t="shared" si="0"/>
        <v>321</v>
      </c>
      <c r="H15" s="39">
        <v>0</v>
      </c>
      <c r="I15" s="39">
        <f t="shared" si="1"/>
        <v>0</v>
      </c>
      <c r="J15" s="39">
        <f t="shared" si="7"/>
        <v>321</v>
      </c>
      <c r="K15" s="39">
        <f t="shared" si="2"/>
        <v>321</v>
      </c>
      <c r="L15" s="39">
        <v>21</v>
      </c>
      <c r="M15" s="39">
        <f t="shared" si="3"/>
        <v>388.40999999999997</v>
      </c>
      <c r="N15" s="40">
        <v>0</v>
      </c>
      <c r="O15" s="40">
        <f t="shared" si="4"/>
        <v>0</v>
      </c>
      <c r="P15" s="40">
        <v>0</v>
      </c>
      <c r="Q15" s="40">
        <f t="shared" si="5"/>
        <v>0</v>
      </c>
      <c r="R15" s="39">
        <v>0</v>
      </c>
      <c r="S15" s="39">
        <f t="shared" si="6"/>
        <v>0</v>
      </c>
      <c r="T15" s="41"/>
      <c r="U15" s="41"/>
      <c r="V15" s="41"/>
      <c r="W15" s="41"/>
      <c r="X15" s="41"/>
      <c r="Y15" s="41"/>
      <c r="Z15" s="41"/>
      <c r="AA15" s="41" t="s">
        <v>260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</row>
    <row r="16" spans="1:54" outlineLevel="1" x14ac:dyDescent="0.2">
      <c r="A16" s="33">
        <v>8</v>
      </c>
      <c r="B16" s="34" t="s">
        <v>141</v>
      </c>
      <c r="C16" s="35" t="s">
        <v>813</v>
      </c>
      <c r="D16" s="36" t="s">
        <v>150</v>
      </c>
      <c r="E16" s="37">
        <v>1</v>
      </c>
      <c r="F16" s="11">
        <v>264.5</v>
      </c>
      <c r="G16" s="38">
        <f t="shared" si="0"/>
        <v>264.5</v>
      </c>
      <c r="H16" s="39">
        <v>0</v>
      </c>
      <c r="I16" s="39">
        <f t="shared" si="1"/>
        <v>0</v>
      </c>
      <c r="J16" s="39">
        <f t="shared" si="7"/>
        <v>264.5</v>
      </c>
      <c r="K16" s="39">
        <f t="shared" si="2"/>
        <v>264.5</v>
      </c>
      <c r="L16" s="39">
        <v>21</v>
      </c>
      <c r="M16" s="39">
        <f t="shared" si="3"/>
        <v>320.04500000000002</v>
      </c>
      <c r="N16" s="40">
        <v>0</v>
      </c>
      <c r="O16" s="40">
        <f t="shared" si="4"/>
        <v>0</v>
      </c>
      <c r="P16" s="40">
        <v>0</v>
      </c>
      <c r="Q16" s="40">
        <f t="shared" si="5"/>
        <v>0</v>
      </c>
      <c r="R16" s="39">
        <v>0</v>
      </c>
      <c r="S16" s="39">
        <f t="shared" si="6"/>
        <v>0</v>
      </c>
      <c r="T16" s="41"/>
      <c r="U16" s="41"/>
      <c r="V16" s="41"/>
      <c r="W16" s="41"/>
      <c r="X16" s="41"/>
      <c r="Y16" s="41"/>
      <c r="Z16" s="41"/>
      <c r="AA16" s="41" t="s">
        <v>126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</row>
    <row r="17" spans="1:54" outlineLevel="1" x14ac:dyDescent="0.2">
      <c r="A17" s="33">
        <v>9</v>
      </c>
      <c r="B17" s="34" t="s">
        <v>814</v>
      </c>
      <c r="C17" s="35" t="s">
        <v>815</v>
      </c>
      <c r="D17" s="36" t="s">
        <v>150</v>
      </c>
      <c r="E17" s="37">
        <v>1</v>
      </c>
      <c r="F17" s="11">
        <v>293.87</v>
      </c>
      <c r="G17" s="38">
        <f t="shared" si="0"/>
        <v>293.87</v>
      </c>
      <c r="H17" s="39">
        <v>0</v>
      </c>
      <c r="I17" s="39">
        <f t="shared" si="1"/>
        <v>0</v>
      </c>
      <c r="J17" s="39">
        <f t="shared" si="7"/>
        <v>293.87</v>
      </c>
      <c r="K17" s="39">
        <f t="shared" si="2"/>
        <v>293.87</v>
      </c>
      <c r="L17" s="39">
        <v>21</v>
      </c>
      <c r="M17" s="39">
        <f t="shared" si="3"/>
        <v>355.58269999999999</v>
      </c>
      <c r="N17" s="40">
        <v>0</v>
      </c>
      <c r="O17" s="40">
        <f t="shared" si="4"/>
        <v>0</v>
      </c>
      <c r="P17" s="40">
        <v>0</v>
      </c>
      <c r="Q17" s="40">
        <f t="shared" si="5"/>
        <v>0</v>
      </c>
      <c r="R17" s="39">
        <v>0</v>
      </c>
      <c r="S17" s="39">
        <f t="shared" si="6"/>
        <v>0</v>
      </c>
      <c r="T17" s="41"/>
      <c r="U17" s="41"/>
      <c r="V17" s="41"/>
      <c r="W17" s="41"/>
      <c r="X17" s="41"/>
      <c r="Y17" s="41"/>
      <c r="Z17" s="41"/>
      <c r="AA17" s="41" t="s">
        <v>260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</row>
    <row r="18" spans="1:54" outlineLevel="1" x14ac:dyDescent="0.2">
      <c r="A18" s="33">
        <v>10</v>
      </c>
      <c r="B18" s="34" t="s">
        <v>816</v>
      </c>
      <c r="C18" s="35" t="s">
        <v>817</v>
      </c>
      <c r="D18" s="36" t="s">
        <v>150</v>
      </c>
      <c r="E18" s="37">
        <v>3</v>
      </c>
      <c r="F18" s="11">
        <v>311.8</v>
      </c>
      <c r="G18" s="38">
        <f t="shared" si="0"/>
        <v>935.4</v>
      </c>
      <c r="H18" s="39">
        <v>0</v>
      </c>
      <c r="I18" s="39">
        <f t="shared" si="1"/>
        <v>0</v>
      </c>
      <c r="J18" s="39">
        <f t="shared" si="7"/>
        <v>311.8</v>
      </c>
      <c r="K18" s="39">
        <f t="shared" si="2"/>
        <v>935.4</v>
      </c>
      <c r="L18" s="39">
        <v>21</v>
      </c>
      <c r="M18" s="39">
        <f t="shared" si="3"/>
        <v>1131.8339999999998</v>
      </c>
      <c r="N18" s="40">
        <v>0</v>
      </c>
      <c r="O18" s="40">
        <f t="shared" si="4"/>
        <v>0</v>
      </c>
      <c r="P18" s="40">
        <v>0</v>
      </c>
      <c r="Q18" s="40">
        <f t="shared" si="5"/>
        <v>0</v>
      </c>
      <c r="R18" s="39">
        <v>0</v>
      </c>
      <c r="S18" s="39">
        <f t="shared" si="6"/>
        <v>0</v>
      </c>
      <c r="T18" s="41"/>
      <c r="U18" s="41"/>
      <c r="V18" s="41"/>
      <c r="W18" s="41"/>
      <c r="X18" s="41"/>
      <c r="Y18" s="41"/>
      <c r="Z18" s="41"/>
      <c r="AA18" s="41" t="s">
        <v>260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</row>
    <row r="19" spans="1:54" outlineLevel="1" x14ac:dyDescent="0.2">
      <c r="A19" s="33">
        <v>11</v>
      </c>
      <c r="B19" s="34" t="s">
        <v>818</v>
      </c>
      <c r="C19" s="35" t="s">
        <v>819</v>
      </c>
      <c r="D19" s="36" t="s">
        <v>150</v>
      </c>
      <c r="E19" s="37">
        <v>4</v>
      </c>
      <c r="F19" s="11">
        <v>378.25</v>
      </c>
      <c r="G19" s="38">
        <f t="shared" si="0"/>
        <v>1513</v>
      </c>
      <c r="H19" s="39">
        <v>0</v>
      </c>
      <c r="I19" s="39">
        <f t="shared" si="1"/>
        <v>0</v>
      </c>
      <c r="J19" s="39">
        <f t="shared" si="7"/>
        <v>378.25</v>
      </c>
      <c r="K19" s="39">
        <f t="shared" si="2"/>
        <v>1513</v>
      </c>
      <c r="L19" s="39">
        <v>21</v>
      </c>
      <c r="M19" s="39">
        <f t="shared" si="3"/>
        <v>1830.73</v>
      </c>
      <c r="N19" s="40">
        <v>0</v>
      </c>
      <c r="O19" s="40">
        <f t="shared" si="4"/>
        <v>0</v>
      </c>
      <c r="P19" s="40">
        <v>0</v>
      </c>
      <c r="Q19" s="40">
        <f t="shared" si="5"/>
        <v>0</v>
      </c>
      <c r="R19" s="39">
        <v>0</v>
      </c>
      <c r="S19" s="39">
        <f t="shared" si="6"/>
        <v>0</v>
      </c>
      <c r="T19" s="41"/>
      <c r="U19" s="41"/>
      <c r="V19" s="41"/>
      <c r="W19" s="41"/>
      <c r="X19" s="41"/>
      <c r="Y19" s="41"/>
      <c r="Z19" s="41"/>
      <c r="AA19" s="41" t="s">
        <v>260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</row>
    <row r="20" spans="1:54" outlineLevel="1" x14ac:dyDescent="0.2">
      <c r="A20" s="33">
        <v>12</v>
      </c>
      <c r="B20" s="34" t="s">
        <v>820</v>
      </c>
      <c r="C20" s="35" t="s">
        <v>821</v>
      </c>
      <c r="D20" s="36" t="s">
        <v>150</v>
      </c>
      <c r="E20" s="37">
        <v>1</v>
      </c>
      <c r="F20" s="11">
        <v>398.46</v>
      </c>
      <c r="G20" s="38">
        <f t="shared" si="0"/>
        <v>398.46</v>
      </c>
      <c r="H20" s="39">
        <v>0</v>
      </c>
      <c r="I20" s="39">
        <f t="shared" si="1"/>
        <v>0</v>
      </c>
      <c r="J20" s="39">
        <f t="shared" si="7"/>
        <v>398.46</v>
      </c>
      <c r="K20" s="39">
        <f t="shared" si="2"/>
        <v>398.46</v>
      </c>
      <c r="L20" s="39">
        <v>21</v>
      </c>
      <c r="M20" s="39">
        <f t="shared" si="3"/>
        <v>482.13659999999999</v>
      </c>
      <c r="N20" s="40">
        <v>0</v>
      </c>
      <c r="O20" s="40">
        <f t="shared" si="4"/>
        <v>0</v>
      </c>
      <c r="P20" s="40">
        <v>0</v>
      </c>
      <c r="Q20" s="40">
        <f t="shared" si="5"/>
        <v>0</v>
      </c>
      <c r="R20" s="39">
        <v>0</v>
      </c>
      <c r="S20" s="39">
        <f t="shared" si="6"/>
        <v>0</v>
      </c>
      <c r="T20" s="41"/>
      <c r="U20" s="41"/>
      <c r="V20" s="41"/>
      <c r="W20" s="41"/>
      <c r="X20" s="41"/>
      <c r="Y20" s="41"/>
      <c r="Z20" s="41"/>
      <c r="AA20" s="41" t="s">
        <v>260</v>
      </c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</row>
    <row r="21" spans="1:54" outlineLevel="1" x14ac:dyDescent="0.2">
      <c r="A21" s="33">
        <v>13</v>
      </c>
      <c r="B21" s="34" t="s">
        <v>806</v>
      </c>
      <c r="C21" s="35" t="s">
        <v>822</v>
      </c>
      <c r="D21" s="36" t="s">
        <v>150</v>
      </c>
      <c r="E21" s="37">
        <v>13</v>
      </c>
      <c r="F21" s="11">
        <v>34.200000000000003</v>
      </c>
      <c r="G21" s="38">
        <f t="shared" si="0"/>
        <v>444.6</v>
      </c>
      <c r="H21" s="39">
        <v>0</v>
      </c>
      <c r="I21" s="39">
        <f t="shared" si="1"/>
        <v>0</v>
      </c>
      <c r="J21" s="39">
        <f t="shared" si="7"/>
        <v>34.200000000000003</v>
      </c>
      <c r="K21" s="39">
        <f t="shared" si="2"/>
        <v>444.6</v>
      </c>
      <c r="L21" s="39">
        <v>21</v>
      </c>
      <c r="M21" s="39">
        <f t="shared" si="3"/>
        <v>537.96600000000001</v>
      </c>
      <c r="N21" s="40">
        <v>0</v>
      </c>
      <c r="O21" s="40">
        <f t="shared" si="4"/>
        <v>0</v>
      </c>
      <c r="P21" s="40">
        <v>0</v>
      </c>
      <c r="Q21" s="40">
        <f t="shared" si="5"/>
        <v>0</v>
      </c>
      <c r="R21" s="39">
        <v>0</v>
      </c>
      <c r="S21" s="39">
        <f t="shared" si="6"/>
        <v>0</v>
      </c>
      <c r="T21" s="41"/>
      <c r="U21" s="41"/>
      <c r="V21" s="41"/>
      <c r="W21" s="41"/>
      <c r="X21" s="41"/>
      <c r="Y21" s="41"/>
      <c r="Z21" s="41"/>
      <c r="AA21" s="41" t="s">
        <v>260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</row>
    <row r="22" spans="1:54" outlineLevel="1" x14ac:dyDescent="0.2">
      <c r="A22" s="33">
        <v>14</v>
      </c>
      <c r="B22" s="34" t="s">
        <v>806</v>
      </c>
      <c r="C22" s="35" t="s">
        <v>823</v>
      </c>
      <c r="D22" s="36" t="s">
        <v>150</v>
      </c>
      <c r="E22" s="37">
        <v>6</v>
      </c>
      <c r="F22" s="11">
        <v>61.35</v>
      </c>
      <c r="G22" s="38">
        <f t="shared" si="0"/>
        <v>368.1</v>
      </c>
      <c r="H22" s="39">
        <v>0</v>
      </c>
      <c r="I22" s="39">
        <f t="shared" si="1"/>
        <v>0</v>
      </c>
      <c r="J22" s="39">
        <f t="shared" si="7"/>
        <v>61.35</v>
      </c>
      <c r="K22" s="39">
        <f t="shared" si="2"/>
        <v>368.1</v>
      </c>
      <c r="L22" s="39">
        <v>21</v>
      </c>
      <c r="M22" s="39">
        <f t="shared" si="3"/>
        <v>445.40100000000001</v>
      </c>
      <c r="N22" s="40">
        <v>0</v>
      </c>
      <c r="O22" s="40">
        <f t="shared" si="4"/>
        <v>0</v>
      </c>
      <c r="P22" s="40">
        <v>0</v>
      </c>
      <c r="Q22" s="40">
        <f t="shared" si="5"/>
        <v>0</v>
      </c>
      <c r="R22" s="39">
        <v>0</v>
      </c>
      <c r="S22" s="39">
        <f t="shared" si="6"/>
        <v>0</v>
      </c>
      <c r="T22" s="41"/>
      <c r="U22" s="41"/>
      <c r="V22" s="41"/>
      <c r="W22" s="41"/>
      <c r="X22" s="41"/>
      <c r="Y22" s="41"/>
      <c r="Z22" s="41"/>
      <c r="AA22" s="41" t="s">
        <v>288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</row>
    <row r="23" spans="1:54" outlineLevel="1" x14ac:dyDescent="0.2">
      <c r="A23" s="33">
        <v>15</v>
      </c>
      <c r="B23" s="34" t="s">
        <v>806</v>
      </c>
      <c r="C23" s="35" t="s">
        <v>824</v>
      </c>
      <c r="D23" s="36" t="s">
        <v>150</v>
      </c>
      <c r="E23" s="37">
        <v>1</v>
      </c>
      <c r="F23" s="11">
        <v>89.51</v>
      </c>
      <c r="G23" s="38">
        <f t="shared" si="0"/>
        <v>89.51</v>
      </c>
      <c r="H23" s="39">
        <v>0</v>
      </c>
      <c r="I23" s="39">
        <f t="shared" si="1"/>
        <v>0</v>
      </c>
      <c r="J23" s="39">
        <f t="shared" si="7"/>
        <v>89.51</v>
      </c>
      <c r="K23" s="39">
        <f t="shared" si="2"/>
        <v>89.51</v>
      </c>
      <c r="L23" s="39">
        <v>21</v>
      </c>
      <c r="M23" s="39">
        <f t="shared" si="3"/>
        <v>108.30710000000001</v>
      </c>
      <c r="N23" s="40">
        <v>0</v>
      </c>
      <c r="O23" s="40">
        <f t="shared" si="4"/>
        <v>0</v>
      </c>
      <c r="P23" s="40">
        <v>0</v>
      </c>
      <c r="Q23" s="40">
        <f t="shared" si="5"/>
        <v>0</v>
      </c>
      <c r="R23" s="39">
        <v>0</v>
      </c>
      <c r="S23" s="39">
        <f t="shared" si="6"/>
        <v>0</v>
      </c>
      <c r="T23" s="41"/>
      <c r="U23" s="41"/>
      <c r="V23" s="41"/>
      <c r="W23" s="41"/>
      <c r="X23" s="41"/>
      <c r="Y23" s="41"/>
      <c r="Z23" s="41"/>
      <c r="AA23" s="41" t="s">
        <v>288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</row>
    <row r="24" spans="1:54" outlineLevel="1" x14ac:dyDescent="0.2">
      <c r="A24" s="33">
        <v>16</v>
      </c>
      <c r="B24" s="34" t="s">
        <v>806</v>
      </c>
      <c r="C24" s="35" t="s">
        <v>825</v>
      </c>
      <c r="D24" s="36" t="s">
        <v>150</v>
      </c>
      <c r="E24" s="37">
        <v>1</v>
      </c>
      <c r="F24" s="11">
        <v>61.92</v>
      </c>
      <c r="G24" s="38">
        <f t="shared" si="0"/>
        <v>61.92</v>
      </c>
      <c r="H24" s="39">
        <v>0</v>
      </c>
      <c r="I24" s="39">
        <f t="shared" si="1"/>
        <v>0</v>
      </c>
      <c r="J24" s="39">
        <f t="shared" si="7"/>
        <v>61.92</v>
      </c>
      <c r="K24" s="39">
        <f t="shared" si="2"/>
        <v>61.92</v>
      </c>
      <c r="L24" s="39">
        <v>21</v>
      </c>
      <c r="M24" s="39">
        <f t="shared" si="3"/>
        <v>74.923199999999994</v>
      </c>
      <c r="N24" s="40">
        <v>0</v>
      </c>
      <c r="O24" s="40">
        <f t="shared" si="4"/>
        <v>0</v>
      </c>
      <c r="P24" s="40">
        <v>0</v>
      </c>
      <c r="Q24" s="40">
        <f t="shared" si="5"/>
        <v>0</v>
      </c>
      <c r="R24" s="39">
        <v>0</v>
      </c>
      <c r="S24" s="39">
        <f t="shared" si="6"/>
        <v>0</v>
      </c>
      <c r="T24" s="41"/>
      <c r="U24" s="41"/>
      <c r="V24" s="41"/>
      <c r="W24" s="41"/>
      <c r="X24" s="41"/>
      <c r="Y24" s="41"/>
      <c r="Z24" s="41"/>
      <c r="AA24" s="41" t="s">
        <v>288</v>
      </c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</row>
    <row r="25" spans="1:54" outlineLevel="1" x14ac:dyDescent="0.2">
      <c r="A25" s="33">
        <v>17</v>
      </c>
      <c r="B25" s="34" t="s">
        <v>826</v>
      </c>
      <c r="C25" s="35" t="s">
        <v>827</v>
      </c>
      <c r="D25" s="36" t="s">
        <v>150</v>
      </c>
      <c r="E25" s="37">
        <v>4</v>
      </c>
      <c r="F25" s="11">
        <v>199.59</v>
      </c>
      <c r="G25" s="38">
        <f t="shared" si="0"/>
        <v>798.36</v>
      </c>
      <c r="H25" s="39">
        <v>0</v>
      </c>
      <c r="I25" s="39">
        <f t="shared" si="1"/>
        <v>0</v>
      </c>
      <c r="J25" s="39">
        <f t="shared" si="7"/>
        <v>199.59</v>
      </c>
      <c r="K25" s="39">
        <f t="shared" si="2"/>
        <v>798.36</v>
      </c>
      <c r="L25" s="39">
        <v>21</v>
      </c>
      <c r="M25" s="39">
        <f t="shared" si="3"/>
        <v>966.01559999999995</v>
      </c>
      <c r="N25" s="40">
        <v>0</v>
      </c>
      <c r="O25" s="40">
        <f t="shared" si="4"/>
        <v>0</v>
      </c>
      <c r="P25" s="40">
        <v>0</v>
      </c>
      <c r="Q25" s="40">
        <f t="shared" si="5"/>
        <v>0</v>
      </c>
      <c r="R25" s="39">
        <v>0</v>
      </c>
      <c r="S25" s="39">
        <f t="shared" si="6"/>
        <v>0</v>
      </c>
      <c r="T25" s="41"/>
      <c r="U25" s="41"/>
      <c r="V25" s="41"/>
      <c r="W25" s="41"/>
      <c r="X25" s="41"/>
      <c r="Y25" s="41"/>
      <c r="Z25" s="41"/>
      <c r="AA25" s="41" t="s">
        <v>126</v>
      </c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</row>
    <row r="26" spans="1:54" outlineLevel="1" x14ac:dyDescent="0.2">
      <c r="A26" s="33">
        <v>18</v>
      </c>
      <c r="B26" s="34" t="s">
        <v>828</v>
      </c>
      <c r="C26" s="35" t="s">
        <v>829</v>
      </c>
      <c r="D26" s="36" t="s">
        <v>150</v>
      </c>
      <c r="E26" s="37">
        <v>9</v>
      </c>
      <c r="F26" s="11">
        <v>74.73</v>
      </c>
      <c r="G26" s="38">
        <f t="shared" si="0"/>
        <v>672.57</v>
      </c>
      <c r="H26" s="39">
        <v>0</v>
      </c>
      <c r="I26" s="39">
        <f t="shared" si="1"/>
        <v>0</v>
      </c>
      <c r="J26" s="39">
        <f t="shared" si="7"/>
        <v>74.73</v>
      </c>
      <c r="K26" s="39">
        <f t="shared" si="2"/>
        <v>672.57</v>
      </c>
      <c r="L26" s="39">
        <v>21</v>
      </c>
      <c r="M26" s="39">
        <f t="shared" si="3"/>
        <v>813.80970000000002</v>
      </c>
      <c r="N26" s="40">
        <v>0</v>
      </c>
      <c r="O26" s="40">
        <f t="shared" si="4"/>
        <v>0</v>
      </c>
      <c r="P26" s="40">
        <v>0</v>
      </c>
      <c r="Q26" s="40">
        <f t="shared" si="5"/>
        <v>0</v>
      </c>
      <c r="R26" s="39">
        <v>0</v>
      </c>
      <c r="S26" s="39">
        <f t="shared" si="6"/>
        <v>0</v>
      </c>
      <c r="T26" s="41"/>
      <c r="U26" s="41"/>
      <c r="V26" s="41"/>
      <c r="W26" s="41"/>
      <c r="X26" s="41"/>
      <c r="Y26" s="41"/>
      <c r="Z26" s="41"/>
      <c r="AA26" s="41" t="s">
        <v>260</v>
      </c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</row>
    <row r="27" spans="1:54" ht="22.5" outlineLevel="1" x14ac:dyDescent="0.2">
      <c r="A27" s="33">
        <v>19</v>
      </c>
      <c r="B27" s="34" t="s">
        <v>166</v>
      </c>
      <c r="C27" s="35" t="s">
        <v>830</v>
      </c>
      <c r="D27" s="36" t="s">
        <v>150</v>
      </c>
      <c r="E27" s="37">
        <v>5</v>
      </c>
      <c r="F27" s="11">
        <v>79.53</v>
      </c>
      <c r="G27" s="38">
        <f t="shared" si="0"/>
        <v>397.65</v>
      </c>
      <c r="H27" s="39">
        <v>0</v>
      </c>
      <c r="I27" s="39">
        <f t="shared" si="1"/>
        <v>0</v>
      </c>
      <c r="J27" s="39">
        <f t="shared" si="7"/>
        <v>79.53</v>
      </c>
      <c r="K27" s="39">
        <f t="shared" si="2"/>
        <v>397.65</v>
      </c>
      <c r="L27" s="39">
        <v>21</v>
      </c>
      <c r="M27" s="39">
        <f t="shared" si="3"/>
        <v>481.15649999999994</v>
      </c>
      <c r="N27" s="40">
        <v>0</v>
      </c>
      <c r="O27" s="40">
        <f t="shared" si="4"/>
        <v>0</v>
      </c>
      <c r="P27" s="40">
        <v>0</v>
      </c>
      <c r="Q27" s="40">
        <f t="shared" si="5"/>
        <v>0</v>
      </c>
      <c r="R27" s="39">
        <v>0</v>
      </c>
      <c r="S27" s="39">
        <f t="shared" si="6"/>
        <v>0</v>
      </c>
      <c r="T27" s="41"/>
      <c r="U27" s="41"/>
      <c r="V27" s="41"/>
      <c r="W27" s="41"/>
      <c r="X27" s="41"/>
      <c r="Y27" s="41"/>
      <c r="Z27" s="41"/>
      <c r="AA27" s="41" t="s">
        <v>126</v>
      </c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</row>
    <row r="28" spans="1:54" outlineLevel="1" x14ac:dyDescent="0.2">
      <c r="A28" s="33">
        <v>20</v>
      </c>
      <c r="B28" s="34" t="s">
        <v>168</v>
      </c>
      <c r="C28" s="35" t="s">
        <v>831</v>
      </c>
      <c r="D28" s="36" t="s">
        <v>150</v>
      </c>
      <c r="E28" s="37">
        <v>4</v>
      </c>
      <c r="F28" s="11">
        <v>121.9</v>
      </c>
      <c r="G28" s="38">
        <f t="shared" si="0"/>
        <v>487.6</v>
      </c>
      <c r="H28" s="39">
        <v>0</v>
      </c>
      <c r="I28" s="39">
        <f t="shared" si="1"/>
        <v>0</v>
      </c>
      <c r="J28" s="39">
        <f t="shared" si="7"/>
        <v>121.9</v>
      </c>
      <c r="K28" s="39">
        <f t="shared" si="2"/>
        <v>487.6</v>
      </c>
      <c r="L28" s="39">
        <v>21</v>
      </c>
      <c r="M28" s="39">
        <f t="shared" si="3"/>
        <v>589.99599999999998</v>
      </c>
      <c r="N28" s="40">
        <v>0</v>
      </c>
      <c r="O28" s="40">
        <f t="shared" si="4"/>
        <v>0</v>
      </c>
      <c r="P28" s="40">
        <v>0</v>
      </c>
      <c r="Q28" s="40">
        <f t="shared" si="5"/>
        <v>0</v>
      </c>
      <c r="R28" s="39">
        <v>0</v>
      </c>
      <c r="S28" s="39">
        <f t="shared" si="6"/>
        <v>0</v>
      </c>
      <c r="T28" s="41"/>
      <c r="U28" s="41"/>
      <c r="V28" s="41"/>
      <c r="W28" s="41"/>
      <c r="X28" s="41"/>
      <c r="Y28" s="41"/>
      <c r="Z28" s="41"/>
      <c r="AA28" s="41" t="s">
        <v>260</v>
      </c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</row>
    <row r="29" spans="1:54" outlineLevel="1" x14ac:dyDescent="0.2">
      <c r="A29" s="33">
        <v>21</v>
      </c>
      <c r="B29" s="34" t="s">
        <v>170</v>
      </c>
      <c r="C29" s="35" t="s">
        <v>832</v>
      </c>
      <c r="D29" s="36" t="s">
        <v>150</v>
      </c>
      <c r="E29" s="37">
        <v>6</v>
      </c>
      <c r="F29" s="11">
        <v>148</v>
      </c>
      <c r="G29" s="38">
        <f t="shared" si="0"/>
        <v>888</v>
      </c>
      <c r="H29" s="39">
        <v>0</v>
      </c>
      <c r="I29" s="39">
        <f t="shared" si="1"/>
        <v>0</v>
      </c>
      <c r="J29" s="39">
        <f t="shared" si="7"/>
        <v>148</v>
      </c>
      <c r="K29" s="39">
        <f t="shared" si="2"/>
        <v>888</v>
      </c>
      <c r="L29" s="39">
        <v>21</v>
      </c>
      <c r="M29" s="39">
        <f t="shared" si="3"/>
        <v>1074.48</v>
      </c>
      <c r="N29" s="40">
        <v>0</v>
      </c>
      <c r="O29" s="40">
        <f t="shared" si="4"/>
        <v>0</v>
      </c>
      <c r="P29" s="40">
        <v>0</v>
      </c>
      <c r="Q29" s="40">
        <f t="shared" si="5"/>
        <v>0</v>
      </c>
      <c r="R29" s="39">
        <v>0</v>
      </c>
      <c r="S29" s="39">
        <f t="shared" si="6"/>
        <v>0</v>
      </c>
      <c r="T29" s="41"/>
      <c r="U29" s="41"/>
      <c r="V29" s="41"/>
      <c r="W29" s="41"/>
      <c r="X29" s="41"/>
      <c r="Y29" s="41"/>
      <c r="Z29" s="41"/>
      <c r="AA29" s="41" t="s">
        <v>126</v>
      </c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</row>
    <row r="30" spans="1:54" outlineLevel="1" x14ac:dyDescent="0.2">
      <c r="A30" s="33">
        <v>22</v>
      </c>
      <c r="B30" s="34" t="s">
        <v>833</v>
      </c>
      <c r="C30" s="35" t="s">
        <v>834</v>
      </c>
      <c r="D30" s="36" t="s">
        <v>188</v>
      </c>
      <c r="E30" s="37">
        <v>45</v>
      </c>
      <c r="F30" s="11">
        <v>79.53</v>
      </c>
      <c r="G30" s="38">
        <f t="shared" si="0"/>
        <v>3578.85</v>
      </c>
      <c r="H30" s="39">
        <v>0</v>
      </c>
      <c r="I30" s="39">
        <f t="shared" si="1"/>
        <v>0</v>
      </c>
      <c r="J30" s="39">
        <f t="shared" si="7"/>
        <v>79.53</v>
      </c>
      <c r="K30" s="39">
        <f t="shared" si="2"/>
        <v>3578.85</v>
      </c>
      <c r="L30" s="39">
        <v>21</v>
      </c>
      <c r="M30" s="39">
        <f t="shared" si="3"/>
        <v>4330.4084999999995</v>
      </c>
      <c r="N30" s="40">
        <v>0</v>
      </c>
      <c r="O30" s="40">
        <f t="shared" si="4"/>
        <v>0</v>
      </c>
      <c r="P30" s="40">
        <v>0</v>
      </c>
      <c r="Q30" s="40">
        <f t="shared" si="5"/>
        <v>0</v>
      </c>
      <c r="R30" s="39">
        <v>0</v>
      </c>
      <c r="S30" s="39">
        <f t="shared" si="6"/>
        <v>0</v>
      </c>
      <c r="T30" s="41"/>
      <c r="U30" s="41"/>
      <c r="V30" s="41"/>
      <c r="W30" s="41"/>
      <c r="X30" s="41"/>
      <c r="Y30" s="41"/>
      <c r="Z30" s="41"/>
      <c r="AA30" s="41" t="s">
        <v>126</v>
      </c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</row>
    <row r="31" spans="1:54" outlineLevel="1" x14ac:dyDescent="0.2">
      <c r="A31" s="33">
        <v>23</v>
      </c>
      <c r="B31" s="34" t="s">
        <v>835</v>
      </c>
      <c r="C31" s="35" t="s">
        <v>836</v>
      </c>
      <c r="D31" s="36" t="s">
        <v>188</v>
      </c>
      <c r="E31" s="37">
        <v>240</v>
      </c>
      <c r="F31" s="11">
        <v>68.12</v>
      </c>
      <c r="G31" s="38">
        <f t="shared" si="0"/>
        <v>16348.8</v>
      </c>
      <c r="H31" s="39">
        <v>0</v>
      </c>
      <c r="I31" s="39">
        <f t="shared" si="1"/>
        <v>0</v>
      </c>
      <c r="J31" s="39">
        <f t="shared" si="7"/>
        <v>68.12</v>
      </c>
      <c r="K31" s="39">
        <f t="shared" si="2"/>
        <v>16348.8</v>
      </c>
      <c r="L31" s="39">
        <v>21</v>
      </c>
      <c r="M31" s="39">
        <f t="shared" si="3"/>
        <v>19782.047999999999</v>
      </c>
      <c r="N31" s="40">
        <v>0</v>
      </c>
      <c r="O31" s="40">
        <f t="shared" si="4"/>
        <v>0</v>
      </c>
      <c r="P31" s="40">
        <v>0</v>
      </c>
      <c r="Q31" s="40">
        <f t="shared" si="5"/>
        <v>0</v>
      </c>
      <c r="R31" s="39">
        <v>0</v>
      </c>
      <c r="S31" s="39">
        <f t="shared" si="6"/>
        <v>0</v>
      </c>
      <c r="T31" s="41"/>
      <c r="U31" s="41"/>
      <c r="V31" s="41"/>
      <c r="W31" s="41"/>
      <c r="X31" s="41"/>
      <c r="Y31" s="41"/>
      <c r="Z31" s="41"/>
      <c r="AA31" s="41" t="s">
        <v>126</v>
      </c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</row>
    <row r="32" spans="1:54" outlineLevel="1" x14ac:dyDescent="0.2">
      <c r="A32" s="33">
        <v>24</v>
      </c>
      <c r="B32" s="34" t="s">
        <v>837</v>
      </c>
      <c r="C32" s="35" t="s">
        <v>838</v>
      </c>
      <c r="D32" s="36" t="s">
        <v>188</v>
      </c>
      <c r="E32" s="37">
        <v>180</v>
      </c>
      <c r="F32" s="11">
        <v>54.21</v>
      </c>
      <c r="G32" s="38">
        <f t="shared" si="0"/>
        <v>9757.7999999999993</v>
      </c>
      <c r="H32" s="39">
        <v>0</v>
      </c>
      <c r="I32" s="39">
        <f t="shared" si="1"/>
        <v>0</v>
      </c>
      <c r="J32" s="39">
        <f t="shared" si="7"/>
        <v>54.21</v>
      </c>
      <c r="K32" s="39">
        <f t="shared" si="2"/>
        <v>9757.7999999999993</v>
      </c>
      <c r="L32" s="39">
        <v>21</v>
      </c>
      <c r="M32" s="39">
        <f t="shared" si="3"/>
        <v>11806.937999999998</v>
      </c>
      <c r="N32" s="40">
        <v>0</v>
      </c>
      <c r="O32" s="40">
        <f t="shared" si="4"/>
        <v>0</v>
      </c>
      <c r="P32" s="40">
        <v>0</v>
      </c>
      <c r="Q32" s="40">
        <f t="shared" si="5"/>
        <v>0</v>
      </c>
      <c r="R32" s="39">
        <v>0</v>
      </c>
      <c r="S32" s="39">
        <f t="shared" si="6"/>
        <v>0</v>
      </c>
      <c r="T32" s="41"/>
      <c r="U32" s="41"/>
      <c r="V32" s="41"/>
      <c r="W32" s="41"/>
      <c r="X32" s="41"/>
      <c r="Y32" s="41"/>
      <c r="Z32" s="41"/>
      <c r="AA32" s="41" t="s">
        <v>126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</row>
    <row r="33" spans="1:54" outlineLevel="1" x14ac:dyDescent="0.2">
      <c r="A33" s="33">
        <v>25</v>
      </c>
      <c r="B33" s="34" t="s">
        <v>837</v>
      </c>
      <c r="C33" s="35" t="s">
        <v>839</v>
      </c>
      <c r="D33" s="36" t="s">
        <v>188</v>
      </c>
      <c r="E33" s="37">
        <v>20</v>
      </c>
      <c r="F33" s="11">
        <v>53.08</v>
      </c>
      <c r="G33" s="38">
        <f t="shared" si="0"/>
        <v>1061.5999999999999</v>
      </c>
      <c r="H33" s="39">
        <v>0</v>
      </c>
      <c r="I33" s="39">
        <f t="shared" si="1"/>
        <v>0</v>
      </c>
      <c r="J33" s="39">
        <f t="shared" si="7"/>
        <v>53.08</v>
      </c>
      <c r="K33" s="39">
        <f t="shared" si="2"/>
        <v>1061.5999999999999</v>
      </c>
      <c r="L33" s="39">
        <v>21</v>
      </c>
      <c r="M33" s="39">
        <f t="shared" si="3"/>
        <v>1284.5359999999998</v>
      </c>
      <c r="N33" s="40">
        <v>0</v>
      </c>
      <c r="O33" s="40">
        <f t="shared" si="4"/>
        <v>0</v>
      </c>
      <c r="P33" s="40">
        <v>0</v>
      </c>
      <c r="Q33" s="40">
        <f t="shared" si="5"/>
        <v>0</v>
      </c>
      <c r="R33" s="39">
        <v>0</v>
      </c>
      <c r="S33" s="39">
        <f t="shared" si="6"/>
        <v>0</v>
      </c>
      <c r="T33" s="41"/>
      <c r="U33" s="41"/>
      <c r="V33" s="41"/>
      <c r="W33" s="41"/>
      <c r="X33" s="41"/>
      <c r="Y33" s="41"/>
      <c r="Z33" s="41"/>
      <c r="AA33" s="41" t="s">
        <v>240</v>
      </c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</row>
    <row r="34" spans="1:54" outlineLevel="1" x14ac:dyDescent="0.2">
      <c r="A34" s="33">
        <v>26</v>
      </c>
      <c r="B34" s="34" t="s">
        <v>840</v>
      </c>
      <c r="C34" s="35" t="s">
        <v>841</v>
      </c>
      <c r="D34" s="36" t="s">
        <v>188</v>
      </c>
      <c r="E34" s="37">
        <v>20</v>
      </c>
      <c r="F34" s="11">
        <v>44.07</v>
      </c>
      <c r="G34" s="38">
        <f t="shared" si="0"/>
        <v>881.4</v>
      </c>
      <c r="H34" s="39">
        <v>0</v>
      </c>
      <c r="I34" s="39">
        <f t="shared" si="1"/>
        <v>0</v>
      </c>
      <c r="J34" s="39">
        <f t="shared" si="7"/>
        <v>44.07</v>
      </c>
      <c r="K34" s="39">
        <f t="shared" si="2"/>
        <v>881.4</v>
      </c>
      <c r="L34" s="39">
        <v>21</v>
      </c>
      <c r="M34" s="39">
        <f t="shared" si="3"/>
        <v>1066.4939999999999</v>
      </c>
      <c r="N34" s="40">
        <v>0</v>
      </c>
      <c r="O34" s="40">
        <f t="shared" si="4"/>
        <v>0</v>
      </c>
      <c r="P34" s="40">
        <v>0</v>
      </c>
      <c r="Q34" s="40">
        <f t="shared" si="5"/>
        <v>0</v>
      </c>
      <c r="R34" s="39">
        <v>0</v>
      </c>
      <c r="S34" s="39">
        <f t="shared" si="6"/>
        <v>0</v>
      </c>
      <c r="T34" s="41"/>
      <c r="U34" s="41"/>
      <c r="V34" s="41"/>
      <c r="W34" s="41"/>
      <c r="X34" s="41"/>
      <c r="Y34" s="41"/>
      <c r="Z34" s="41"/>
      <c r="AA34" s="41" t="s">
        <v>126</v>
      </c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</row>
    <row r="35" spans="1:54" outlineLevel="1" x14ac:dyDescent="0.2">
      <c r="A35" s="33">
        <v>27</v>
      </c>
      <c r="B35" s="34" t="s">
        <v>842</v>
      </c>
      <c r="C35" s="35" t="s">
        <v>843</v>
      </c>
      <c r="D35" s="36" t="s">
        <v>188</v>
      </c>
      <c r="E35" s="37">
        <v>20</v>
      </c>
      <c r="F35" s="11">
        <v>47.65</v>
      </c>
      <c r="G35" s="38">
        <f t="shared" si="0"/>
        <v>953</v>
      </c>
      <c r="H35" s="39">
        <v>0</v>
      </c>
      <c r="I35" s="39">
        <f t="shared" si="1"/>
        <v>0</v>
      </c>
      <c r="J35" s="39">
        <f t="shared" si="7"/>
        <v>47.65</v>
      </c>
      <c r="K35" s="39">
        <f t="shared" si="2"/>
        <v>953</v>
      </c>
      <c r="L35" s="39">
        <v>21</v>
      </c>
      <c r="M35" s="39">
        <f t="shared" si="3"/>
        <v>1153.1299999999999</v>
      </c>
      <c r="N35" s="40">
        <v>0</v>
      </c>
      <c r="O35" s="40">
        <f t="shared" si="4"/>
        <v>0</v>
      </c>
      <c r="P35" s="40">
        <v>0</v>
      </c>
      <c r="Q35" s="40">
        <f t="shared" si="5"/>
        <v>0</v>
      </c>
      <c r="R35" s="39">
        <v>0</v>
      </c>
      <c r="S35" s="39">
        <f t="shared" si="6"/>
        <v>0</v>
      </c>
      <c r="T35" s="41"/>
      <c r="U35" s="41"/>
      <c r="V35" s="41"/>
      <c r="W35" s="41"/>
      <c r="X35" s="41"/>
      <c r="Y35" s="41"/>
      <c r="Z35" s="41"/>
      <c r="AA35" s="41" t="s">
        <v>126</v>
      </c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</row>
    <row r="36" spans="1:54" outlineLevel="1" x14ac:dyDescent="0.2">
      <c r="A36" s="33">
        <v>28</v>
      </c>
      <c r="B36" s="34" t="s">
        <v>844</v>
      </c>
      <c r="C36" s="35" t="s">
        <v>845</v>
      </c>
      <c r="D36" s="36" t="s">
        <v>188</v>
      </c>
      <c r="E36" s="37">
        <v>20</v>
      </c>
      <c r="F36" s="11">
        <v>57.76</v>
      </c>
      <c r="G36" s="38">
        <f t="shared" si="0"/>
        <v>1155.2</v>
      </c>
      <c r="H36" s="39">
        <v>0</v>
      </c>
      <c r="I36" s="39">
        <f t="shared" si="1"/>
        <v>0</v>
      </c>
      <c r="J36" s="39">
        <f t="shared" si="7"/>
        <v>57.76</v>
      </c>
      <c r="K36" s="39">
        <f t="shared" si="2"/>
        <v>1155.2</v>
      </c>
      <c r="L36" s="39">
        <v>21</v>
      </c>
      <c r="M36" s="39">
        <f t="shared" si="3"/>
        <v>1397.7919999999999</v>
      </c>
      <c r="N36" s="40">
        <v>0</v>
      </c>
      <c r="O36" s="40">
        <f t="shared" si="4"/>
        <v>0</v>
      </c>
      <c r="P36" s="40">
        <v>0</v>
      </c>
      <c r="Q36" s="40">
        <f t="shared" si="5"/>
        <v>0</v>
      </c>
      <c r="R36" s="39">
        <v>0</v>
      </c>
      <c r="S36" s="39">
        <f t="shared" si="6"/>
        <v>0</v>
      </c>
      <c r="T36" s="41"/>
      <c r="U36" s="41"/>
      <c r="V36" s="41"/>
      <c r="W36" s="41"/>
      <c r="X36" s="41"/>
      <c r="Y36" s="41"/>
      <c r="Z36" s="41"/>
      <c r="AA36" s="41" t="s">
        <v>260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outlineLevel="1" x14ac:dyDescent="0.2">
      <c r="A37" s="33">
        <v>29</v>
      </c>
      <c r="B37" s="34" t="s">
        <v>846</v>
      </c>
      <c r="C37" s="35" t="s">
        <v>847</v>
      </c>
      <c r="D37" s="36" t="s">
        <v>188</v>
      </c>
      <c r="E37" s="37">
        <v>20</v>
      </c>
      <c r="F37" s="11">
        <v>65.930000000000007</v>
      </c>
      <c r="G37" s="38">
        <f t="shared" si="0"/>
        <v>1318.6</v>
      </c>
      <c r="H37" s="39">
        <v>0</v>
      </c>
      <c r="I37" s="39">
        <f t="shared" si="1"/>
        <v>0</v>
      </c>
      <c r="J37" s="39">
        <f t="shared" si="7"/>
        <v>65.930000000000007</v>
      </c>
      <c r="K37" s="39">
        <f t="shared" si="2"/>
        <v>1318.6</v>
      </c>
      <c r="L37" s="39">
        <v>21</v>
      </c>
      <c r="M37" s="39">
        <f t="shared" si="3"/>
        <v>1595.5059999999999</v>
      </c>
      <c r="N37" s="40">
        <v>0</v>
      </c>
      <c r="O37" s="40">
        <f t="shared" si="4"/>
        <v>0</v>
      </c>
      <c r="P37" s="40">
        <v>0</v>
      </c>
      <c r="Q37" s="40">
        <f t="shared" si="5"/>
        <v>0</v>
      </c>
      <c r="R37" s="39">
        <v>0</v>
      </c>
      <c r="S37" s="39">
        <f t="shared" si="6"/>
        <v>0</v>
      </c>
      <c r="T37" s="41"/>
      <c r="U37" s="41"/>
      <c r="V37" s="41"/>
      <c r="W37" s="41"/>
      <c r="X37" s="41"/>
      <c r="Y37" s="41"/>
      <c r="Z37" s="41"/>
      <c r="AA37" s="41" t="s">
        <v>126</v>
      </c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8" spans="1:54" outlineLevel="1" x14ac:dyDescent="0.2">
      <c r="A38" s="33">
        <v>30</v>
      </c>
      <c r="B38" s="34" t="s">
        <v>806</v>
      </c>
      <c r="C38" s="35" t="s">
        <v>848</v>
      </c>
      <c r="D38" s="36" t="s">
        <v>849</v>
      </c>
      <c r="E38" s="37">
        <v>1</v>
      </c>
      <c r="F38" s="11">
        <v>62692</v>
      </c>
      <c r="G38" s="38">
        <f t="shared" si="0"/>
        <v>62692</v>
      </c>
      <c r="H38" s="39">
        <v>0</v>
      </c>
      <c r="I38" s="39">
        <f t="shared" si="1"/>
        <v>0</v>
      </c>
      <c r="J38" s="39">
        <f t="shared" si="7"/>
        <v>62692</v>
      </c>
      <c r="K38" s="39">
        <f t="shared" si="2"/>
        <v>62692</v>
      </c>
      <c r="L38" s="39">
        <v>21</v>
      </c>
      <c r="M38" s="39">
        <f t="shared" si="3"/>
        <v>75857.319999999992</v>
      </c>
      <c r="N38" s="40">
        <v>0</v>
      </c>
      <c r="O38" s="40">
        <f t="shared" si="4"/>
        <v>0</v>
      </c>
      <c r="P38" s="40">
        <v>0</v>
      </c>
      <c r="Q38" s="40">
        <f t="shared" si="5"/>
        <v>0</v>
      </c>
      <c r="R38" s="39">
        <v>0</v>
      </c>
      <c r="S38" s="39">
        <f t="shared" si="6"/>
        <v>0</v>
      </c>
      <c r="T38" s="41"/>
      <c r="U38" s="41"/>
      <c r="V38" s="41"/>
      <c r="W38" s="41"/>
      <c r="X38" s="41"/>
      <c r="Y38" s="41"/>
      <c r="Z38" s="41"/>
      <c r="AA38" s="41" t="s">
        <v>240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</row>
    <row r="39" spans="1:54" outlineLevel="1" x14ac:dyDescent="0.2">
      <c r="A39" s="33">
        <v>31</v>
      </c>
      <c r="B39" s="34" t="s">
        <v>850</v>
      </c>
      <c r="C39" s="35" t="s">
        <v>851</v>
      </c>
      <c r="D39" s="36" t="s">
        <v>150</v>
      </c>
      <c r="E39" s="37">
        <v>1</v>
      </c>
      <c r="F39" s="11">
        <v>4168.17</v>
      </c>
      <c r="G39" s="38">
        <f>ROUND(E39*F39,2)</f>
        <v>4168.17</v>
      </c>
      <c r="H39" s="39">
        <v>0</v>
      </c>
      <c r="I39" s="39">
        <f t="shared" si="1"/>
        <v>0</v>
      </c>
      <c r="J39" s="39">
        <f t="shared" si="7"/>
        <v>4168.17</v>
      </c>
      <c r="K39" s="39">
        <f t="shared" si="2"/>
        <v>4168.17</v>
      </c>
      <c r="L39" s="39">
        <v>21</v>
      </c>
      <c r="M39" s="39">
        <f t="shared" si="3"/>
        <v>5043.4857000000002</v>
      </c>
      <c r="N39" s="40">
        <v>0</v>
      </c>
      <c r="O39" s="40">
        <f t="shared" si="4"/>
        <v>0</v>
      </c>
      <c r="P39" s="40">
        <v>0</v>
      </c>
      <c r="Q39" s="40">
        <f t="shared" si="5"/>
        <v>0</v>
      </c>
      <c r="R39" s="39">
        <v>0</v>
      </c>
      <c r="S39" s="39">
        <f t="shared" si="6"/>
        <v>0</v>
      </c>
      <c r="T39" s="41"/>
      <c r="U39" s="41"/>
      <c r="V39" s="41"/>
      <c r="W39" s="41"/>
      <c r="X39" s="41"/>
      <c r="Y39" s="41"/>
      <c r="Z39" s="41"/>
      <c r="AA39" s="41" t="s">
        <v>260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54" outlineLevel="1" x14ac:dyDescent="0.2">
      <c r="A40" s="33">
        <v>32</v>
      </c>
      <c r="B40" s="34" t="s">
        <v>811</v>
      </c>
      <c r="C40" s="35" t="s">
        <v>852</v>
      </c>
      <c r="D40" s="36" t="s">
        <v>150</v>
      </c>
      <c r="E40" s="37">
        <v>1</v>
      </c>
      <c r="F40" s="11">
        <v>1529.7</v>
      </c>
      <c r="G40" s="38">
        <f t="shared" si="0"/>
        <v>1529.7</v>
      </c>
      <c r="H40" s="39">
        <v>0</v>
      </c>
      <c r="I40" s="39">
        <f t="shared" si="1"/>
        <v>0</v>
      </c>
      <c r="J40" s="39">
        <f t="shared" si="7"/>
        <v>1529.7</v>
      </c>
      <c r="K40" s="39">
        <f t="shared" si="2"/>
        <v>1529.7</v>
      </c>
      <c r="L40" s="39">
        <v>21</v>
      </c>
      <c r="M40" s="39">
        <f t="shared" si="3"/>
        <v>1850.9369999999999</v>
      </c>
      <c r="N40" s="40">
        <v>0</v>
      </c>
      <c r="O40" s="40">
        <f t="shared" si="4"/>
        <v>0</v>
      </c>
      <c r="P40" s="40">
        <v>0</v>
      </c>
      <c r="Q40" s="40">
        <f t="shared" si="5"/>
        <v>0</v>
      </c>
      <c r="R40" s="39">
        <v>0</v>
      </c>
      <c r="S40" s="39">
        <f t="shared" si="6"/>
        <v>0</v>
      </c>
      <c r="T40" s="41"/>
      <c r="U40" s="41"/>
      <c r="V40" s="41"/>
      <c r="W40" s="41"/>
      <c r="X40" s="41"/>
      <c r="Y40" s="41"/>
      <c r="Z40" s="41"/>
      <c r="AA40" s="41" t="s">
        <v>126</v>
      </c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54" outlineLevel="1" x14ac:dyDescent="0.2">
      <c r="A41" s="33">
        <v>33</v>
      </c>
      <c r="B41" s="34" t="s">
        <v>806</v>
      </c>
      <c r="C41" s="35" t="s">
        <v>853</v>
      </c>
      <c r="D41" s="36" t="s">
        <v>150</v>
      </c>
      <c r="E41" s="37">
        <v>3</v>
      </c>
      <c r="F41" s="11">
        <v>297.04000000000002</v>
      </c>
      <c r="G41" s="38">
        <f t="shared" si="0"/>
        <v>891.12</v>
      </c>
      <c r="H41" s="39">
        <v>0</v>
      </c>
      <c r="I41" s="39">
        <f t="shared" si="1"/>
        <v>0</v>
      </c>
      <c r="J41" s="39">
        <f t="shared" si="7"/>
        <v>297.04000000000002</v>
      </c>
      <c r="K41" s="39">
        <f t="shared" si="2"/>
        <v>891.12</v>
      </c>
      <c r="L41" s="39">
        <v>21</v>
      </c>
      <c r="M41" s="39">
        <f t="shared" si="3"/>
        <v>1078.2552000000001</v>
      </c>
      <c r="N41" s="40">
        <v>0</v>
      </c>
      <c r="O41" s="40">
        <f t="shared" si="4"/>
        <v>0</v>
      </c>
      <c r="P41" s="40">
        <v>0</v>
      </c>
      <c r="Q41" s="40">
        <f t="shared" si="5"/>
        <v>0</v>
      </c>
      <c r="R41" s="39">
        <v>0</v>
      </c>
      <c r="S41" s="39">
        <f t="shared" si="6"/>
        <v>0</v>
      </c>
      <c r="T41" s="41"/>
      <c r="U41" s="41"/>
      <c r="V41" s="41"/>
      <c r="W41" s="41"/>
      <c r="X41" s="41"/>
      <c r="Y41" s="41"/>
      <c r="Z41" s="41"/>
      <c r="AA41" s="41" t="s">
        <v>240</v>
      </c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54" outlineLevel="1" x14ac:dyDescent="0.2">
      <c r="A42" s="33">
        <v>34</v>
      </c>
      <c r="B42" s="34" t="s">
        <v>854</v>
      </c>
      <c r="C42" s="35" t="s">
        <v>855</v>
      </c>
      <c r="D42" s="36" t="s">
        <v>150</v>
      </c>
      <c r="E42" s="37">
        <v>66</v>
      </c>
      <c r="F42" s="11">
        <v>119</v>
      </c>
      <c r="G42" s="38">
        <f t="shared" si="0"/>
        <v>7854</v>
      </c>
      <c r="H42" s="39">
        <v>0</v>
      </c>
      <c r="I42" s="39">
        <f t="shared" si="1"/>
        <v>0</v>
      </c>
      <c r="J42" s="39">
        <f t="shared" si="7"/>
        <v>119</v>
      </c>
      <c r="K42" s="39">
        <f t="shared" si="2"/>
        <v>7854</v>
      </c>
      <c r="L42" s="39">
        <v>21</v>
      </c>
      <c r="M42" s="39">
        <f t="shared" si="3"/>
        <v>9503.34</v>
      </c>
      <c r="N42" s="40">
        <v>0</v>
      </c>
      <c r="O42" s="40">
        <f t="shared" si="4"/>
        <v>0</v>
      </c>
      <c r="P42" s="40">
        <v>0</v>
      </c>
      <c r="Q42" s="40">
        <f t="shared" si="5"/>
        <v>0</v>
      </c>
      <c r="R42" s="39">
        <v>0</v>
      </c>
      <c r="S42" s="39">
        <f t="shared" si="6"/>
        <v>0</v>
      </c>
      <c r="T42" s="41"/>
      <c r="U42" s="41"/>
      <c r="V42" s="41"/>
      <c r="W42" s="41"/>
      <c r="X42" s="41"/>
      <c r="Y42" s="41"/>
      <c r="Z42" s="41"/>
      <c r="AA42" s="41" t="s">
        <v>126</v>
      </c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54" outlineLevel="1" x14ac:dyDescent="0.2">
      <c r="A43" s="33">
        <v>35</v>
      </c>
      <c r="B43" s="34" t="s">
        <v>856</v>
      </c>
      <c r="C43" s="35" t="s">
        <v>857</v>
      </c>
      <c r="D43" s="36" t="s">
        <v>188</v>
      </c>
      <c r="E43" s="37">
        <v>120</v>
      </c>
      <c r="F43" s="11">
        <v>65</v>
      </c>
      <c r="G43" s="38">
        <f t="shared" si="0"/>
        <v>7800</v>
      </c>
      <c r="H43" s="39">
        <v>0</v>
      </c>
      <c r="I43" s="39">
        <f t="shared" si="1"/>
        <v>0</v>
      </c>
      <c r="J43" s="39">
        <f t="shared" si="7"/>
        <v>65</v>
      </c>
      <c r="K43" s="39">
        <f t="shared" si="2"/>
        <v>7800</v>
      </c>
      <c r="L43" s="39">
        <v>21</v>
      </c>
      <c r="M43" s="39">
        <f t="shared" si="3"/>
        <v>9438</v>
      </c>
      <c r="N43" s="40">
        <v>0</v>
      </c>
      <c r="O43" s="40">
        <f t="shared" si="4"/>
        <v>0</v>
      </c>
      <c r="P43" s="40">
        <v>0</v>
      </c>
      <c r="Q43" s="40">
        <f t="shared" si="5"/>
        <v>0</v>
      </c>
      <c r="R43" s="39">
        <v>0</v>
      </c>
      <c r="S43" s="39">
        <f t="shared" si="6"/>
        <v>0</v>
      </c>
      <c r="T43" s="41"/>
      <c r="U43" s="41"/>
      <c r="V43" s="41"/>
      <c r="W43" s="41"/>
      <c r="X43" s="41"/>
      <c r="Y43" s="41"/>
      <c r="Z43" s="41"/>
      <c r="AA43" s="41" t="s">
        <v>126</v>
      </c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54" outlineLevel="1" x14ac:dyDescent="0.2">
      <c r="A44" s="33">
        <v>36</v>
      </c>
      <c r="B44" s="34" t="s">
        <v>858</v>
      </c>
      <c r="C44" s="35" t="s">
        <v>859</v>
      </c>
      <c r="D44" s="36" t="s">
        <v>188</v>
      </c>
      <c r="E44" s="37">
        <v>19.399999999999999</v>
      </c>
      <c r="F44" s="11">
        <v>195</v>
      </c>
      <c r="G44" s="38">
        <f t="shared" si="0"/>
        <v>3783</v>
      </c>
      <c r="H44" s="39">
        <v>0</v>
      </c>
      <c r="I44" s="39">
        <f t="shared" si="1"/>
        <v>0</v>
      </c>
      <c r="J44" s="39">
        <f t="shared" si="7"/>
        <v>195</v>
      </c>
      <c r="K44" s="39">
        <f t="shared" si="2"/>
        <v>3783</v>
      </c>
      <c r="L44" s="39">
        <v>21</v>
      </c>
      <c r="M44" s="39">
        <f t="shared" si="3"/>
        <v>4577.43</v>
      </c>
      <c r="N44" s="40">
        <v>0</v>
      </c>
      <c r="O44" s="40">
        <f t="shared" si="4"/>
        <v>0</v>
      </c>
      <c r="P44" s="40">
        <v>0</v>
      </c>
      <c r="Q44" s="40">
        <f t="shared" si="5"/>
        <v>0</v>
      </c>
      <c r="R44" s="39">
        <v>0</v>
      </c>
      <c r="S44" s="39">
        <f t="shared" si="6"/>
        <v>0</v>
      </c>
      <c r="T44" s="41"/>
      <c r="U44" s="41"/>
      <c r="V44" s="41"/>
      <c r="W44" s="41"/>
      <c r="X44" s="41"/>
      <c r="Y44" s="41"/>
      <c r="Z44" s="41"/>
      <c r="AA44" s="41" t="s">
        <v>126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54" outlineLevel="1" x14ac:dyDescent="0.2">
      <c r="A45" s="33">
        <v>37</v>
      </c>
      <c r="B45" s="34" t="s">
        <v>860</v>
      </c>
      <c r="C45" s="35" t="s">
        <v>861</v>
      </c>
      <c r="D45" s="36" t="s">
        <v>150</v>
      </c>
      <c r="E45" s="37">
        <v>13</v>
      </c>
      <c r="F45" s="11">
        <v>285</v>
      </c>
      <c r="G45" s="38">
        <f t="shared" si="0"/>
        <v>3705</v>
      </c>
      <c r="H45" s="39">
        <v>0</v>
      </c>
      <c r="I45" s="39">
        <f t="shared" si="1"/>
        <v>0</v>
      </c>
      <c r="J45" s="39">
        <f t="shared" si="7"/>
        <v>285</v>
      </c>
      <c r="K45" s="39">
        <f t="shared" si="2"/>
        <v>3705</v>
      </c>
      <c r="L45" s="39">
        <v>21</v>
      </c>
      <c r="M45" s="39">
        <f t="shared" si="3"/>
        <v>4483.05</v>
      </c>
      <c r="N45" s="40">
        <v>0</v>
      </c>
      <c r="O45" s="40">
        <f t="shared" si="4"/>
        <v>0</v>
      </c>
      <c r="P45" s="40">
        <v>0</v>
      </c>
      <c r="Q45" s="40">
        <f t="shared" si="5"/>
        <v>0</v>
      </c>
      <c r="R45" s="39">
        <v>0</v>
      </c>
      <c r="S45" s="39">
        <f t="shared" si="6"/>
        <v>0</v>
      </c>
      <c r="T45" s="41"/>
      <c r="U45" s="41"/>
      <c r="V45" s="41"/>
      <c r="W45" s="41"/>
      <c r="X45" s="41"/>
      <c r="Y45" s="41"/>
      <c r="Z45" s="41"/>
      <c r="AA45" s="41" t="s">
        <v>260</v>
      </c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54" outlineLevel="1" x14ac:dyDescent="0.2">
      <c r="A46" s="33">
        <v>38</v>
      </c>
      <c r="B46" s="34" t="s">
        <v>862</v>
      </c>
      <c r="C46" s="35" t="s">
        <v>863</v>
      </c>
      <c r="D46" s="36" t="s">
        <v>150</v>
      </c>
      <c r="E46" s="37">
        <v>14</v>
      </c>
      <c r="F46" s="11">
        <v>56</v>
      </c>
      <c r="G46" s="38">
        <f t="shared" si="0"/>
        <v>784</v>
      </c>
      <c r="H46" s="39">
        <v>0</v>
      </c>
      <c r="I46" s="39">
        <f t="shared" si="1"/>
        <v>0</v>
      </c>
      <c r="J46" s="39">
        <f t="shared" si="7"/>
        <v>56</v>
      </c>
      <c r="K46" s="39">
        <f t="shared" si="2"/>
        <v>784</v>
      </c>
      <c r="L46" s="39">
        <v>21</v>
      </c>
      <c r="M46" s="39">
        <f t="shared" si="3"/>
        <v>948.64</v>
      </c>
      <c r="N46" s="40">
        <v>0</v>
      </c>
      <c r="O46" s="40">
        <f t="shared" si="4"/>
        <v>0</v>
      </c>
      <c r="P46" s="40">
        <v>0</v>
      </c>
      <c r="Q46" s="40">
        <f t="shared" si="5"/>
        <v>0</v>
      </c>
      <c r="R46" s="39">
        <v>0</v>
      </c>
      <c r="S46" s="39">
        <f t="shared" si="6"/>
        <v>0</v>
      </c>
      <c r="T46" s="41"/>
      <c r="U46" s="41"/>
      <c r="V46" s="41"/>
      <c r="W46" s="41"/>
      <c r="X46" s="41"/>
      <c r="Y46" s="41"/>
      <c r="Z46" s="41"/>
      <c r="AA46" s="41" t="s">
        <v>126</v>
      </c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47" spans="1:54" ht="22.5" outlineLevel="1" x14ac:dyDescent="0.2">
      <c r="A47" s="33">
        <v>39</v>
      </c>
      <c r="B47" s="34" t="s">
        <v>806</v>
      </c>
      <c r="C47" s="35" t="s">
        <v>864</v>
      </c>
      <c r="D47" s="36" t="s">
        <v>849</v>
      </c>
      <c r="E47" s="37">
        <v>1</v>
      </c>
      <c r="F47" s="11">
        <v>3000</v>
      </c>
      <c r="G47" s="38">
        <f t="shared" si="0"/>
        <v>3000</v>
      </c>
      <c r="H47" s="39">
        <v>0</v>
      </c>
      <c r="I47" s="39">
        <f t="shared" si="1"/>
        <v>0</v>
      </c>
      <c r="J47" s="39">
        <f t="shared" si="7"/>
        <v>3000</v>
      </c>
      <c r="K47" s="39">
        <f t="shared" si="2"/>
        <v>3000</v>
      </c>
      <c r="L47" s="39">
        <v>21</v>
      </c>
      <c r="M47" s="39">
        <f t="shared" si="3"/>
        <v>3630</v>
      </c>
      <c r="N47" s="40">
        <v>0</v>
      </c>
      <c r="O47" s="40">
        <f t="shared" si="4"/>
        <v>0</v>
      </c>
      <c r="P47" s="40">
        <v>0</v>
      </c>
      <c r="Q47" s="40">
        <f t="shared" si="5"/>
        <v>0</v>
      </c>
      <c r="R47" s="39">
        <v>0</v>
      </c>
      <c r="S47" s="39">
        <f t="shared" si="6"/>
        <v>0</v>
      </c>
      <c r="T47" s="41"/>
      <c r="U47" s="41"/>
      <c r="V47" s="41"/>
      <c r="W47" s="41"/>
      <c r="X47" s="41"/>
      <c r="Y47" s="41"/>
      <c r="Z47" s="41"/>
      <c r="AA47" s="41" t="s">
        <v>240</v>
      </c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</row>
    <row r="48" spans="1:54" outlineLevel="1" x14ac:dyDescent="0.2">
      <c r="A48" s="33">
        <v>40</v>
      </c>
      <c r="B48" s="34" t="s">
        <v>865</v>
      </c>
      <c r="C48" s="35" t="s">
        <v>866</v>
      </c>
      <c r="D48" s="36" t="s">
        <v>672</v>
      </c>
      <c r="E48" s="37">
        <v>15</v>
      </c>
      <c r="F48" s="11">
        <v>345</v>
      </c>
      <c r="G48" s="38">
        <f t="shared" si="0"/>
        <v>5175</v>
      </c>
      <c r="H48" s="39">
        <v>0</v>
      </c>
      <c r="I48" s="39">
        <f t="shared" si="1"/>
        <v>0</v>
      </c>
      <c r="J48" s="39">
        <f t="shared" si="7"/>
        <v>345</v>
      </c>
      <c r="K48" s="39">
        <f t="shared" si="2"/>
        <v>5175</v>
      </c>
      <c r="L48" s="39">
        <v>21</v>
      </c>
      <c r="M48" s="39">
        <f t="shared" si="3"/>
        <v>6261.75</v>
      </c>
      <c r="N48" s="40">
        <v>0</v>
      </c>
      <c r="O48" s="40">
        <f t="shared" si="4"/>
        <v>0</v>
      </c>
      <c r="P48" s="40">
        <v>0</v>
      </c>
      <c r="Q48" s="40">
        <f t="shared" si="5"/>
        <v>0</v>
      </c>
      <c r="R48" s="39">
        <v>0</v>
      </c>
      <c r="S48" s="39">
        <f t="shared" si="6"/>
        <v>0</v>
      </c>
      <c r="T48" s="41"/>
      <c r="U48" s="41"/>
      <c r="V48" s="41"/>
      <c r="W48" s="41"/>
      <c r="X48" s="41"/>
      <c r="Y48" s="41"/>
      <c r="Z48" s="41"/>
      <c r="AA48" s="41" t="s">
        <v>126</v>
      </c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</row>
    <row r="49" spans="1:54" outlineLevel="1" x14ac:dyDescent="0.2">
      <c r="A49" s="33">
        <v>41</v>
      </c>
      <c r="B49" s="34" t="s">
        <v>865</v>
      </c>
      <c r="C49" s="35" t="s">
        <v>867</v>
      </c>
      <c r="D49" s="36" t="s">
        <v>672</v>
      </c>
      <c r="E49" s="37">
        <v>12</v>
      </c>
      <c r="F49" s="11">
        <v>890</v>
      </c>
      <c r="G49" s="38">
        <f t="shared" si="0"/>
        <v>10680</v>
      </c>
      <c r="H49" s="39">
        <v>0</v>
      </c>
      <c r="I49" s="39">
        <f t="shared" si="1"/>
        <v>0</v>
      </c>
      <c r="J49" s="39">
        <f t="shared" si="7"/>
        <v>890</v>
      </c>
      <c r="K49" s="39">
        <f t="shared" si="2"/>
        <v>10680</v>
      </c>
      <c r="L49" s="39">
        <v>21</v>
      </c>
      <c r="M49" s="39">
        <f t="shared" si="3"/>
        <v>12922.8</v>
      </c>
      <c r="N49" s="40">
        <v>0</v>
      </c>
      <c r="O49" s="40">
        <f t="shared" si="4"/>
        <v>0</v>
      </c>
      <c r="P49" s="40">
        <v>0</v>
      </c>
      <c r="Q49" s="40">
        <f t="shared" si="5"/>
        <v>0</v>
      </c>
      <c r="R49" s="39">
        <v>0</v>
      </c>
      <c r="S49" s="39">
        <f t="shared" si="6"/>
        <v>0</v>
      </c>
      <c r="T49" s="41"/>
      <c r="U49" s="41"/>
      <c r="V49" s="41"/>
      <c r="W49" s="41"/>
      <c r="X49" s="41"/>
      <c r="Y49" s="41"/>
      <c r="Z49" s="41"/>
      <c r="AA49" s="41" t="s">
        <v>240</v>
      </c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</row>
    <row r="50" spans="1:54" x14ac:dyDescent="0.2">
      <c r="A50" s="24" t="s">
        <v>121</v>
      </c>
      <c r="B50" s="25" t="s">
        <v>50</v>
      </c>
      <c r="C50" s="26" t="s">
        <v>51</v>
      </c>
      <c r="D50" s="27"/>
      <c r="E50" s="28"/>
      <c r="F50" s="29"/>
      <c r="G50" s="30">
        <f>SUMIF(AA51:AA63,"&lt;&gt;NOR",G51:G63)</f>
        <v>26472.370000000003</v>
      </c>
      <c r="H50" s="31"/>
      <c r="I50" s="31">
        <f>SUM(I51:I63)</f>
        <v>0</v>
      </c>
      <c r="J50" s="31"/>
      <c r="K50" s="31">
        <f>SUM(K51:K63)</f>
        <v>26472.370000000003</v>
      </c>
      <c r="L50" s="31"/>
      <c r="M50" s="31">
        <f>SUM(M51:M63)</f>
        <v>32031.567699999996</v>
      </c>
      <c r="N50" s="32"/>
      <c r="O50" s="32">
        <f>SUM(O51:O63)</f>
        <v>0</v>
      </c>
      <c r="P50" s="32"/>
      <c r="Q50" s="32">
        <f>SUM(Q51:Q63)</f>
        <v>0</v>
      </c>
      <c r="R50" s="31"/>
      <c r="S50" s="31">
        <f>SUM(S51:S63)</f>
        <v>0</v>
      </c>
      <c r="AA50" t="s">
        <v>122</v>
      </c>
    </row>
    <row r="51" spans="1:54" outlineLevel="1" x14ac:dyDescent="0.2">
      <c r="A51" s="33">
        <v>42</v>
      </c>
      <c r="B51" s="34" t="s">
        <v>868</v>
      </c>
      <c r="C51" s="35" t="s">
        <v>869</v>
      </c>
      <c r="D51" s="36" t="s">
        <v>150</v>
      </c>
      <c r="E51" s="37">
        <v>1</v>
      </c>
      <c r="F51" s="11">
        <v>4877</v>
      </c>
      <c r="G51" s="38">
        <f t="shared" ref="G51:G63" si="8">ROUND(E51*F51,2)</f>
        <v>4877</v>
      </c>
      <c r="H51" s="39">
        <v>0</v>
      </c>
      <c r="I51" s="39">
        <f t="shared" ref="I51:I63" si="9">ROUND(E51*H51,2)</f>
        <v>0</v>
      </c>
      <c r="J51" s="39">
        <f>F51</f>
        <v>4877</v>
      </c>
      <c r="K51" s="39">
        <f t="shared" ref="K51:K63" si="10">ROUND(E51*J51,2)</f>
        <v>4877</v>
      </c>
      <c r="L51" s="39">
        <v>21</v>
      </c>
      <c r="M51" s="39">
        <f t="shared" ref="M51:M63" si="11">G51*(1+L51/100)</f>
        <v>5901.17</v>
      </c>
      <c r="N51" s="40">
        <v>0</v>
      </c>
      <c r="O51" s="40">
        <f t="shared" ref="O51:O63" si="12">ROUND(E51*N51,2)</f>
        <v>0</v>
      </c>
      <c r="P51" s="40">
        <v>0</v>
      </c>
      <c r="Q51" s="40">
        <f t="shared" ref="Q51:Q63" si="13">ROUND(E51*P51,2)</f>
        <v>0</v>
      </c>
      <c r="R51" s="39">
        <v>0</v>
      </c>
      <c r="S51" s="39">
        <f t="shared" ref="S51:S63" si="14">ROUND(E51*R51,2)</f>
        <v>0</v>
      </c>
      <c r="T51" s="41"/>
      <c r="U51" s="41"/>
      <c r="V51" s="41"/>
      <c r="W51" s="41"/>
      <c r="X51" s="41"/>
      <c r="Y51" s="41"/>
      <c r="Z51" s="41"/>
      <c r="AA51" s="41" t="s">
        <v>260</v>
      </c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</row>
    <row r="52" spans="1:54" outlineLevel="1" x14ac:dyDescent="0.2">
      <c r="A52" s="33">
        <v>43</v>
      </c>
      <c r="B52" s="34" t="s">
        <v>870</v>
      </c>
      <c r="C52" s="35" t="s">
        <v>871</v>
      </c>
      <c r="D52" s="36" t="s">
        <v>150</v>
      </c>
      <c r="E52" s="37">
        <v>1</v>
      </c>
      <c r="F52" s="11">
        <v>2021.8</v>
      </c>
      <c r="G52" s="38">
        <f t="shared" si="8"/>
        <v>2021.8</v>
      </c>
      <c r="H52" s="39">
        <v>0</v>
      </c>
      <c r="I52" s="39">
        <f t="shared" si="9"/>
        <v>0</v>
      </c>
      <c r="J52" s="39">
        <f t="shared" ref="J52:J63" si="15">F52</f>
        <v>2021.8</v>
      </c>
      <c r="K52" s="39">
        <f t="shared" si="10"/>
        <v>2021.8</v>
      </c>
      <c r="L52" s="39">
        <v>21</v>
      </c>
      <c r="M52" s="39">
        <f t="shared" si="11"/>
        <v>2446.3779999999997</v>
      </c>
      <c r="N52" s="40">
        <v>0</v>
      </c>
      <c r="O52" s="40">
        <f t="shared" si="12"/>
        <v>0</v>
      </c>
      <c r="P52" s="40">
        <v>0</v>
      </c>
      <c r="Q52" s="40">
        <f t="shared" si="13"/>
        <v>0</v>
      </c>
      <c r="R52" s="39">
        <v>0</v>
      </c>
      <c r="S52" s="39">
        <f t="shared" si="14"/>
        <v>0</v>
      </c>
      <c r="T52" s="41"/>
      <c r="U52" s="41"/>
      <c r="V52" s="41"/>
      <c r="W52" s="41"/>
      <c r="X52" s="41"/>
      <c r="Y52" s="41"/>
      <c r="Z52" s="41"/>
      <c r="AA52" s="41" t="s">
        <v>260</v>
      </c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</row>
    <row r="53" spans="1:54" outlineLevel="1" x14ac:dyDescent="0.2">
      <c r="A53" s="33">
        <v>44</v>
      </c>
      <c r="B53" s="34" t="s">
        <v>870</v>
      </c>
      <c r="C53" s="35" t="s">
        <v>872</v>
      </c>
      <c r="D53" s="36" t="s">
        <v>150</v>
      </c>
      <c r="E53" s="37">
        <v>1</v>
      </c>
      <c r="F53" s="11">
        <v>1111.54</v>
      </c>
      <c r="G53" s="38">
        <f t="shared" si="8"/>
        <v>1111.54</v>
      </c>
      <c r="H53" s="39">
        <v>0</v>
      </c>
      <c r="I53" s="39">
        <f t="shared" si="9"/>
        <v>0</v>
      </c>
      <c r="J53" s="39">
        <f t="shared" si="15"/>
        <v>1111.54</v>
      </c>
      <c r="K53" s="39">
        <f t="shared" si="10"/>
        <v>1111.54</v>
      </c>
      <c r="L53" s="39">
        <v>21</v>
      </c>
      <c r="M53" s="39">
        <f t="shared" si="11"/>
        <v>1344.9633999999999</v>
      </c>
      <c r="N53" s="40">
        <v>0</v>
      </c>
      <c r="O53" s="40">
        <f t="shared" si="12"/>
        <v>0</v>
      </c>
      <c r="P53" s="40">
        <v>0</v>
      </c>
      <c r="Q53" s="40">
        <f t="shared" si="13"/>
        <v>0</v>
      </c>
      <c r="R53" s="39">
        <v>0</v>
      </c>
      <c r="S53" s="39">
        <f t="shared" si="14"/>
        <v>0</v>
      </c>
      <c r="T53" s="41"/>
      <c r="U53" s="41"/>
      <c r="V53" s="41"/>
      <c r="W53" s="41"/>
      <c r="X53" s="41"/>
      <c r="Y53" s="41"/>
      <c r="Z53" s="41"/>
      <c r="AA53" s="41" t="s">
        <v>288</v>
      </c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1:54" outlineLevel="1" x14ac:dyDescent="0.2">
      <c r="A54" s="33">
        <v>45</v>
      </c>
      <c r="B54" s="34" t="s">
        <v>870</v>
      </c>
      <c r="C54" s="35" t="s">
        <v>873</v>
      </c>
      <c r="D54" s="36" t="s">
        <v>150</v>
      </c>
      <c r="E54" s="37">
        <v>1</v>
      </c>
      <c r="F54" s="11">
        <v>2307.4499999999998</v>
      </c>
      <c r="G54" s="38">
        <f t="shared" si="8"/>
        <v>2307.4499999999998</v>
      </c>
      <c r="H54" s="39">
        <v>0</v>
      </c>
      <c r="I54" s="39">
        <f t="shared" si="9"/>
        <v>0</v>
      </c>
      <c r="J54" s="39">
        <f t="shared" si="15"/>
        <v>2307.4499999999998</v>
      </c>
      <c r="K54" s="39">
        <f t="shared" si="10"/>
        <v>2307.4499999999998</v>
      </c>
      <c r="L54" s="39">
        <v>21</v>
      </c>
      <c r="M54" s="39">
        <f t="shared" si="11"/>
        <v>2792.0144999999998</v>
      </c>
      <c r="N54" s="40">
        <v>0</v>
      </c>
      <c r="O54" s="40">
        <f t="shared" si="12"/>
        <v>0</v>
      </c>
      <c r="P54" s="40">
        <v>0</v>
      </c>
      <c r="Q54" s="40">
        <f t="shared" si="13"/>
        <v>0</v>
      </c>
      <c r="R54" s="39">
        <v>0</v>
      </c>
      <c r="S54" s="39">
        <f t="shared" si="14"/>
        <v>0</v>
      </c>
      <c r="T54" s="41"/>
      <c r="U54" s="41"/>
      <c r="V54" s="41"/>
      <c r="W54" s="41"/>
      <c r="X54" s="41"/>
      <c r="Y54" s="41"/>
      <c r="Z54" s="41"/>
      <c r="AA54" s="41" t="s">
        <v>288</v>
      </c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  <row r="55" spans="1:54" outlineLevel="1" x14ac:dyDescent="0.2">
      <c r="A55" s="33">
        <v>46</v>
      </c>
      <c r="B55" s="34" t="s">
        <v>874</v>
      </c>
      <c r="C55" s="35" t="s">
        <v>875</v>
      </c>
      <c r="D55" s="36" t="s">
        <v>150</v>
      </c>
      <c r="E55" s="37">
        <v>3</v>
      </c>
      <c r="F55" s="11">
        <v>275.39999999999998</v>
      </c>
      <c r="G55" s="38">
        <f t="shared" si="8"/>
        <v>826.2</v>
      </c>
      <c r="H55" s="39">
        <v>0</v>
      </c>
      <c r="I55" s="39">
        <f t="shared" si="9"/>
        <v>0</v>
      </c>
      <c r="J55" s="39">
        <f t="shared" si="15"/>
        <v>275.39999999999998</v>
      </c>
      <c r="K55" s="39">
        <f t="shared" si="10"/>
        <v>826.2</v>
      </c>
      <c r="L55" s="39">
        <v>21</v>
      </c>
      <c r="M55" s="39">
        <f t="shared" si="11"/>
        <v>999.702</v>
      </c>
      <c r="N55" s="40">
        <v>0</v>
      </c>
      <c r="O55" s="40">
        <f t="shared" si="12"/>
        <v>0</v>
      </c>
      <c r="P55" s="40">
        <v>0</v>
      </c>
      <c r="Q55" s="40">
        <f t="shared" si="13"/>
        <v>0</v>
      </c>
      <c r="R55" s="39">
        <v>0</v>
      </c>
      <c r="S55" s="39">
        <f t="shared" si="14"/>
        <v>0</v>
      </c>
      <c r="T55" s="41"/>
      <c r="U55" s="41"/>
      <c r="V55" s="41"/>
      <c r="W55" s="41"/>
      <c r="X55" s="41"/>
      <c r="Y55" s="41"/>
      <c r="Z55" s="41"/>
      <c r="AA55" s="41" t="s">
        <v>126</v>
      </c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</row>
    <row r="56" spans="1:54" outlineLevel="1" x14ac:dyDescent="0.2">
      <c r="A56" s="33">
        <v>47</v>
      </c>
      <c r="B56" s="34" t="s">
        <v>874</v>
      </c>
      <c r="C56" s="35" t="s">
        <v>876</v>
      </c>
      <c r="D56" s="36" t="s">
        <v>150</v>
      </c>
      <c r="E56" s="37">
        <v>7</v>
      </c>
      <c r="F56" s="11">
        <v>309.3</v>
      </c>
      <c r="G56" s="38">
        <f t="shared" si="8"/>
        <v>2165.1</v>
      </c>
      <c r="H56" s="39">
        <v>0</v>
      </c>
      <c r="I56" s="39">
        <f t="shared" si="9"/>
        <v>0</v>
      </c>
      <c r="J56" s="39">
        <f t="shared" si="15"/>
        <v>309.3</v>
      </c>
      <c r="K56" s="39">
        <f t="shared" si="10"/>
        <v>2165.1</v>
      </c>
      <c r="L56" s="39">
        <v>21</v>
      </c>
      <c r="M56" s="39">
        <f t="shared" si="11"/>
        <v>2619.7709999999997</v>
      </c>
      <c r="N56" s="40">
        <v>0</v>
      </c>
      <c r="O56" s="40">
        <f t="shared" si="12"/>
        <v>0</v>
      </c>
      <c r="P56" s="40">
        <v>0</v>
      </c>
      <c r="Q56" s="40">
        <f t="shared" si="13"/>
        <v>0</v>
      </c>
      <c r="R56" s="39">
        <v>0</v>
      </c>
      <c r="S56" s="39">
        <f t="shared" si="14"/>
        <v>0</v>
      </c>
      <c r="T56" s="41"/>
      <c r="U56" s="41"/>
      <c r="V56" s="41"/>
      <c r="W56" s="41"/>
      <c r="X56" s="41"/>
      <c r="Y56" s="41"/>
      <c r="Z56" s="41"/>
      <c r="AA56" s="41" t="s">
        <v>240</v>
      </c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</row>
    <row r="57" spans="1:54" outlineLevel="1" x14ac:dyDescent="0.2">
      <c r="A57" s="33">
        <v>48</v>
      </c>
      <c r="B57" s="34" t="s">
        <v>874</v>
      </c>
      <c r="C57" s="35" t="s">
        <v>877</v>
      </c>
      <c r="D57" s="36" t="s">
        <v>150</v>
      </c>
      <c r="E57" s="37">
        <v>1</v>
      </c>
      <c r="F57" s="11">
        <v>287.45999999999998</v>
      </c>
      <c r="G57" s="38">
        <f t="shared" si="8"/>
        <v>287.45999999999998</v>
      </c>
      <c r="H57" s="39">
        <v>0</v>
      </c>
      <c r="I57" s="39">
        <f t="shared" si="9"/>
        <v>0</v>
      </c>
      <c r="J57" s="39">
        <f t="shared" si="15"/>
        <v>287.45999999999998</v>
      </c>
      <c r="K57" s="39">
        <f t="shared" si="10"/>
        <v>287.45999999999998</v>
      </c>
      <c r="L57" s="39">
        <v>21</v>
      </c>
      <c r="M57" s="39">
        <f t="shared" si="11"/>
        <v>347.82659999999998</v>
      </c>
      <c r="N57" s="40">
        <v>0</v>
      </c>
      <c r="O57" s="40">
        <f t="shared" si="12"/>
        <v>0</v>
      </c>
      <c r="P57" s="40">
        <v>0</v>
      </c>
      <c r="Q57" s="40">
        <f t="shared" si="13"/>
        <v>0</v>
      </c>
      <c r="R57" s="39">
        <v>0</v>
      </c>
      <c r="S57" s="39">
        <f t="shared" si="14"/>
        <v>0</v>
      </c>
      <c r="T57" s="41"/>
      <c r="U57" s="41"/>
      <c r="V57" s="41"/>
      <c r="W57" s="41"/>
      <c r="X57" s="41"/>
      <c r="Y57" s="41"/>
      <c r="Z57" s="41"/>
      <c r="AA57" s="41" t="s">
        <v>240</v>
      </c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</row>
    <row r="58" spans="1:54" outlineLevel="1" x14ac:dyDescent="0.2">
      <c r="A58" s="33">
        <v>49</v>
      </c>
      <c r="B58" s="34" t="s">
        <v>874</v>
      </c>
      <c r="C58" s="35" t="s">
        <v>878</v>
      </c>
      <c r="D58" s="36" t="s">
        <v>150</v>
      </c>
      <c r="E58" s="37">
        <v>1</v>
      </c>
      <c r="F58" s="11">
        <v>1347.9</v>
      </c>
      <c r="G58" s="38">
        <f t="shared" si="8"/>
        <v>1347.9</v>
      </c>
      <c r="H58" s="39">
        <v>0</v>
      </c>
      <c r="I58" s="39">
        <f t="shared" si="9"/>
        <v>0</v>
      </c>
      <c r="J58" s="39">
        <f t="shared" si="15"/>
        <v>1347.9</v>
      </c>
      <c r="K58" s="39">
        <f t="shared" si="10"/>
        <v>1347.9</v>
      </c>
      <c r="L58" s="39">
        <v>21</v>
      </c>
      <c r="M58" s="39">
        <f t="shared" si="11"/>
        <v>1630.9590000000001</v>
      </c>
      <c r="N58" s="40">
        <v>0</v>
      </c>
      <c r="O58" s="40">
        <f t="shared" si="12"/>
        <v>0</v>
      </c>
      <c r="P58" s="40">
        <v>0</v>
      </c>
      <c r="Q58" s="40">
        <f t="shared" si="13"/>
        <v>0</v>
      </c>
      <c r="R58" s="39">
        <v>0</v>
      </c>
      <c r="S58" s="39">
        <f t="shared" si="14"/>
        <v>0</v>
      </c>
      <c r="T58" s="41"/>
      <c r="U58" s="41"/>
      <c r="V58" s="41"/>
      <c r="W58" s="41"/>
      <c r="X58" s="41"/>
      <c r="Y58" s="41"/>
      <c r="Z58" s="41"/>
      <c r="AA58" s="41" t="s">
        <v>240</v>
      </c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</row>
    <row r="59" spans="1:54" outlineLevel="1" x14ac:dyDescent="0.2">
      <c r="A59" s="33">
        <v>50</v>
      </c>
      <c r="B59" s="34" t="s">
        <v>879</v>
      </c>
      <c r="C59" s="35" t="s">
        <v>880</v>
      </c>
      <c r="D59" s="36" t="s">
        <v>188</v>
      </c>
      <c r="E59" s="37">
        <v>0.5</v>
      </c>
      <c r="F59" s="11">
        <v>1045</v>
      </c>
      <c r="G59" s="38">
        <f t="shared" si="8"/>
        <v>522.5</v>
      </c>
      <c r="H59" s="39">
        <v>0</v>
      </c>
      <c r="I59" s="39">
        <f t="shared" si="9"/>
        <v>0</v>
      </c>
      <c r="J59" s="39">
        <f t="shared" si="15"/>
        <v>1045</v>
      </c>
      <c r="K59" s="39">
        <f t="shared" si="10"/>
        <v>522.5</v>
      </c>
      <c r="L59" s="39">
        <v>21</v>
      </c>
      <c r="M59" s="39">
        <f t="shared" si="11"/>
        <v>632.22500000000002</v>
      </c>
      <c r="N59" s="40">
        <v>0</v>
      </c>
      <c r="O59" s="40">
        <f t="shared" si="12"/>
        <v>0</v>
      </c>
      <c r="P59" s="40">
        <v>0</v>
      </c>
      <c r="Q59" s="40">
        <f t="shared" si="13"/>
        <v>0</v>
      </c>
      <c r="R59" s="39">
        <v>0</v>
      </c>
      <c r="S59" s="39">
        <f t="shared" si="14"/>
        <v>0</v>
      </c>
      <c r="T59" s="41"/>
      <c r="U59" s="41"/>
      <c r="V59" s="41"/>
      <c r="W59" s="41"/>
      <c r="X59" s="41"/>
      <c r="Y59" s="41"/>
      <c r="Z59" s="41"/>
      <c r="AA59" s="41" t="s">
        <v>260</v>
      </c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</row>
    <row r="60" spans="1:54" outlineLevel="1" x14ac:dyDescent="0.2">
      <c r="A60" s="33">
        <v>51</v>
      </c>
      <c r="B60" s="34" t="s">
        <v>806</v>
      </c>
      <c r="C60" s="35" t="s">
        <v>881</v>
      </c>
      <c r="D60" s="36" t="s">
        <v>150</v>
      </c>
      <c r="E60" s="37">
        <v>1</v>
      </c>
      <c r="F60" s="11">
        <v>625.41999999999996</v>
      </c>
      <c r="G60" s="38">
        <f t="shared" si="8"/>
        <v>625.41999999999996</v>
      </c>
      <c r="H60" s="39">
        <v>0</v>
      </c>
      <c r="I60" s="39">
        <f t="shared" si="9"/>
        <v>0</v>
      </c>
      <c r="J60" s="39">
        <f t="shared" si="15"/>
        <v>625.41999999999996</v>
      </c>
      <c r="K60" s="39">
        <f t="shared" si="10"/>
        <v>625.41999999999996</v>
      </c>
      <c r="L60" s="39">
        <v>21</v>
      </c>
      <c r="M60" s="39">
        <f t="shared" si="11"/>
        <v>756.75819999999987</v>
      </c>
      <c r="N60" s="40">
        <v>0</v>
      </c>
      <c r="O60" s="40">
        <f t="shared" si="12"/>
        <v>0</v>
      </c>
      <c r="P60" s="40">
        <v>0</v>
      </c>
      <c r="Q60" s="40">
        <f t="shared" si="13"/>
        <v>0</v>
      </c>
      <c r="R60" s="39">
        <v>0</v>
      </c>
      <c r="S60" s="39">
        <f t="shared" si="14"/>
        <v>0</v>
      </c>
      <c r="T60" s="41"/>
      <c r="U60" s="41"/>
      <c r="V60" s="41"/>
      <c r="W60" s="41"/>
      <c r="X60" s="41"/>
      <c r="Y60" s="41"/>
      <c r="Z60" s="41"/>
      <c r="AA60" s="41" t="s">
        <v>240</v>
      </c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</row>
    <row r="61" spans="1:54" outlineLevel="1" x14ac:dyDescent="0.2">
      <c r="A61" s="33">
        <v>52</v>
      </c>
      <c r="B61" s="34" t="s">
        <v>882</v>
      </c>
      <c r="C61" s="35" t="s">
        <v>883</v>
      </c>
      <c r="D61" s="36" t="s">
        <v>150</v>
      </c>
      <c r="E61" s="37">
        <v>15</v>
      </c>
      <c r="F61" s="11">
        <v>42</v>
      </c>
      <c r="G61" s="38">
        <f t="shared" si="8"/>
        <v>630</v>
      </c>
      <c r="H61" s="39">
        <v>0</v>
      </c>
      <c r="I61" s="39">
        <f t="shared" si="9"/>
        <v>0</v>
      </c>
      <c r="J61" s="39">
        <f t="shared" si="15"/>
        <v>42</v>
      </c>
      <c r="K61" s="39">
        <f t="shared" si="10"/>
        <v>630</v>
      </c>
      <c r="L61" s="39">
        <v>21</v>
      </c>
      <c r="M61" s="39">
        <f t="shared" si="11"/>
        <v>762.3</v>
      </c>
      <c r="N61" s="40">
        <v>0</v>
      </c>
      <c r="O61" s="40">
        <f t="shared" si="12"/>
        <v>0</v>
      </c>
      <c r="P61" s="40">
        <v>0</v>
      </c>
      <c r="Q61" s="40">
        <f t="shared" si="13"/>
        <v>0</v>
      </c>
      <c r="R61" s="39">
        <v>0</v>
      </c>
      <c r="S61" s="39">
        <f t="shared" si="14"/>
        <v>0</v>
      </c>
      <c r="T61" s="41"/>
      <c r="U61" s="41"/>
      <c r="V61" s="41"/>
      <c r="W61" s="41"/>
      <c r="X61" s="41"/>
      <c r="Y61" s="41"/>
      <c r="Z61" s="41"/>
      <c r="AA61" s="41" t="s">
        <v>126</v>
      </c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</row>
    <row r="62" spans="1:54" outlineLevel="1" x14ac:dyDescent="0.2">
      <c r="A62" s="33">
        <v>53</v>
      </c>
      <c r="B62" s="34" t="s">
        <v>806</v>
      </c>
      <c r="C62" s="35" t="s">
        <v>884</v>
      </c>
      <c r="D62" s="36" t="s">
        <v>125</v>
      </c>
      <c r="E62" s="37">
        <v>1</v>
      </c>
      <c r="F62" s="11">
        <v>3000</v>
      </c>
      <c r="G62" s="38">
        <f t="shared" si="8"/>
        <v>3000</v>
      </c>
      <c r="H62" s="39">
        <v>0</v>
      </c>
      <c r="I62" s="39">
        <f t="shared" si="9"/>
        <v>0</v>
      </c>
      <c r="J62" s="39">
        <f t="shared" si="15"/>
        <v>3000</v>
      </c>
      <c r="K62" s="39">
        <f t="shared" si="10"/>
        <v>3000</v>
      </c>
      <c r="L62" s="39">
        <v>21</v>
      </c>
      <c r="M62" s="39">
        <f t="shared" si="11"/>
        <v>3630</v>
      </c>
      <c r="N62" s="40">
        <v>0</v>
      </c>
      <c r="O62" s="40">
        <f t="shared" si="12"/>
        <v>0</v>
      </c>
      <c r="P62" s="40">
        <v>0</v>
      </c>
      <c r="Q62" s="40">
        <f t="shared" si="13"/>
        <v>0</v>
      </c>
      <c r="R62" s="39">
        <v>0</v>
      </c>
      <c r="S62" s="39">
        <f t="shared" si="14"/>
        <v>0</v>
      </c>
      <c r="T62" s="41"/>
      <c r="U62" s="41"/>
      <c r="V62" s="41"/>
      <c r="W62" s="41"/>
      <c r="X62" s="41"/>
      <c r="Y62" s="41"/>
      <c r="Z62" s="41"/>
      <c r="AA62" s="41" t="s">
        <v>288</v>
      </c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</row>
    <row r="63" spans="1:54" outlineLevel="1" x14ac:dyDescent="0.2">
      <c r="A63" s="33">
        <v>54</v>
      </c>
      <c r="B63" s="34" t="s">
        <v>806</v>
      </c>
      <c r="C63" s="35" t="s">
        <v>885</v>
      </c>
      <c r="D63" s="36" t="s">
        <v>125</v>
      </c>
      <c r="E63" s="37">
        <v>1</v>
      </c>
      <c r="F63" s="11">
        <v>6750</v>
      </c>
      <c r="G63" s="38">
        <f t="shared" si="8"/>
        <v>6750</v>
      </c>
      <c r="H63" s="39">
        <v>0</v>
      </c>
      <c r="I63" s="39">
        <f t="shared" si="9"/>
        <v>0</v>
      </c>
      <c r="J63" s="39">
        <f t="shared" si="15"/>
        <v>6750</v>
      </c>
      <c r="K63" s="39">
        <f t="shared" si="10"/>
        <v>6750</v>
      </c>
      <c r="L63" s="39">
        <v>21</v>
      </c>
      <c r="M63" s="39">
        <f t="shared" si="11"/>
        <v>8167.5</v>
      </c>
      <c r="N63" s="40">
        <v>0</v>
      </c>
      <c r="O63" s="40">
        <f t="shared" si="12"/>
        <v>0</v>
      </c>
      <c r="P63" s="40">
        <v>0</v>
      </c>
      <c r="Q63" s="40">
        <f t="shared" si="13"/>
        <v>0</v>
      </c>
      <c r="R63" s="39">
        <v>0</v>
      </c>
      <c r="S63" s="39">
        <f t="shared" si="14"/>
        <v>0</v>
      </c>
      <c r="T63" s="41"/>
      <c r="U63" s="41"/>
      <c r="V63" s="41"/>
      <c r="W63" s="41"/>
      <c r="X63" s="41"/>
      <c r="Y63" s="41"/>
      <c r="Z63" s="41"/>
      <c r="AA63" s="41" t="s">
        <v>240</v>
      </c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</row>
    <row r="64" spans="1:54" x14ac:dyDescent="0.2">
      <c r="A64" s="24" t="s">
        <v>121</v>
      </c>
      <c r="B64" s="25" t="s">
        <v>52</v>
      </c>
      <c r="C64" s="26" t="s">
        <v>53</v>
      </c>
      <c r="D64" s="27"/>
      <c r="E64" s="28"/>
      <c r="F64" s="29"/>
      <c r="G64" s="30">
        <f>SUMIF(AA65:AA67,"&lt;&gt;NOR",G65:G67)</f>
        <v>74236.160000000003</v>
      </c>
      <c r="H64" s="31"/>
      <c r="I64" s="31">
        <f>SUM(I65:I67)</f>
        <v>0</v>
      </c>
      <c r="J64" s="31"/>
      <c r="K64" s="31">
        <f>SUM(K65:K67)</f>
        <v>74236.160000000003</v>
      </c>
      <c r="L64" s="31"/>
      <c r="M64" s="31">
        <f>SUM(M65:M67)</f>
        <v>89825.753599999996</v>
      </c>
      <c r="N64" s="32"/>
      <c r="O64" s="32">
        <f>SUM(O65:O67)</f>
        <v>0</v>
      </c>
      <c r="P64" s="32"/>
      <c r="Q64" s="32">
        <f>SUM(Q65:Q67)</f>
        <v>0</v>
      </c>
      <c r="R64" s="31"/>
      <c r="S64" s="31">
        <f>SUM(S65:S67)</f>
        <v>0</v>
      </c>
      <c r="AA64" t="s">
        <v>122</v>
      </c>
    </row>
    <row r="65" spans="1:54" outlineLevel="1" x14ac:dyDescent="0.2">
      <c r="A65" s="33">
        <v>55</v>
      </c>
      <c r="B65" s="34" t="s">
        <v>806</v>
      </c>
      <c r="C65" s="35" t="s">
        <v>886</v>
      </c>
      <c r="D65" s="36" t="s">
        <v>0</v>
      </c>
      <c r="E65" s="37">
        <v>3.5000000000000003E-2</v>
      </c>
      <c r="F65" s="11">
        <v>265129.15000000002</v>
      </c>
      <c r="G65" s="38">
        <f>ROUND(E65*F65,2)</f>
        <v>9279.52</v>
      </c>
      <c r="H65" s="39">
        <v>0</v>
      </c>
      <c r="I65" s="39">
        <f>ROUND(E65*H65,2)</f>
        <v>0</v>
      </c>
      <c r="J65" s="39">
        <f>F65</f>
        <v>265129.15000000002</v>
      </c>
      <c r="K65" s="39">
        <f>ROUND(E65*J65,2)</f>
        <v>9279.52</v>
      </c>
      <c r="L65" s="39">
        <v>21</v>
      </c>
      <c r="M65" s="39">
        <f>G65*(1+L65/100)</f>
        <v>11228.2192</v>
      </c>
      <c r="N65" s="40">
        <v>0</v>
      </c>
      <c r="O65" s="40">
        <f>ROUND(E65*N65,2)</f>
        <v>0</v>
      </c>
      <c r="P65" s="40">
        <v>0</v>
      </c>
      <c r="Q65" s="40">
        <f>ROUND(E65*P65,2)</f>
        <v>0</v>
      </c>
      <c r="R65" s="39">
        <v>0</v>
      </c>
      <c r="S65" s="39">
        <f>ROUND(E65*R65,2)</f>
        <v>0</v>
      </c>
      <c r="T65" s="41"/>
      <c r="U65" s="41"/>
      <c r="V65" s="41"/>
      <c r="W65" s="41"/>
      <c r="X65" s="41"/>
      <c r="Y65" s="41"/>
      <c r="Z65" s="41"/>
      <c r="AA65" s="41" t="s">
        <v>288</v>
      </c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</row>
    <row r="66" spans="1:54" outlineLevel="1" x14ac:dyDescent="0.2">
      <c r="A66" s="33">
        <v>56</v>
      </c>
      <c r="B66" s="34" t="s">
        <v>806</v>
      </c>
      <c r="C66" s="35" t="s">
        <v>887</v>
      </c>
      <c r="D66" s="36" t="s">
        <v>0</v>
      </c>
      <c r="E66" s="37">
        <v>6.5000000000000002E-2</v>
      </c>
      <c r="F66" s="11">
        <v>265129.15000000002</v>
      </c>
      <c r="G66" s="38">
        <f>ROUND(E66*F66,2)</f>
        <v>17233.39</v>
      </c>
      <c r="H66" s="39">
        <v>0</v>
      </c>
      <c r="I66" s="39">
        <f>ROUND(E66*H66,2)</f>
        <v>0</v>
      </c>
      <c r="J66" s="39">
        <f>F66</f>
        <v>265129.15000000002</v>
      </c>
      <c r="K66" s="39">
        <f>ROUND(E66*J66,2)</f>
        <v>17233.39</v>
      </c>
      <c r="L66" s="39">
        <v>21</v>
      </c>
      <c r="M66" s="39">
        <f>G66*(1+L66/100)</f>
        <v>20852.401899999997</v>
      </c>
      <c r="N66" s="40">
        <v>0</v>
      </c>
      <c r="O66" s="40">
        <f>ROUND(E66*N66,2)</f>
        <v>0</v>
      </c>
      <c r="P66" s="40">
        <v>0</v>
      </c>
      <c r="Q66" s="40">
        <f>ROUND(E66*P66,2)</f>
        <v>0</v>
      </c>
      <c r="R66" s="39">
        <v>0</v>
      </c>
      <c r="S66" s="39">
        <f>ROUND(E66*R66,2)</f>
        <v>0</v>
      </c>
      <c r="T66" s="41"/>
      <c r="U66" s="41"/>
      <c r="V66" s="41"/>
      <c r="W66" s="41"/>
      <c r="X66" s="41"/>
      <c r="Y66" s="41"/>
      <c r="Z66" s="41"/>
      <c r="AA66" s="41" t="s">
        <v>240</v>
      </c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</row>
    <row r="67" spans="1:54" outlineLevel="1" x14ac:dyDescent="0.2">
      <c r="A67" s="42">
        <v>57</v>
      </c>
      <c r="B67" s="43" t="s">
        <v>806</v>
      </c>
      <c r="C67" s="44" t="s">
        <v>888</v>
      </c>
      <c r="D67" s="45" t="s">
        <v>0</v>
      </c>
      <c r="E67" s="46">
        <v>0.18</v>
      </c>
      <c r="F67" s="11">
        <v>265129.15000000002</v>
      </c>
      <c r="G67" s="47">
        <f>ROUND(E67*F67,2)</f>
        <v>47723.25</v>
      </c>
      <c r="H67" s="39">
        <v>0</v>
      </c>
      <c r="I67" s="39">
        <f>ROUND(E67*H67,2)</f>
        <v>0</v>
      </c>
      <c r="J67" s="39">
        <f>F67</f>
        <v>265129.15000000002</v>
      </c>
      <c r="K67" s="39">
        <f>ROUND(E67*J67,2)</f>
        <v>47723.25</v>
      </c>
      <c r="L67" s="39">
        <v>21</v>
      </c>
      <c r="M67" s="39">
        <f>G67*(1+L67/100)</f>
        <v>57745.1325</v>
      </c>
      <c r="N67" s="40">
        <v>0</v>
      </c>
      <c r="O67" s="40">
        <f>ROUND(E67*N67,2)</f>
        <v>0</v>
      </c>
      <c r="P67" s="40">
        <v>0</v>
      </c>
      <c r="Q67" s="40">
        <f>ROUND(E67*P67,2)</f>
        <v>0</v>
      </c>
      <c r="R67" s="39">
        <v>0</v>
      </c>
      <c r="S67" s="39">
        <f>ROUND(E67*R67,2)</f>
        <v>0</v>
      </c>
      <c r="T67" s="41"/>
      <c r="U67" s="41"/>
      <c r="V67" s="41"/>
      <c r="W67" s="41"/>
      <c r="X67" s="41"/>
      <c r="Y67" s="41"/>
      <c r="Z67" s="41"/>
      <c r="AA67" s="41" t="s">
        <v>288</v>
      </c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</row>
    <row r="68" spans="1:54" x14ac:dyDescent="0.2">
      <c r="A68" s="1"/>
      <c r="B68" s="2"/>
      <c r="C68" s="55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Y68">
        <v>12</v>
      </c>
      <c r="Z68">
        <v>21</v>
      </c>
      <c r="AA68" t="s">
        <v>113</v>
      </c>
    </row>
    <row r="69" spans="1:54" x14ac:dyDescent="0.2">
      <c r="A69" s="56"/>
      <c r="B69" s="57" t="s">
        <v>31</v>
      </c>
      <c r="C69" s="58"/>
      <c r="D69" s="59"/>
      <c r="E69" s="60"/>
      <c r="F69" s="60"/>
      <c r="G69" s="61">
        <f>G8+G50+G64</f>
        <v>339365.31000000006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Y69">
        <f>SUMIF(L7:L67,Y68,G7:G67)</f>
        <v>0</v>
      </c>
      <c r="Z69">
        <f>SUMIF(L7:L67,Z68,G7:G67)</f>
        <v>339365.31000000011</v>
      </c>
      <c r="AA69" t="s">
        <v>795</v>
      </c>
    </row>
    <row r="70" spans="1:54" x14ac:dyDescent="0.2">
      <c r="A70" s="1"/>
      <c r="B70" s="2"/>
      <c r="C70" s="55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54" x14ac:dyDescent="0.2">
      <c r="A71" s="1"/>
      <c r="B71" s="2"/>
      <c r="C71" s="55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54" x14ac:dyDescent="0.2">
      <c r="A72" s="257" t="s">
        <v>796</v>
      </c>
      <c r="B72" s="257"/>
      <c r="C72" s="258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54" x14ac:dyDescent="0.2">
      <c r="A73" s="263"/>
      <c r="B73" s="264"/>
      <c r="C73" s="265"/>
      <c r="D73" s="264"/>
      <c r="E73" s="264"/>
      <c r="F73" s="264"/>
      <c r="G73" s="26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AA73" t="s">
        <v>797</v>
      </c>
    </row>
    <row r="74" spans="1:54" x14ac:dyDescent="0.2">
      <c r="A74" s="267"/>
      <c r="B74" s="268"/>
      <c r="C74" s="269"/>
      <c r="D74" s="268"/>
      <c r="E74" s="268"/>
      <c r="F74" s="268"/>
      <c r="G74" s="27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54" x14ac:dyDescent="0.2">
      <c r="A75" s="267"/>
      <c r="B75" s="268"/>
      <c r="C75" s="269"/>
      <c r="D75" s="268"/>
      <c r="E75" s="268"/>
      <c r="F75" s="268"/>
      <c r="G75" s="27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54" x14ac:dyDescent="0.2">
      <c r="A76" s="267"/>
      <c r="B76" s="268"/>
      <c r="C76" s="269"/>
      <c r="D76" s="268"/>
      <c r="E76" s="268"/>
      <c r="F76" s="268"/>
      <c r="G76" s="27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54" x14ac:dyDescent="0.2">
      <c r="A77" s="271"/>
      <c r="B77" s="272"/>
      <c r="C77" s="273"/>
      <c r="D77" s="272"/>
      <c r="E77" s="272"/>
      <c r="F77" s="272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54" x14ac:dyDescent="0.2">
      <c r="A78" s="1"/>
      <c r="B78" s="2"/>
      <c r="C78" s="55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54" x14ac:dyDescent="0.2">
      <c r="C79" s="62"/>
      <c r="D79" s="16"/>
      <c r="AA79" t="s">
        <v>801</v>
      </c>
    </row>
    <row r="80" spans="1:54" x14ac:dyDescent="0.2">
      <c r="D80" s="16"/>
    </row>
    <row r="81" spans="4:4" x14ac:dyDescent="0.2">
      <c r="D81" s="16"/>
    </row>
    <row r="82" spans="4:4" x14ac:dyDescent="0.2">
      <c r="D82" s="16"/>
    </row>
    <row r="83" spans="4:4" x14ac:dyDescent="0.2">
      <c r="D83" s="16"/>
    </row>
    <row r="84" spans="4:4" x14ac:dyDescent="0.2">
      <c r="D84" s="16"/>
    </row>
    <row r="85" spans="4:4" x14ac:dyDescent="0.2">
      <c r="D85" s="16"/>
    </row>
    <row r="86" spans="4:4" x14ac:dyDescent="0.2">
      <c r="D86" s="16"/>
    </row>
    <row r="87" spans="4:4" x14ac:dyDescent="0.2">
      <c r="D87" s="16"/>
    </row>
    <row r="88" spans="4:4" x14ac:dyDescent="0.2">
      <c r="D88" s="16"/>
    </row>
    <row r="89" spans="4:4" x14ac:dyDescent="0.2">
      <c r="D89" s="16"/>
    </row>
    <row r="90" spans="4:4" x14ac:dyDescent="0.2">
      <c r="D90" s="16"/>
    </row>
    <row r="91" spans="4:4" x14ac:dyDescent="0.2">
      <c r="D91" s="16"/>
    </row>
    <row r="92" spans="4:4" x14ac:dyDescent="0.2">
      <c r="D92" s="16"/>
    </row>
    <row r="93" spans="4:4" x14ac:dyDescent="0.2">
      <c r="D93" s="16"/>
    </row>
    <row r="94" spans="4:4" x14ac:dyDescent="0.2">
      <c r="D94" s="16"/>
    </row>
    <row r="95" spans="4:4" x14ac:dyDescent="0.2">
      <c r="D95" s="16"/>
    </row>
    <row r="96" spans="4:4" x14ac:dyDescent="0.2">
      <c r="D96" s="16"/>
    </row>
    <row r="97" spans="4:4" x14ac:dyDescent="0.2">
      <c r="D97" s="16"/>
    </row>
    <row r="98" spans="4:4" x14ac:dyDescent="0.2">
      <c r="D98" s="16"/>
    </row>
    <row r="99" spans="4:4" x14ac:dyDescent="0.2">
      <c r="D99" s="16"/>
    </row>
    <row r="100" spans="4:4" x14ac:dyDescent="0.2">
      <c r="D100" s="16"/>
    </row>
    <row r="101" spans="4:4" x14ac:dyDescent="0.2">
      <c r="D101" s="16"/>
    </row>
    <row r="102" spans="4:4" x14ac:dyDescent="0.2">
      <c r="D102" s="16"/>
    </row>
    <row r="103" spans="4:4" x14ac:dyDescent="0.2">
      <c r="D103" s="16"/>
    </row>
    <row r="104" spans="4:4" x14ac:dyDescent="0.2">
      <c r="D104" s="16"/>
    </row>
    <row r="105" spans="4:4" x14ac:dyDescent="0.2">
      <c r="D105" s="16"/>
    </row>
    <row r="106" spans="4:4" x14ac:dyDescent="0.2">
      <c r="D106" s="16"/>
    </row>
    <row r="107" spans="4:4" x14ac:dyDescent="0.2">
      <c r="D107" s="16"/>
    </row>
    <row r="108" spans="4:4" x14ac:dyDescent="0.2">
      <c r="D108" s="16"/>
    </row>
    <row r="109" spans="4:4" x14ac:dyDescent="0.2">
      <c r="D109" s="16"/>
    </row>
    <row r="110" spans="4:4" x14ac:dyDescent="0.2">
      <c r="D110" s="16"/>
    </row>
    <row r="111" spans="4:4" x14ac:dyDescent="0.2">
      <c r="D111" s="16"/>
    </row>
    <row r="112" spans="4:4" x14ac:dyDescent="0.2">
      <c r="D112" s="16"/>
    </row>
    <row r="113" spans="4:4" x14ac:dyDescent="0.2">
      <c r="D113" s="16"/>
    </row>
    <row r="114" spans="4:4" x14ac:dyDescent="0.2">
      <c r="D114" s="16"/>
    </row>
    <row r="115" spans="4:4" x14ac:dyDescent="0.2">
      <c r="D115" s="16"/>
    </row>
    <row r="116" spans="4:4" x14ac:dyDescent="0.2">
      <c r="D116" s="16"/>
    </row>
    <row r="117" spans="4:4" x14ac:dyDescent="0.2">
      <c r="D117" s="16"/>
    </row>
    <row r="118" spans="4:4" x14ac:dyDescent="0.2">
      <c r="D118" s="16"/>
    </row>
    <row r="119" spans="4:4" x14ac:dyDescent="0.2">
      <c r="D119" s="16"/>
    </row>
    <row r="120" spans="4:4" x14ac:dyDescent="0.2">
      <c r="D120" s="16"/>
    </row>
    <row r="121" spans="4:4" x14ac:dyDescent="0.2">
      <c r="D121" s="16"/>
    </row>
    <row r="122" spans="4:4" x14ac:dyDescent="0.2">
      <c r="D122" s="16"/>
    </row>
    <row r="123" spans="4:4" x14ac:dyDescent="0.2">
      <c r="D123" s="16"/>
    </row>
    <row r="124" spans="4:4" x14ac:dyDescent="0.2">
      <c r="D124" s="16"/>
    </row>
    <row r="125" spans="4:4" x14ac:dyDescent="0.2">
      <c r="D125" s="16"/>
    </row>
    <row r="126" spans="4:4" x14ac:dyDescent="0.2">
      <c r="D126" s="16"/>
    </row>
    <row r="127" spans="4:4" x14ac:dyDescent="0.2">
      <c r="D127" s="16"/>
    </row>
    <row r="128" spans="4:4" x14ac:dyDescent="0.2">
      <c r="D128" s="16"/>
    </row>
    <row r="129" spans="4:4" x14ac:dyDescent="0.2">
      <c r="D129" s="16"/>
    </row>
    <row r="130" spans="4:4" x14ac:dyDescent="0.2">
      <c r="D130" s="16"/>
    </row>
    <row r="131" spans="4:4" x14ac:dyDescent="0.2">
      <c r="D131" s="16"/>
    </row>
    <row r="132" spans="4:4" x14ac:dyDescent="0.2">
      <c r="D132" s="16"/>
    </row>
    <row r="133" spans="4:4" x14ac:dyDescent="0.2">
      <c r="D133" s="16"/>
    </row>
    <row r="134" spans="4:4" x14ac:dyDescent="0.2">
      <c r="D134" s="16"/>
    </row>
    <row r="135" spans="4:4" x14ac:dyDescent="0.2">
      <c r="D135" s="16"/>
    </row>
    <row r="136" spans="4:4" x14ac:dyDescent="0.2">
      <c r="D136" s="16"/>
    </row>
    <row r="137" spans="4:4" x14ac:dyDescent="0.2">
      <c r="D137" s="16"/>
    </row>
    <row r="138" spans="4:4" x14ac:dyDescent="0.2">
      <c r="D138" s="16"/>
    </row>
    <row r="139" spans="4:4" x14ac:dyDescent="0.2">
      <c r="D139" s="16"/>
    </row>
    <row r="140" spans="4:4" x14ac:dyDescent="0.2">
      <c r="D140" s="16"/>
    </row>
    <row r="141" spans="4:4" x14ac:dyDescent="0.2">
      <c r="D141" s="16"/>
    </row>
    <row r="142" spans="4:4" x14ac:dyDescent="0.2">
      <c r="D142" s="16"/>
    </row>
    <row r="143" spans="4:4" x14ac:dyDescent="0.2">
      <c r="D143" s="16"/>
    </row>
    <row r="144" spans="4:4" x14ac:dyDescent="0.2">
      <c r="D144" s="16"/>
    </row>
    <row r="145" spans="4:4" x14ac:dyDescent="0.2">
      <c r="D145" s="16"/>
    </row>
    <row r="146" spans="4:4" x14ac:dyDescent="0.2">
      <c r="D146" s="16"/>
    </row>
    <row r="147" spans="4:4" x14ac:dyDescent="0.2">
      <c r="D147" s="16"/>
    </row>
    <row r="148" spans="4:4" x14ac:dyDescent="0.2">
      <c r="D148" s="16"/>
    </row>
    <row r="149" spans="4:4" x14ac:dyDescent="0.2">
      <c r="D149" s="16"/>
    </row>
    <row r="150" spans="4:4" x14ac:dyDescent="0.2">
      <c r="D150" s="16"/>
    </row>
    <row r="151" spans="4:4" x14ac:dyDescent="0.2">
      <c r="D151" s="16"/>
    </row>
    <row r="152" spans="4:4" x14ac:dyDescent="0.2">
      <c r="D152" s="16"/>
    </row>
    <row r="153" spans="4:4" x14ac:dyDescent="0.2">
      <c r="D153" s="16"/>
    </row>
    <row r="154" spans="4:4" x14ac:dyDescent="0.2">
      <c r="D154" s="16"/>
    </row>
    <row r="155" spans="4:4" x14ac:dyDescent="0.2">
      <c r="D155" s="16"/>
    </row>
    <row r="156" spans="4:4" x14ac:dyDescent="0.2">
      <c r="D156" s="16"/>
    </row>
    <row r="157" spans="4:4" x14ac:dyDescent="0.2">
      <c r="D157" s="16"/>
    </row>
    <row r="158" spans="4:4" x14ac:dyDescent="0.2">
      <c r="D158" s="16"/>
    </row>
    <row r="159" spans="4:4" x14ac:dyDescent="0.2">
      <c r="D159" s="16"/>
    </row>
    <row r="160" spans="4:4" x14ac:dyDescent="0.2">
      <c r="D160" s="16"/>
    </row>
    <row r="161" spans="4:4" x14ac:dyDescent="0.2">
      <c r="D161" s="16"/>
    </row>
    <row r="162" spans="4:4" x14ac:dyDescent="0.2">
      <c r="D162" s="16"/>
    </row>
    <row r="163" spans="4:4" x14ac:dyDescent="0.2">
      <c r="D163" s="16"/>
    </row>
    <row r="164" spans="4:4" x14ac:dyDescent="0.2">
      <c r="D164" s="16"/>
    </row>
    <row r="165" spans="4:4" x14ac:dyDescent="0.2">
      <c r="D165" s="16"/>
    </row>
    <row r="166" spans="4:4" x14ac:dyDescent="0.2">
      <c r="D166" s="16"/>
    </row>
    <row r="167" spans="4:4" x14ac:dyDescent="0.2">
      <c r="D167" s="16"/>
    </row>
    <row r="168" spans="4:4" x14ac:dyDescent="0.2">
      <c r="D168" s="16"/>
    </row>
    <row r="169" spans="4:4" x14ac:dyDescent="0.2">
      <c r="D169" s="16"/>
    </row>
    <row r="170" spans="4:4" x14ac:dyDescent="0.2">
      <c r="D170" s="16"/>
    </row>
    <row r="171" spans="4:4" x14ac:dyDescent="0.2">
      <c r="D171" s="16"/>
    </row>
    <row r="172" spans="4:4" x14ac:dyDescent="0.2">
      <c r="D172" s="16"/>
    </row>
    <row r="173" spans="4:4" x14ac:dyDescent="0.2">
      <c r="D173" s="16"/>
    </row>
    <row r="174" spans="4:4" x14ac:dyDescent="0.2">
      <c r="D174" s="16"/>
    </row>
    <row r="175" spans="4:4" x14ac:dyDescent="0.2">
      <c r="D175" s="16"/>
    </row>
    <row r="176" spans="4:4" x14ac:dyDescent="0.2">
      <c r="D176" s="16"/>
    </row>
    <row r="177" spans="4:4" x14ac:dyDescent="0.2">
      <c r="D177" s="16"/>
    </row>
    <row r="178" spans="4:4" x14ac:dyDescent="0.2">
      <c r="D178" s="16"/>
    </row>
    <row r="179" spans="4:4" x14ac:dyDescent="0.2">
      <c r="D179" s="16"/>
    </row>
    <row r="180" spans="4:4" x14ac:dyDescent="0.2">
      <c r="D180" s="16"/>
    </row>
    <row r="181" spans="4:4" x14ac:dyDescent="0.2">
      <c r="D181" s="16"/>
    </row>
    <row r="182" spans="4:4" x14ac:dyDescent="0.2">
      <c r="D182" s="16"/>
    </row>
    <row r="183" spans="4:4" x14ac:dyDescent="0.2">
      <c r="D183" s="16"/>
    </row>
    <row r="184" spans="4:4" x14ac:dyDescent="0.2">
      <c r="D184" s="16"/>
    </row>
    <row r="185" spans="4:4" x14ac:dyDescent="0.2">
      <c r="D185" s="16"/>
    </row>
    <row r="186" spans="4:4" x14ac:dyDescent="0.2">
      <c r="D186" s="16"/>
    </row>
    <row r="187" spans="4:4" x14ac:dyDescent="0.2">
      <c r="D187" s="16"/>
    </row>
    <row r="188" spans="4:4" x14ac:dyDescent="0.2">
      <c r="D188" s="16"/>
    </row>
    <row r="189" spans="4:4" x14ac:dyDescent="0.2">
      <c r="D189" s="16"/>
    </row>
    <row r="190" spans="4:4" x14ac:dyDescent="0.2">
      <c r="D190" s="16"/>
    </row>
    <row r="191" spans="4:4" x14ac:dyDescent="0.2">
      <c r="D191" s="16"/>
    </row>
    <row r="192" spans="4:4" x14ac:dyDescent="0.2">
      <c r="D192" s="16"/>
    </row>
    <row r="193" spans="4:4" x14ac:dyDescent="0.2">
      <c r="D193" s="16"/>
    </row>
    <row r="194" spans="4:4" x14ac:dyDescent="0.2">
      <c r="D194" s="16"/>
    </row>
    <row r="195" spans="4:4" x14ac:dyDescent="0.2">
      <c r="D195" s="16"/>
    </row>
    <row r="196" spans="4:4" x14ac:dyDescent="0.2">
      <c r="D196" s="16"/>
    </row>
    <row r="197" spans="4:4" x14ac:dyDescent="0.2">
      <c r="D197" s="16"/>
    </row>
    <row r="198" spans="4:4" x14ac:dyDescent="0.2">
      <c r="D198" s="16"/>
    </row>
    <row r="199" spans="4:4" x14ac:dyDescent="0.2">
      <c r="D199" s="16"/>
    </row>
    <row r="200" spans="4:4" x14ac:dyDescent="0.2">
      <c r="D200" s="16"/>
    </row>
    <row r="201" spans="4:4" x14ac:dyDescent="0.2">
      <c r="D201" s="16"/>
    </row>
    <row r="202" spans="4:4" x14ac:dyDescent="0.2">
      <c r="D202" s="16"/>
    </row>
    <row r="203" spans="4:4" x14ac:dyDescent="0.2">
      <c r="D203" s="16"/>
    </row>
    <row r="204" spans="4:4" x14ac:dyDescent="0.2">
      <c r="D204" s="16"/>
    </row>
    <row r="205" spans="4:4" x14ac:dyDescent="0.2">
      <c r="D205" s="16"/>
    </row>
    <row r="206" spans="4:4" x14ac:dyDescent="0.2">
      <c r="D206" s="16"/>
    </row>
    <row r="207" spans="4:4" x14ac:dyDescent="0.2">
      <c r="D207" s="16"/>
    </row>
    <row r="208" spans="4:4" x14ac:dyDescent="0.2">
      <c r="D208" s="16"/>
    </row>
    <row r="209" spans="4:4" x14ac:dyDescent="0.2">
      <c r="D209" s="16"/>
    </row>
    <row r="210" spans="4:4" x14ac:dyDescent="0.2">
      <c r="D210" s="16"/>
    </row>
    <row r="211" spans="4:4" x14ac:dyDescent="0.2">
      <c r="D211" s="16"/>
    </row>
    <row r="212" spans="4:4" x14ac:dyDescent="0.2">
      <c r="D212" s="16"/>
    </row>
    <row r="213" spans="4:4" x14ac:dyDescent="0.2">
      <c r="D213" s="16"/>
    </row>
    <row r="214" spans="4:4" x14ac:dyDescent="0.2">
      <c r="D214" s="16"/>
    </row>
    <row r="215" spans="4:4" x14ac:dyDescent="0.2">
      <c r="D215" s="16"/>
    </row>
    <row r="216" spans="4:4" x14ac:dyDescent="0.2">
      <c r="D216" s="16"/>
    </row>
    <row r="217" spans="4:4" x14ac:dyDescent="0.2">
      <c r="D217" s="16"/>
    </row>
    <row r="218" spans="4:4" x14ac:dyDescent="0.2">
      <c r="D218" s="16"/>
    </row>
    <row r="219" spans="4:4" x14ac:dyDescent="0.2">
      <c r="D219" s="16"/>
    </row>
    <row r="220" spans="4:4" x14ac:dyDescent="0.2">
      <c r="D220" s="16"/>
    </row>
    <row r="221" spans="4:4" x14ac:dyDescent="0.2">
      <c r="D221" s="16"/>
    </row>
    <row r="222" spans="4:4" x14ac:dyDescent="0.2">
      <c r="D222" s="16"/>
    </row>
    <row r="223" spans="4:4" x14ac:dyDescent="0.2">
      <c r="D223" s="16"/>
    </row>
    <row r="224" spans="4:4" x14ac:dyDescent="0.2">
      <c r="D224" s="16"/>
    </row>
    <row r="225" spans="4:4" x14ac:dyDescent="0.2">
      <c r="D225" s="16"/>
    </row>
    <row r="226" spans="4:4" x14ac:dyDescent="0.2">
      <c r="D226" s="16"/>
    </row>
    <row r="227" spans="4:4" x14ac:dyDescent="0.2">
      <c r="D227" s="16"/>
    </row>
    <row r="228" spans="4:4" x14ac:dyDescent="0.2">
      <c r="D228" s="16"/>
    </row>
    <row r="229" spans="4:4" x14ac:dyDescent="0.2">
      <c r="D229" s="16"/>
    </row>
    <row r="230" spans="4:4" x14ac:dyDescent="0.2">
      <c r="D230" s="16"/>
    </row>
    <row r="231" spans="4:4" x14ac:dyDescent="0.2">
      <c r="D231" s="16"/>
    </row>
    <row r="232" spans="4:4" x14ac:dyDescent="0.2">
      <c r="D232" s="16"/>
    </row>
    <row r="233" spans="4:4" x14ac:dyDescent="0.2">
      <c r="D233" s="16"/>
    </row>
    <row r="234" spans="4:4" x14ac:dyDescent="0.2">
      <c r="D234" s="16"/>
    </row>
    <row r="235" spans="4:4" x14ac:dyDescent="0.2">
      <c r="D235" s="16"/>
    </row>
    <row r="236" spans="4:4" x14ac:dyDescent="0.2">
      <c r="D236" s="16"/>
    </row>
    <row r="237" spans="4:4" x14ac:dyDescent="0.2">
      <c r="D237" s="16"/>
    </row>
    <row r="238" spans="4:4" x14ac:dyDescent="0.2">
      <c r="D238" s="16"/>
    </row>
    <row r="239" spans="4:4" x14ac:dyDescent="0.2">
      <c r="D239" s="16"/>
    </row>
    <row r="240" spans="4:4" x14ac:dyDescent="0.2">
      <c r="D240" s="16"/>
    </row>
    <row r="241" spans="4:4" x14ac:dyDescent="0.2">
      <c r="D241" s="16"/>
    </row>
    <row r="242" spans="4:4" x14ac:dyDescent="0.2">
      <c r="D242" s="16"/>
    </row>
    <row r="243" spans="4:4" x14ac:dyDescent="0.2">
      <c r="D243" s="16"/>
    </row>
    <row r="244" spans="4:4" x14ac:dyDescent="0.2">
      <c r="D244" s="16"/>
    </row>
    <row r="245" spans="4:4" x14ac:dyDescent="0.2">
      <c r="D245" s="16"/>
    </row>
    <row r="246" spans="4:4" x14ac:dyDescent="0.2">
      <c r="D246" s="16"/>
    </row>
    <row r="247" spans="4:4" x14ac:dyDescent="0.2">
      <c r="D247" s="16"/>
    </row>
    <row r="248" spans="4:4" x14ac:dyDescent="0.2">
      <c r="D248" s="16"/>
    </row>
    <row r="249" spans="4:4" x14ac:dyDescent="0.2">
      <c r="D249" s="16"/>
    </row>
    <row r="250" spans="4:4" x14ac:dyDescent="0.2">
      <c r="D250" s="16"/>
    </row>
    <row r="251" spans="4:4" x14ac:dyDescent="0.2">
      <c r="D251" s="16"/>
    </row>
    <row r="252" spans="4:4" x14ac:dyDescent="0.2">
      <c r="D252" s="16"/>
    </row>
    <row r="253" spans="4:4" x14ac:dyDescent="0.2">
      <c r="D253" s="16"/>
    </row>
    <row r="254" spans="4:4" x14ac:dyDescent="0.2">
      <c r="D254" s="16"/>
    </row>
    <row r="255" spans="4:4" x14ac:dyDescent="0.2">
      <c r="D255" s="16"/>
    </row>
    <row r="256" spans="4:4" x14ac:dyDescent="0.2">
      <c r="D256" s="16"/>
    </row>
    <row r="257" spans="4:4" x14ac:dyDescent="0.2">
      <c r="D257" s="16"/>
    </row>
    <row r="258" spans="4:4" x14ac:dyDescent="0.2">
      <c r="D258" s="16"/>
    </row>
    <row r="259" spans="4:4" x14ac:dyDescent="0.2">
      <c r="D259" s="16"/>
    </row>
    <row r="260" spans="4:4" x14ac:dyDescent="0.2">
      <c r="D260" s="16"/>
    </row>
    <row r="261" spans="4:4" x14ac:dyDescent="0.2">
      <c r="D261" s="16"/>
    </row>
    <row r="262" spans="4:4" x14ac:dyDescent="0.2">
      <c r="D262" s="16"/>
    </row>
    <row r="263" spans="4:4" x14ac:dyDescent="0.2">
      <c r="D263" s="16"/>
    </row>
    <row r="264" spans="4:4" x14ac:dyDescent="0.2">
      <c r="D264" s="16"/>
    </row>
    <row r="265" spans="4:4" x14ac:dyDescent="0.2">
      <c r="D265" s="16"/>
    </row>
    <row r="266" spans="4:4" x14ac:dyDescent="0.2">
      <c r="D266" s="16"/>
    </row>
    <row r="267" spans="4:4" x14ac:dyDescent="0.2">
      <c r="D267" s="16"/>
    </row>
    <row r="268" spans="4:4" x14ac:dyDescent="0.2">
      <c r="D268" s="16"/>
    </row>
    <row r="269" spans="4:4" x14ac:dyDescent="0.2">
      <c r="D269" s="16"/>
    </row>
    <row r="270" spans="4:4" x14ac:dyDescent="0.2">
      <c r="D270" s="16"/>
    </row>
    <row r="271" spans="4:4" x14ac:dyDescent="0.2">
      <c r="D271" s="16"/>
    </row>
    <row r="272" spans="4:4" x14ac:dyDescent="0.2">
      <c r="D272" s="16"/>
    </row>
    <row r="273" spans="4:4" x14ac:dyDescent="0.2">
      <c r="D273" s="16"/>
    </row>
    <row r="274" spans="4:4" x14ac:dyDescent="0.2">
      <c r="D274" s="16"/>
    </row>
    <row r="275" spans="4:4" x14ac:dyDescent="0.2">
      <c r="D275" s="16"/>
    </row>
    <row r="276" spans="4:4" x14ac:dyDescent="0.2">
      <c r="D276" s="16"/>
    </row>
    <row r="277" spans="4:4" x14ac:dyDescent="0.2">
      <c r="D277" s="16"/>
    </row>
    <row r="278" spans="4:4" x14ac:dyDescent="0.2">
      <c r="D278" s="16"/>
    </row>
    <row r="279" spans="4:4" x14ac:dyDescent="0.2">
      <c r="D279" s="16"/>
    </row>
    <row r="280" spans="4:4" x14ac:dyDescent="0.2">
      <c r="D280" s="16"/>
    </row>
    <row r="281" spans="4:4" x14ac:dyDescent="0.2">
      <c r="D281" s="16"/>
    </row>
    <row r="282" spans="4:4" x14ac:dyDescent="0.2">
      <c r="D282" s="16"/>
    </row>
    <row r="283" spans="4:4" x14ac:dyDescent="0.2">
      <c r="D283" s="16"/>
    </row>
    <row r="284" spans="4:4" x14ac:dyDescent="0.2">
      <c r="D284" s="16"/>
    </row>
    <row r="285" spans="4:4" x14ac:dyDescent="0.2">
      <c r="D285" s="16"/>
    </row>
    <row r="286" spans="4:4" x14ac:dyDescent="0.2">
      <c r="D286" s="16"/>
    </row>
    <row r="287" spans="4:4" x14ac:dyDescent="0.2">
      <c r="D287" s="16"/>
    </row>
    <row r="288" spans="4:4" x14ac:dyDescent="0.2">
      <c r="D288" s="16"/>
    </row>
    <row r="289" spans="4:4" x14ac:dyDescent="0.2">
      <c r="D289" s="16"/>
    </row>
    <row r="290" spans="4:4" x14ac:dyDescent="0.2">
      <c r="D290" s="16"/>
    </row>
    <row r="291" spans="4:4" x14ac:dyDescent="0.2">
      <c r="D291" s="16"/>
    </row>
    <row r="292" spans="4:4" x14ac:dyDescent="0.2">
      <c r="D292" s="16"/>
    </row>
    <row r="293" spans="4:4" x14ac:dyDescent="0.2">
      <c r="D293" s="16"/>
    </row>
    <row r="294" spans="4:4" x14ac:dyDescent="0.2">
      <c r="D294" s="16"/>
    </row>
    <row r="295" spans="4:4" x14ac:dyDescent="0.2">
      <c r="D295" s="16"/>
    </row>
    <row r="296" spans="4:4" x14ac:dyDescent="0.2">
      <c r="D296" s="16"/>
    </row>
    <row r="297" spans="4:4" x14ac:dyDescent="0.2">
      <c r="D297" s="16"/>
    </row>
    <row r="298" spans="4:4" x14ac:dyDescent="0.2">
      <c r="D298" s="16"/>
    </row>
    <row r="299" spans="4:4" x14ac:dyDescent="0.2">
      <c r="D299" s="16"/>
    </row>
    <row r="300" spans="4:4" x14ac:dyDescent="0.2">
      <c r="D300" s="16"/>
    </row>
    <row r="301" spans="4:4" x14ac:dyDescent="0.2">
      <c r="D301" s="16"/>
    </row>
    <row r="302" spans="4:4" x14ac:dyDescent="0.2">
      <c r="D302" s="16"/>
    </row>
    <row r="303" spans="4:4" x14ac:dyDescent="0.2">
      <c r="D303" s="16"/>
    </row>
    <row r="304" spans="4:4" x14ac:dyDescent="0.2">
      <c r="D304" s="16"/>
    </row>
    <row r="305" spans="4:4" x14ac:dyDescent="0.2">
      <c r="D305" s="16"/>
    </row>
    <row r="306" spans="4:4" x14ac:dyDescent="0.2">
      <c r="D306" s="16"/>
    </row>
    <row r="307" spans="4:4" x14ac:dyDescent="0.2">
      <c r="D307" s="16"/>
    </row>
    <row r="308" spans="4:4" x14ac:dyDescent="0.2">
      <c r="D308" s="16"/>
    </row>
    <row r="309" spans="4:4" x14ac:dyDescent="0.2">
      <c r="D309" s="16"/>
    </row>
    <row r="310" spans="4:4" x14ac:dyDescent="0.2">
      <c r="D310" s="16"/>
    </row>
    <row r="311" spans="4:4" x14ac:dyDescent="0.2">
      <c r="D311" s="16"/>
    </row>
    <row r="312" spans="4:4" x14ac:dyDescent="0.2">
      <c r="D312" s="16"/>
    </row>
    <row r="313" spans="4:4" x14ac:dyDescent="0.2">
      <c r="D313" s="16"/>
    </row>
    <row r="314" spans="4:4" x14ac:dyDescent="0.2">
      <c r="D314" s="16"/>
    </row>
    <row r="315" spans="4:4" x14ac:dyDescent="0.2">
      <c r="D315" s="16"/>
    </row>
    <row r="316" spans="4:4" x14ac:dyDescent="0.2">
      <c r="D316" s="16"/>
    </row>
    <row r="317" spans="4:4" x14ac:dyDescent="0.2">
      <c r="D317" s="16"/>
    </row>
    <row r="318" spans="4:4" x14ac:dyDescent="0.2">
      <c r="D318" s="16"/>
    </row>
    <row r="319" spans="4:4" x14ac:dyDescent="0.2">
      <c r="D319" s="16"/>
    </row>
    <row r="320" spans="4:4" x14ac:dyDescent="0.2">
      <c r="D320" s="16"/>
    </row>
    <row r="321" spans="4:4" x14ac:dyDescent="0.2">
      <c r="D321" s="16"/>
    </row>
    <row r="322" spans="4:4" x14ac:dyDescent="0.2">
      <c r="D322" s="16"/>
    </row>
    <row r="323" spans="4:4" x14ac:dyDescent="0.2">
      <c r="D323" s="16"/>
    </row>
    <row r="324" spans="4:4" x14ac:dyDescent="0.2">
      <c r="D324" s="16"/>
    </row>
    <row r="325" spans="4:4" x14ac:dyDescent="0.2">
      <c r="D325" s="16"/>
    </row>
    <row r="326" spans="4:4" x14ac:dyDescent="0.2">
      <c r="D326" s="16"/>
    </row>
    <row r="327" spans="4:4" x14ac:dyDescent="0.2">
      <c r="D327" s="16"/>
    </row>
    <row r="328" spans="4:4" x14ac:dyDescent="0.2">
      <c r="D328" s="16"/>
    </row>
    <row r="329" spans="4:4" x14ac:dyDescent="0.2">
      <c r="D329" s="16"/>
    </row>
    <row r="330" spans="4:4" x14ac:dyDescent="0.2">
      <c r="D330" s="16"/>
    </row>
    <row r="331" spans="4:4" x14ac:dyDescent="0.2">
      <c r="D331" s="16"/>
    </row>
    <row r="332" spans="4:4" x14ac:dyDescent="0.2">
      <c r="D332" s="16"/>
    </row>
    <row r="333" spans="4:4" x14ac:dyDescent="0.2">
      <c r="D333" s="16"/>
    </row>
    <row r="334" spans="4:4" x14ac:dyDescent="0.2">
      <c r="D334" s="16"/>
    </row>
    <row r="335" spans="4:4" x14ac:dyDescent="0.2">
      <c r="D335" s="16"/>
    </row>
    <row r="336" spans="4:4" x14ac:dyDescent="0.2">
      <c r="D336" s="16"/>
    </row>
    <row r="337" spans="4:4" x14ac:dyDescent="0.2">
      <c r="D337" s="16"/>
    </row>
    <row r="338" spans="4:4" x14ac:dyDescent="0.2">
      <c r="D338" s="16"/>
    </row>
    <row r="339" spans="4:4" x14ac:dyDescent="0.2">
      <c r="D339" s="16"/>
    </row>
    <row r="340" spans="4:4" x14ac:dyDescent="0.2">
      <c r="D340" s="16"/>
    </row>
    <row r="341" spans="4:4" x14ac:dyDescent="0.2">
      <c r="D341" s="16"/>
    </row>
    <row r="342" spans="4:4" x14ac:dyDescent="0.2">
      <c r="D342" s="16"/>
    </row>
    <row r="343" spans="4:4" x14ac:dyDescent="0.2">
      <c r="D343" s="16"/>
    </row>
    <row r="344" spans="4:4" x14ac:dyDescent="0.2">
      <c r="D344" s="16"/>
    </row>
    <row r="345" spans="4:4" x14ac:dyDescent="0.2">
      <c r="D345" s="16"/>
    </row>
    <row r="346" spans="4:4" x14ac:dyDescent="0.2">
      <c r="D346" s="16"/>
    </row>
    <row r="347" spans="4:4" x14ac:dyDescent="0.2">
      <c r="D347" s="16"/>
    </row>
    <row r="348" spans="4:4" x14ac:dyDescent="0.2">
      <c r="D348" s="16"/>
    </row>
    <row r="349" spans="4:4" x14ac:dyDescent="0.2">
      <c r="D349" s="16"/>
    </row>
    <row r="350" spans="4:4" x14ac:dyDescent="0.2">
      <c r="D350" s="16"/>
    </row>
    <row r="351" spans="4:4" x14ac:dyDescent="0.2">
      <c r="D351" s="16"/>
    </row>
    <row r="352" spans="4:4" x14ac:dyDescent="0.2">
      <c r="D352" s="16"/>
    </row>
    <row r="353" spans="4:4" x14ac:dyDescent="0.2">
      <c r="D353" s="16"/>
    </row>
    <row r="354" spans="4:4" x14ac:dyDescent="0.2">
      <c r="D354" s="16"/>
    </row>
    <row r="355" spans="4:4" x14ac:dyDescent="0.2">
      <c r="D355" s="16"/>
    </row>
    <row r="356" spans="4:4" x14ac:dyDescent="0.2">
      <c r="D356" s="16"/>
    </row>
    <row r="357" spans="4:4" x14ac:dyDescent="0.2">
      <c r="D357" s="16"/>
    </row>
    <row r="358" spans="4:4" x14ac:dyDescent="0.2">
      <c r="D358" s="16"/>
    </row>
    <row r="359" spans="4:4" x14ac:dyDescent="0.2">
      <c r="D359" s="16"/>
    </row>
    <row r="360" spans="4:4" x14ac:dyDescent="0.2">
      <c r="D360" s="16"/>
    </row>
    <row r="361" spans="4:4" x14ac:dyDescent="0.2">
      <c r="D361" s="16"/>
    </row>
    <row r="362" spans="4:4" x14ac:dyDescent="0.2">
      <c r="D362" s="16"/>
    </row>
    <row r="363" spans="4:4" x14ac:dyDescent="0.2">
      <c r="D363" s="16"/>
    </row>
    <row r="364" spans="4:4" x14ac:dyDescent="0.2">
      <c r="D364" s="16"/>
    </row>
    <row r="365" spans="4:4" x14ac:dyDescent="0.2">
      <c r="D365" s="16"/>
    </row>
    <row r="366" spans="4:4" x14ac:dyDescent="0.2">
      <c r="D366" s="16"/>
    </row>
    <row r="367" spans="4:4" x14ac:dyDescent="0.2">
      <c r="D367" s="16"/>
    </row>
    <row r="368" spans="4:4" x14ac:dyDescent="0.2">
      <c r="D368" s="16"/>
    </row>
    <row r="369" spans="4:4" x14ac:dyDescent="0.2">
      <c r="D369" s="16"/>
    </row>
    <row r="370" spans="4:4" x14ac:dyDescent="0.2">
      <c r="D370" s="16"/>
    </row>
    <row r="371" spans="4:4" x14ac:dyDescent="0.2">
      <c r="D371" s="16"/>
    </row>
    <row r="372" spans="4:4" x14ac:dyDescent="0.2">
      <c r="D372" s="16"/>
    </row>
    <row r="373" spans="4:4" x14ac:dyDescent="0.2">
      <c r="D373" s="16"/>
    </row>
    <row r="374" spans="4:4" x14ac:dyDescent="0.2">
      <c r="D374" s="16"/>
    </row>
    <row r="375" spans="4:4" x14ac:dyDescent="0.2">
      <c r="D375" s="16"/>
    </row>
    <row r="376" spans="4:4" x14ac:dyDescent="0.2">
      <c r="D376" s="16"/>
    </row>
    <row r="377" spans="4:4" x14ac:dyDescent="0.2">
      <c r="D377" s="16"/>
    </row>
    <row r="378" spans="4:4" x14ac:dyDescent="0.2">
      <c r="D378" s="16"/>
    </row>
    <row r="379" spans="4:4" x14ac:dyDescent="0.2">
      <c r="D379" s="16"/>
    </row>
    <row r="380" spans="4:4" x14ac:dyDescent="0.2">
      <c r="D380" s="16"/>
    </row>
    <row r="381" spans="4:4" x14ac:dyDescent="0.2">
      <c r="D381" s="16"/>
    </row>
    <row r="382" spans="4:4" x14ac:dyDescent="0.2">
      <c r="D382" s="16"/>
    </row>
    <row r="383" spans="4:4" x14ac:dyDescent="0.2">
      <c r="D383" s="16"/>
    </row>
    <row r="384" spans="4:4" x14ac:dyDescent="0.2">
      <c r="D384" s="16"/>
    </row>
    <row r="385" spans="4:4" x14ac:dyDescent="0.2">
      <c r="D385" s="16"/>
    </row>
    <row r="386" spans="4:4" x14ac:dyDescent="0.2">
      <c r="D386" s="16"/>
    </row>
    <row r="387" spans="4:4" x14ac:dyDescent="0.2">
      <c r="D387" s="16"/>
    </row>
    <row r="388" spans="4:4" x14ac:dyDescent="0.2">
      <c r="D388" s="16"/>
    </row>
    <row r="389" spans="4:4" x14ac:dyDescent="0.2">
      <c r="D389" s="16"/>
    </row>
    <row r="390" spans="4:4" x14ac:dyDescent="0.2">
      <c r="D390" s="16"/>
    </row>
    <row r="391" spans="4:4" x14ac:dyDescent="0.2">
      <c r="D391" s="16"/>
    </row>
    <row r="392" spans="4:4" x14ac:dyDescent="0.2">
      <c r="D392" s="16"/>
    </row>
    <row r="393" spans="4:4" x14ac:dyDescent="0.2">
      <c r="D393" s="16"/>
    </row>
    <row r="394" spans="4:4" x14ac:dyDescent="0.2">
      <c r="D394" s="16"/>
    </row>
    <row r="395" spans="4:4" x14ac:dyDescent="0.2">
      <c r="D395" s="16"/>
    </row>
    <row r="396" spans="4:4" x14ac:dyDescent="0.2">
      <c r="D396" s="16"/>
    </row>
    <row r="397" spans="4:4" x14ac:dyDescent="0.2">
      <c r="D397" s="16"/>
    </row>
    <row r="398" spans="4:4" x14ac:dyDescent="0.2">
      <c r="D398" s="16"/>
    </row>
    <row r="399" spans="4:4" x14ac:dyDescent="0.2">
      <c r="D399" s="16"/>
    </row>
    <row r="400" spans="4:4" x14ac:dyDescent="0.2">
      <c r="D400" s="16"/>
    </row>
    <row r="401" spans="4:4" x14ac:dyDescent="0.2">
      <c r="D401" s="16"/>
    </row>
    <row r="402" spans="4:4" x14ac:dyDescent="0.2">
      <c r="D402" s="16"/>
    </row>
    <row r="403" spans="4:4" x14ac:dyDescent="0.2">
      <c r="D403" s="16"/>
    </row>
    <row r="404" spans="4:4" x14ac:dyDescent="0.2">
      <c r="D404" s="16"/>
    </row>
    <row r="405" spans="4:4" x14ac:dyDescent="0.2">
      <c r="D405" s="16"/>
    </row>
    <row r="406" spans="4:4" x14ac:dyDescent="0.2">
      <c r="D406" s="16"/>
    </row>
    <row r="407" spans="4:4" x14ac:dyDescent="0.2">
      <c r="D407" s="16"/>
    </row>
    <row r="408" spans="4:4" x14ac:dyDescent="0.2">
      <c r="D408" s="16"/>
    </row>
    <row r="409" spans="4:4" x14ac:dyDescent="0.2">
      <c r="D409" s="16"/>
    </row>
    <row r="410" spans="4:4" x14ac:dyDescent="0.2">
      <c r="D410" s="16"/>
    </row>
    <row r="411" spans="4:4" x14ac:dyDescent="0.2">
      <c r="D411" s="16"/>
    </row>
    <row r="412" spans="4:4" x14ac:dyDescent="0.2">
      <c r="D412" s="16"/>
    </row>
    <row r="413" spans="4:4" x14ac:dyDescent="0.2">
      <c r="D413" s="16"/>
    </row>
    <row r="414" spans="4:4" x14ac:dyDescent="0.2">
      <c r="D414" s="16"/>
    </row>
    <row r="415" spans="4:4" x14ac:dyDescent="0.2">
      <c r="D415" s="16"/>
    </row>
    <row r="416" spans="4:4" x14ac:dyDescent="0.2">
      <c r="D416" s="16"/>
    </row>
    <row r="417" spans="4:4" x14ac:dyDescent="0.2">
      <c r="D417" s="16"/>
    </row>
    <row r="418" spans="4:4" x14ac:dyDescent="0.2">
      <c r="D418" s="16"/>
    </row>
    <row r="419" spans="4:4" x14ac:dyDescent="0.2">
      <c r="D419" s="16"/>
    </row>
    <row r="420" spans="4:4" x14ac:dyDescent="0.2">
      <c r="D420" s="16"/>
    </row>
    <row r="421" spans="4:4" x14ac:dyDescent="0.2">
      <c r="D421" s="16"/>
    </row>
    <row r="422" spans="4:4" x14ac:dyDescent="0.2">
      <c r="D422" s="16"/>
    </row>
    <row r="423" spans="4:4" x14ac:dyDescent="0.2">
      <c r="D423" s="16"/>
    </row>
    <row r="424" spans="4:4" x14ac:dyDescent="0.2">
      <c r="D424" s="16"/>
    </row>
    <row r="425" spans="4:4" x14ac:dyDescent="0.2">
      <c r="D425" s="16"/>
    </row>
    <row r="426" spans="4:4" x14ac:dyDescent="0.2">
      <c r="D426" s="16"/>
    </row>
    <row r="427" spans="4:4" x14ac:dyDescent="0.2">
      <c r="D427" s="16"/>
    </row>
    <row r="428" spans="4:4" x14ac:dyDescent="0.2">
      <c r="D428" s="16"/>
    </row>
    <row r="429" spans="4:4" x14ac:dyDescent="0.2">
      <c r="D429" s="16"/>
    </row>
    <row r="430" spans="4:4" x14ac:dyDescent="0.2">
      <c r="D430" s="16"/>
    </row>
    <row r="431" spans="4:4" x14ac:dyDescent="0.2">
      <c r="D431" s="16"/>
    </row>
    <row r="432" spans="4:4" x14ac:dyDescent="0.2">
      <c r="D432" s="16"/>
    </row>
    <row r="433" spans="4:4" x14ac:dyDescent="0.2">
      <c r="D433" s="16"/>
    </row>
    <row r="434" spans="4:4" x14ac:dyDescent="0.2">
      <c r="D434" s="16"/>
    </row>
    <row r="435" spans="4:4" x14ac:dyDescent="0.2">
      <c r="D435" s="16"/>
    </row>
    <row r="436" spans="4:4" x14ac:dyDescent="0.2">
      <c r="D436" s="16"/>
    </row>
    <row r="437" spans="4:4" x14ac:dyDescent="0.2">
      <c r="D437" s="16"/>
    </row>
    <row r="438" spans="4:4" x14ac:dyDescent="0.2">
      <c r="D438" s="16"/>
    </row>
    <row r="439" spans="4:4" x14ac:dyDescent="0.2">
      <c r="D439" s="16"/>
    </row>
    <row r="440" spans="4:4" x14ac:dyDescent="0.2">
      <c r="D440" s="16"/>
    </row>
    <row r="441" spans="4:4" x14ac:dyDescent="0.2">
      <c r="D441" s="16"/>
    </row>
    <row r="442" spans="4:4" x14ac:dyDescent="0.2">
      <c r="D442" s="16"/>
    </row>
    <row r="443" spans="4:4" x14ac:dyDescent="0.2">
      <c r="D443" s="16"/>
    </row>
    <row r="444" spans="4:4" x14ac:dyDescent="0.2">
      <c r="D444" s="16"/>
    </row>
    <row r="445" spans="4:4" x14ac:dyDescent="0.2">
      <c r="D445" s="16"/>
    </row>
    <row r="446" spans="4:4" x14ac:dyDescent="0.2">
      <c r="D446" s="16"/>
    </row>
    <row r="447" spans="4:4" x14ac:dyDescent="0.2">
      <c r="D447" s="16"/>
    </row>
    <row r="448" spans="4:4" x14ac:dyDescent="0.2">
      <c r="D448" s="16"/>
    </row>
    <row r="449" spans="4:4" x14ac:dyDescent="0.2">
      <c r="D449" s="16"/>
    </row>
    <row r="450" spans="4:4" x14ac:dyDescent="0.2">
      <c r="D450" s="16"/>
    </row>
    <row r="451" spans="4:4" x14ac:dyDescent="0.2">
      <c r="D451" s="16"/>
    </row>
    <row r="452" spans="4:4" x14ac:dyDescent="0.2">
      <c r="D452" s="16"/>
    </row>
    <row r="453" spans="4:4" x14ac:dyDescent="0.2">
      <c r="D453" s="16"/>
    </row>
    <row r="454" spans="4:4" x14ac:dyDescent="0.2">
      <c r="D454" s="16"/>
    </row>
    <row r="455" spans="4:4" x14ac:dyDescent="0.2">
      <c r="D455" s="16"/>
    </row>
    <row r="456" spans="4:4" x14ac:dyDescent="0.2">
      <c r="D456" s="16"/>
    </row>
    <row r="457" spans="4:4" x14ac:dyDescent="0.2">
      <c r="D457" s="16"/>
    </row>
    <row r="458" spans="4:4" x14ac:dyDescent="0.2">
      <c r="D458" s="16"/>
    </row>
    <row r="459" spans="4:4" x14ac:dyDescent="0.2">
      <c r="D459" s="16"/>
    </row>
    <row r="460" spans="4:4" x14ac:dyDescent="0.2">
      <c r="D460" s="16"/>
    </row>
    <row r="461" spans="4:4" x14ac:dyDescent="0.2">
      <c r="D461" s="16"/>
    </row>
    <row r="462" spans="4:4" x14ac:dyDescent="0.2">
      <c r="D462" s="16"/>
    </row>
    <row r="463" spans="4:4" x14ac:dyDescent="0.2">
      <c r="D463" s="16"/>
    </row>
    <row r="464" spans="4:4" x14ac:dyDescent="0.2">
      <c r="D464" s="16"/>
    </row>
    <row r="465" spans="4:4" x14ac:dyDescent="0.2">
      <c r="D465" s="16"/>
    </row>
    <row r="466" spans="4:4" x14ac:dyDescent="0.2">
      <c r="D466" s="16"/>
    </row>
    <row r="467" spans="4:4" x14ac:dyDescent="0.2">
      <c r="D467" s="16"/>
    </row>
    <row r="468" spans="4:4" x14ac:dyDescent="0.2">
      <c r="D468" s="16"/>
    </row>
    <row r="469" spans="4:4" x14ac:dyDescent="0.2">
      <c r="D469" s="16"/>
    </row>
    <row r="470" spans="4:4" x14ac:dyDescent="0.2">
      <c r="D470" s="16"/>
    </row>
    <row r="471" spans="4:4" x14ac:dyDescent="0.2">
      <c r="D471" s="16"/>
    </row>
    <row r="472" spans="4:4" x14ac:dyDescent="0.2">
      <c r="D472" s="16"/>
    </row>
    <row r="473" spans="4:4" x14ac:dyDescent="0.2">
      <c r="D473" s="16"/>
    </row>
    <row r="474" spans="4:4" x14ac:dyDescent="0.2">
      <c r="D474" s="16"/>
    </row>
    <row r="475" spans="4:4" x14ac:dyDescent="0.2">
      <c r="D475" s="16"/>
    </row>
    <row r="476" spans="4:4" x14ac:dyDescent="0.2">
      <c r="D476" s="16"/>
    </row>
    <row r="477" spans="4:4" x14ac:dyDescent="0.2">
      <c r="D477" s="16"/>
    </row>
    <row r="478" spans="4:4" x14ac:dyDescent="0.2">
      <c r="D478" s="16"/>
    </row>
    <row r="479" spans="4:4" x14ac:dyDescent="0.2">
      <c r="D479" s="16"/>
    </row>
    <row r="480" spans="4:4" x14ac:dyDescent="0.2">
      <c r="D480" s="16"/>
    </row>
    <row r="481" spans="4:4" x14ac:dyDescent="0.2">
      <c r="D481" s="16"/>
    </row>
    <row r="482" spans="4:4" x14ac:dyDescent="0.2">
      <c r="D482" s="16"/>
    </row>
    <row r="483" spans="4:4" x14ac:dyDescent="0.2">
      <c r="D483" s="16"/>
    </row>
    <row r="484" spans="4:4" x14ac:dyDescent="0.2">
      <c r="D484" s="16"/>
    </row>
    <row r="485" spans="4:4" x14ac:dyDescent="0.2">
      <c r="D485" s="16"/>
    </row>
    <row r="486" spans="4:4" x14ac:dyDescent="0.2">
      <c r="D486" s="16"/>
    </row>
    <row r="487" spans="4:4" x14ac:dyDescent="0.2">
      <c r="D487" s="16"/>
    </row>
    <row r="488" spans="4:4" x14ac:dyDescent="0.2">
      <c r="D488" s="16"/>
    </row>
    <row r="489" spans="4:4" x14ac:dyDescent="0.2">
      <c r="D489" s="16"/>
    </row>
    <row r="490" spans="4:4" x14ac:dyDescent="0.2">
      <c r="D490" s="16"/>
    </row>
    <row r="491" spans="4:4" x14ac:dyDescent="0.2">
      <c r="D491" s="16"/>
    </row>
    <row r="492" spans="4:4" x14ac:dyDescent="0.2">
      <c r="D492" s="16"/>
    </row>
    <row r="493" spans="4:4" x14ac:dyDescent="0.2">
      <c r="D493" s="16"/>
    </row>
    <row r="494" spans="4:4" x14ac:dyDescent="0.2">
      <c r="D494" s="16"/>
    </row>
    <row r="495" spans="4:4" x14ac:dyDescent="0.2">
      <c r="D495" s="16"/>
    </row>
    <row r="496" spans="4:4" x14ac:dyDescent="0.2">
      <c r="D496" s="16"/>
    </row>
    <row r="497" spans="4:4" x14ac:dyDescent="0.2">
      <c r="D497" s="16"/>
    </row>
    <row r="498" spans="4:4" x14ac:dyDescent="0.2">
      <c r="D498" s="16"/>
    </row>
    <row r="499" spans="4:4" x14ac:dyDescent="0.2">
      <c r="D499" s="16"/>
    </row>
    <row r="500" spans="4:4" x14ac:dyDescent="0.2">
      <c r="D500" s="16"/>
    </row>
    <row r="501" spans="4:4" x14ac:dyDescent="0.2">
      <c r="D501" s="16"/>
    </row>
    <row r="502" spans="4:4" x14ac:dyDescent="0.2">
      <c r="D502" s="16"/>
    </row>
    <row r="503" spans="4:4" x14ac:dyDescent="0.2">
      <c r="D503" s="16"/>
    </row>
    <row r="504" spans="4:4" x14ac:dyDescent="0.2">
      <c r="D504" s="16"/>
    </row>
    <row r="505" spans="4:4" x14ac:dyDescent="0.2">
      <c r="D505" s="16"/>
    </row>
    <row r="506" spans="4:4" x14ac:dyDescent="0.2">
      <c r="D506" s="16"/>
    </row>
    <row r="507" spans="4:4" x14ac:dyDescent="0.2">
      <c r="D507" s="16"/>
    </row>
    <row r="508" spans="4:4" x14ac:dyDescent="0.2">
      <c r="D508" s="16"/>
    </row>
    <row r="509" spans="4:4" x14ac:dyDescent="0.2">
      <c r="D509" s="16"/>
    </row>
    <row r="510" spans="4:4" x14ac:dyDescent="0.2">
      <c r="D510" s="16"/>
    </row>
    <row r="511" spans="4:4" x14ac:dyDescent="0.2">
      <c r="D511" s="16"/>
    </row>
    <row r="512" spans="4:4" x14ac:dyDescent="0.2">
      <c r="D512" s="16"/>
    </row>
    <row r="513" spans="4:4" x14ac:dyDescent="0.2">
      <c r="D513" s="16"/>
    </row>
    <row r="514" spans="4:4" x14ac:dyDescent="0.2">
      <c r="D514" s="16"/>
    </row>
    <row r="515" spans="4:4" x14ac:dyDescent="0.2">
      <c r="D515" s="16"/>
    </row>
    <row r="516" spans="4:4" x14ac:dyDescent="0.2">
      <c r="D516" s="16"/>
    </row>
    <row r="517" spans="4:4" x14ac:dyDescent="0.2">
      <c r="D517" s="16"/>
    </row>
    <row r="518" spans="4:4" x14ac:dyDescent="0.2">
      <c r="D518" s="16"/>
    </row>
    <row r="519" spans="4:4" x14ac:dyDescent="0.2">
      <c r="D519" s="16"/>
    </row>
    <row r="520" spans="4:4" x14ac:dyDescent="0.2">
      <c r="D520" s="16"/>
    </row>
    <row r="521" spans="4:4" x14ac:dyDescent="0.2">
      <c r="D521" s="16"/>
    </row>
    <row r="522" spans="4:4" x14ac:dyDescent="0.2">
      <c r="D522" s="16"/>
    </row>
    <row r="523" spans="4:4" x14ac:dyDescent="0.2">
      <c r="D523" s="16"/>
    </row>
    <row r="524" spans="4:4" x14ac:dyDescent="0.2">
      <c r="D524" s="16"/>
    </row>
    <row r="525" spans="4:4" x14ac:dyDescent="0.2">
      <c r="D525" s="16"/>
    </row>
    <row r="526" spans="4:4" x14ac:dyDescent="0.2">
      <c r="D526" s="16"/>
    </row>
    <row r="527" spans="4:4" x14ac:dyDescent="0.2">
      <c r="D527" s="16"/>
    </row>
    <row r="528" spans="4:4" x14ac:dyDescent="0.2">
      <c r="D528" s="16"/>
    </row>
    <row r="529" spans="4:4" x14ac:dyDescent="0.2">
      <c r="D529" s="16"/>
    </row>
    <row r="530" spans="4:4" x14ac:dyDescent="0.2">
      <c r="D530" s="16"/>
    </row>
    <row r="531" spans="4:4" x14ac:dyDescent="0.2">
      <c r="D531" s="16"/>
    </row>
    <row r="532" spans="4:4" x14ac:dyDescent="0.2">
      <c r="D532" s="16"/>
    </row>
    <row r="533" spans="4:4" x14ac:dyDescent="0.2">
      <c r="D533" s="16"/>
    </row>
    <row r="534" spans="4:4" x14ac:dyDescent="0.2">
      <c r="D534" s="16"/>
    </row>
    <row r="535" spans="4:4" x14ac:dyDescent="0.2">
      <c r="D535" s="16"/>
    </row>
    <row r="536" spans="4:4" x14ac:dyDescent="0.2">
      <c r="D536" s="16"/>
    </row>
    <row r="537" spans="4:4" x14ac:dyDescent="0.2">
      <c r="D537" s="16"/>
    </row>
    <row r="538" spans="4:4" x14ac:dyDescent="0.2">
      <c r="D538" s="16"/>
    </row>
    <row r="539" spans="4:4" x14ac:dyDescent="0.2">
      <c r="D539" s="16"/>
    </row>
    <row r="540" spans="4:4" x14ac:dyDescent="0.2">
      <c r="D540" s="16"/>
    </row>
    <row r="541" spans="4:4" x14ac:dyDescent="0.2">
      <c r="D541" s="16"/>
    </row>
    <row r="542" spans="4:4" x14ac:dyDescent="0.2">
      <c r="D542" s="16"/>
    </row>
    <row r="543" spans="4:4" x14ac:dyDescent="0.2">
      <c r="D543" s="16"/>
    </row>
    <row r="544" spans="4:4" x14ac:dyDescent="0.2">
      <c r="D544" s="16"/>
    </row>
    <row r="545" spans="4:4" x14ac:dyDescent="0.2">
      <c r="D545" s="16"/>
    </row>
    <row r="546" spans="4:4" x14ac:dyDescent="0.2">
      <c r="D546" s="16"/>
    </row>
    <row r="547" spans="4:4" x14ac:dyDescent="0.2">
      <c r="D547" s="16"/>
    </row>
    <row r="548" spans="4:4" x14ac:dyDescent="0.2">
      <c r="D548" s="16"/>
    </row>
    <row r="549" spans="4:4" x14ac:dyDescent="0.2">
      <c r="D549" s="16"/>
    </row>
    <row r="550" spans="4:4" x14ac:dyDescent="0.2">
      <c r="D550" s="16"/>
    </row>
    <row r="551" spans="4:4" x14ac:dyDescent="0.2">
      <c r="D551" s="16"/>
    </row>
    <row r="552" spans="4:4" x14ac:dyDescent="0.2">
      <c r="D552" s="16"/>
    </row>
    <row r="553" spans="4:4" x14ac:dyDescent="0.2">
      <c r="D553" s="16"/>
    </row>
    <row r="554" spans="4:4" x14ac:dyDescent="0.2">
      <c r="D554" s="16"/>
    </row>
    <row r="555" spans="4:4" x14ac:dyDescent="0.2">
      <c r="D555" s="16"/>
    </row>
    <row r="556" spans="4:4" x14ac:dyDescent="0.2">
      <c r="D556" s="16"/>
    </row>
    <row r="557" spans="4:4" x14ac:dyDescent="0.2">
      <c r="D557" s="16"/>
    </row>
    <row r="558" spans="4:4" x14ac:dyDescent="0.2">
      <c r="D558" s="16"/>
    </row>
    <row r="559" spans="4:4" x14ac:dyDescent="0.2">
      <c r="D559" s="16"/>
    </row>
    <row r="560" spans="4:4" x14ac:dyDescent="0.2">
      <c r="D560" s="16"/>
    </row>
    <row r="561" spans="4:4" x14ac:dyDescent="0.2">
      <c r="D561" s="16"/>
    </row>
    <row r="562" spans="4:4" x14ac:dyDescent="0.2">
      <c r="D562" s="16"/>
    </row>
    <row r="563" spans="4:4" x14ac:dyDescent="0.2">
      <c r="D563" s="16"/>
    </row>
    <row r="564" spans="4:4" x14ac:dyDescent="0.2">
      <c r="D564" s="16"/>
    </row>
    <row r="565" spans="4:4" x14ac:dyDescent="0.2">
      <c r="D565" s="16"/>
    </row>
    <row r="566" spans="4:4" x14ac:dyDescent="0.2">
      <c r="D566" s="16"/>
    </row>
    <row r="567" spans="4:4" x14ac:dyDescent="0.2">
      <c r="D567" s="16"/>
    </row>
    <row r="568" spans="4:4" x14ac:dyDescent="0.2">
      <c r="D568" s="16"/>
    </row>
    <row r="569" spans="4:4" x14ac:dyDescent="0.2">
      <c r="D569" s="16"/>
    </row>
    <row r="570" spans="4:4" x14ac:dyDescent="0.2">
      <c r="D570" s="16"/>
    </row>
    <row r="571" spans="4:4" x14ac:dyDescent="0.2">
      <c r="D571" s="16"/>
    </row>
    <row r="572" spans="4:4" x14ac:dyDescent="0.2">
      <c r="D572" s="16"/>
    </row>
    <row r="573" spans="4:4" x14ac:dyDescent="0.2">
      <c r="D573" s="16"/>
    </row>
    <row r="574" spans="4:4" x14ac:dyDescent="0.2">
      <c r="D574" s="16"/>
    </row>
    <row r="575" spans="4:4" x14ac:dyDescent="0.2">
      <c r="D575" s="16"/>
    </row>
    <row r="576" spans="4:4" x14ac:dyDescent="0.2">
      <c r="D576" s="16"/>
    </row>
    <row r="577" spans="4:4" x14ac:dyDescent="0.2">
      <c r="D577" s="16"/>
    </row>
    <row r="578" spans="4:4" x14ac:dyDescent="0.2">
      <c r="D578" s="16"/>
    </row>
    <row r="579" spans="4:4" x14ac:dyDescent="0.2">
      <c r="D579" s="16"/>
    </row>
    <row r="580" spans="4:4" x14ac:dyDescent="0.2">
      <c r="D580" s="16"/>
    </row>
    <row r="581" spans="4:4" x14ac:dyDescent="0.2">
      <c r="D581" s="16"/>
    </row>
    <row r="582" spans="4:4" x14ac:dyDescent="0.2">
      <c r="D582" s="16"/>
    </row>
    <row r="583" spans="4:4" x14ac:dyDescent="0.2">
      <c r="D583" s="16"/>
    </row>
    <row r="584" spans="4:4" x14ac:dyDescent="0.2">
      <c r="D584" s="16"/>
    </row>
    <row r="585" spans="4:4" x14ac:dyDescent="0.2">
      <c r="D585" s="16"/>
    </row>
    <row r="586" spans="4:4" x14ac:dyDescent="0.2">
      <c r="D586" s="16"/>
    </row>
    <row r="587" spans="4:4" x14ac:dyDescent="0.2">
      <c r="D587" s="16"/>
    </row>
    <row r="588" spans="4:4" x14ac:dyDescent="0.2">
      <c r="D588" s="16"/>
    </row>
    <row r="589" spans="4:4" x14ac:dyDescent="0.2">
      <c r="D589" s="16"/>
    </row>
    <row r="590" spans="4:4" x14ac:dyDescent="0.2">
      <c r="D590" s="16"/>
    </row>
    <row r="591" spans="4:4" x14ac:dyDescent="0.2">
      <c r="D591" s="16"/>
    </row>
    <row r="592" spans="4:4" x14ac:dyDescent="0.2">
      <c r="D592" s="16"/>
    </row>
    <row r="593" spans="4:4" x14ac:dyDescent="0.2">
      <c r="D593" s="16"/>
    </row>
    <row r="594" spans="4:4" x14ac:dyDescent="0.2">
      <c r="D594" s="16"/>
    </row>
    <row r="595" spans="4:4" x14ac:dyDescent="0.2">
      <c r="D595" s="16"/>
    </row>
    <row r="596" spans="4:4" x14ac:dyDescent="0.2">
      <c r="D596" s="16"/>
    </row>
    <row r="597" spans="4:4" x14ac:dyDescent="0.2">
      <c r="D597" s="16"/>
    </row>
    <row r="598" spans="4:4" x14ac:dyDescent="0.2">
      <c r="D598" s="16"/>
    </row>
    <row r="599" spans="4:4" x14ac:dyDescent="0.2">
      <c r="D599" s="16"/>
    </row>
    <row r="600" spans="4:4" x14ac:dyDescent="0.2">
      <c r="D600" s="16"/>
    </row>
    <row r="601" spans="4:4" x14ac:dyDescent="0.2">
      <c r="D601" s="16"/>
    </row>
    <row r="602" spans="4:4" x14ac:dyDescent="0.2">
      <c r="D602" s="16"/>
    </row>
    <row r="603" spans="4:4" x14ac:dyDescent="0.2">
      <c r="D603" s="16"/>
    </row>
    <row r="604" spans="4:4" x14ac:dyDescent="0.2">
      <c r="D604" s="16"/>
    </row>
    <row r="605" spans="4:4" x14ac:dyDescent="0.2">
      <c r="D605" s="16"/>
    </row>
    <row r="606" spans="4:4" x14ac:dyDescent="0.2">
      <c r="D606" s="16"/>
    </row>
    <row r="607" spans="4:4" x14ac:dyDescent="0.2">
      <c r="D607" s="16"/>
    </row>
    <row r="608" spans="4:4" x14ac:dyDescent="0.2">
      <c r="D608" s="16"/>
    </row>
    <row r="609" spans="4:4" x14ac:dyDescent="0.2">
      <c r="D609" s="16"/>
    </row>
    <row r="610" spans="4:4" x14ac:dyDescent="0.2">
      <c r="D610" s="16"/>
    </row>
    <row r="611" spans="4:4" x14ac:dyDescent="0.2">
      <c r="D611" s="16"/>
    </row>
    <row r="612" spans="4:4" x14ac:dyDescent="0.2">
      <c r="D612" s="16"/>
    </row>
    <row r="613" spans="4:4" x14ac:dyDescent="0.2">
      <c r="D613" s="16"/>
    </row>
    <row r="614" spans="4:4" x14ac:dyDescent="0.2">
      <c r="D614" s="16"/>
    </row>
    <row r="615" spans="4:4" x14ac:dyDescent="0.2">
      <c r="D615" s="16"/>
    </row>
    <row r="616" spans="4:4" x14ac:dyDescent="0.2">
      <c r="D616" s="16"/>
    </row>
    <row r="617" spans="4:4" x14ac:dyDescent="0.2">
      <c r="D617" s="16"/>
    </row>
    <row r="618" spans="4:4" x14ac:dyDescent="0.2">
      <c r="D618" s="16"/>
    </row>
    <row r="619" spans="4:4" x14ac:dyDescent="0.2">
      <c r="D619" s="16"/>
    </row>
    <row r="620" spans="4:4" x14ac:dyDescent="0.2">
      <c r="D620" s="16"/>
    </row>
    <row r="621" spans="4:4" x14ac:dyDescent="0.2">
      <c r="D621" s="16"/>
    </row>
    <row r="622" spans="4:4" x14ac:dyDescent="0.2">
      <c r="D622" s="16"/>
    </row>
    <row r="623" spans="4:4" x14ac:dyDescent="0.2">
      <c r="D623" s="16"/>
    </row>
    <row r="624" spans="4:4" x14ac:dyDescent="0.2">
      <c r="D624" s="16"/>
    </row>
    <row r="625" spans="4:4" x14ac:dyDescent="0.2">
      <c r="D625" s="16"/>
    </row>
    <row r="626" spans="4:4" x14ac:dyDescent="0.2">
      <c r="D626" s="16"/>
    </row>
    <row r="627" spans="4:4" x14ac:dyDescent="0.2">
      <c r="D627" s="16"/>
    </row>
    <row r="628" spans="4:4" x14ac:dyDescent="0.2">
      <c r="D628" s="16"/>
    </row>
    <row r="629" spans="4:4" x14ac:dyDescent="0.2">
      <c r="D629" s="16"/>
    </row>
    <row r="630" spans="4:4" x14ac:dyDescent="0.2">
      <c r="D630" s="16"/>
    </row>
    <row r="631" spans="4:4" x14ac:dyDescent="0.2">
      <c r="D631" s="16"/>
    </row>
    <row r="632" spans="4:4" x14ac:dyDescent="0.2">
      <c r="D632" s="16"/>
    </row>
    <row r="633" spans="4:4" x14ac:dyDescent="0.2">
      <c r="D633" s="16"/>
    </row>
    <row r="634" spans="4:4" x14ac:dyDescent="0.2">
      <c r="D634" s="16"/>
    </row>
    <row r="635" spans="4:4" x14ac:dyDescent="0.2">
      <c r="D635" s="16"/>
    </row>
    <row r="636" spans="4:4" x14ac:dyDescent="0.2">
      <c r="D636" s="16"/>
    </row>
    <row r="637" spans="4:4" x14ac:dyDescent="0.2">
      <c r="D637" s="16"/>
    </row>
    <row r="638" spans="4:4" x14ac:dyDescent="0.2">
      <c r="D638" s="16"/>
    </row>
    <row r="639" spans="4:4" x14ac:dyDescent="0.2">
      <c r="D639" s="16"/>
    </row>
    <row r="640" spans="4:4" x14ac:dyDescent="0.2">
      <c r="D640" s="16"/>
    </row>
    <row r="641" spans="4:4" x14ac:dyDescent="0.2">
      <c r="D641" s="16"/>
    </row>
    <row r="642" spans="4:4" x14ac:dyDescent="0.2">
      <c r="D642" s="16"/>
    </row>
    <row r="643" spans="4:4" x14ac:dyDescent="0.2">
      <c r="D643" s="16"/>
    </row>
    <row r="644" spans="4:4" x14ac:dyDescent="0.2">
      <c r="D644" s="16"/>
    </row>
    <row r="645" spans="4:4" x14ac:dyDescent="0.2">
      <c r="D645" s="16"/>
    </row>
    <row r="646" spans="4:4" x14ac:dyDescent="0.2">
      <c r="D646" s="16"/>
    </row>
    <row r="647" spans="4:4" x14ac:dyDescent="0.2">
      <c r="D647" s="16"/>
    </row>
    <row r="648" spans="4:4" x14ac:dyDescent="0.2">
      <c r="D648" s="16"/>
    </row>
    <row r="649" spans="4:4" x14ac:dyDescent="0.2">
      <c r="D649" s="16"/>
    </row>
    <row r="650" spans="4:4" x14ac:dyDescent="0.2">
      <c r="D650" s="16"/>
    </row>
    <row r="651" spans="4:4" x14ac:dyDescent="0.2">
      <c r="D651" s="16"/>
    </row>
    <row r="652" spans="4:4" x14ac:dyDescent="0.2">
      <c r="D652" s="16"/>
    </row>
    <row r="653" spans="4:4" x14ac:dyDescent="0.2">
      <c r="D653" s="16"/>
    </row>
    <row r="654" spans="4:4" x14ac:dyDescent="0.2">
      <c r="D654" s="16"/>
    </row>
    <row r="655" spans="4:4" x14ac:dyDescent="0.2">
      <c r="D655" s="16"/>
    </row>
    <row r="656" spans="4:4" x14ac:dyDescent="0.2">
      <c r="D656" s="16"/>
    </row>
    <row r="657" spans="4:4" x14ac:dyDescent="0.2">
      <c r="D657" s="16"/>
    </row>
    <row r="658" spans="4:4" x14ac:dyDescent="0.2">
      <c r="D658" s="16"/>
    </row>
    <row r="659" spans="4:4" x14ac:dyDescent="0.2">
      <c r="D659" s="16"/>
    </row>
    <row r="660" spans="4:4" x14ac:dyDescent="0.2">
      <c r="D660" s="16"/>
    </row>
    <row r="661" spans="4:4" x14ac:dyDescent="0.2">
      <c r="D661" s="16"/>
    </row>
    <row r="662" spans="4:4" x14ac:dyDescent="0.2">
      <c r="D662" s="16"/>
    </row>
    <row r="663" spans="4:4" x14ac:dyDescent="0.2">
      <c r="D663" s="16"/>
    </row>
    <row r="664" spans="4:4" x14ac:dyDescent="0.2">
      <c r="D664" s="16"/>
    </row>
    <row r="665" spans="4:4" x14ac:dyDescent="0.2">
      <c r="D665" s="16"/>
    </row>
    <row r="666" spans="4:4" x14ac:dyDescent="0.2">
      <c r="D666" s="16"/>
    </row>
    <row r="667" spans="4:4" x14ac:dyDescent="0.2">
      <c r="D667" s="16"/>
    </row>
    <row r="668" spans="4:4" x14ac:dyDescent="0.2">
      <c r="D668" s="16"/>
    </row>
    <row r="669" spans="4:4" x14ac:dyDescent="0.2">
      <c r="D669" s="16"/>
    </row>
    <row r="670" spans="4:4" x14ac:dyDescent="0.2">
      <c r="D670" s="16"/>
    </row>
    <row r="671" spans="4:4" x14ac:dyDescent="0.2">
      <c r="D671" s="16"/>
    </row>
    <row r="672" spans="4:4" x14ac:dyDescent="0.2">
      <c r="D672" s="16"/>
    </row>
    <row r="673" spans="4:4" x14ac:dyDescent="0.2">
      <c r="D673" s="16"/>
    </row>
    <row r="674" spans="4:4" x14ac:dyDescent="0.2">
      <c r="D674" s="16"/>
    </row>
    <row r="675" spans="4:4" x14ac:dyDescent="0.2">
      <c r="D675" s="16"/>
    </row>
    <row r="676" spans="4:4" x14ac:dyDescent="0.2">
      <c r="D676" s="16"/>
    </row>
    <row r="677" spans="4:4" x14ac:dyDescent="0.2">
      <c r="D677" s="16"/>
    </row>
    <row r="678" spans="4:4" x14ac:dyDescent="0.2">
      <c r="D678" s="16"/>
    </row>
    <row r="679" spans="4:4" x14ac:dyDescent="0.2">
      <c r="D679" s="16"/>
    </row>
    <row r="680" spans="4:4" x14ac:dyDescent="0.2">
      <c r="D680" s="16"/>
    </row>
    <row r="681" spans="4:4" x14ac:dyDescent="0.2">
      <c r="D681" s="16"/>
    </row>
    <row r="682" spans="4:4" x14ac:dyDescent="0.2">
      <c r="D682" s="16"/>
    </row>
    <row r="683" spans="4:4" x14ac:dyDescent="0.2">
      <c r="D683" s="16"/>
    </row>
    <row r="684" spans="4:4" x14ac:dyDescent="0.2">
      <c r="D684" s="16"/>
    </row>
    <row r="685" spans="4:4" x14ac:dyDescent="0.2">
      <c r="D685" s="16"/>
    </row>
    <row r="686" spans="4:4" x14ac:dyDescent="0.2">
      <c r="D686" s="16"/>
    </row>
    <row r="687" spans="4:4" x14ac:dyDescent="0.2">
      <c r="D687" s="16"/>
    </row>
    <row r="688" spans="4:4" x14ac:dyDescent="0.2">
      <c r="D688" s="16"/>
    </row>
    <row r="689" spans="4:4" x14ac:dyDescent="0.2">
      <c r="D689" s="16"/>
    </row>
    <row r="690" spans="4:4" x14ac:dyDescent="0.2">
      <c r="D690" s="16"/>
    </row>
    <row r="691" spans="4:4" x14ac:dyDescent="0.2">
      <c r="D691" s="16"/>
    </row>
    <row r="692" spans="4:4" x14ac:dyDescent="0.2">
      <c r="D692" s="16"/>
    </row>
    <row r="693" spans="4:4" x14ac:dyDescent="0.2">
      <c r="D693" s="16"/>
    </row>
    <row r="694" spans="4:4" x14ac:dyDescent="0.2">
      <c r="D694" s="16"/>
    </row>
    <row r="695" spans="4:4" x14ac:dyDescent="0.2">
      <c r="D695" s="16"/>
    </row>
    <row r="696" spans="4:4" x14ac:dyDescent="0.2">
      <c r="D696" s="16"/>
    </row>
    <row r="697" spans="4:4" x14ac:dyDescent="0.2">
      <c r="D697" s="16"/>
    </row>
    <row r="698" spans="4:4" x14ac:dyDescent="0.2">
      <c r="D698" s="16"/>
    </row>
    <row r="699" spans="4:4" x14ac:dyDescent="0.2">
      <c r="D699" s="16"/>
    </row>
    <row r="700" spans="4:4" x14ac:dyDescent="0.2">
      <c r="D700" s="16"/>
    </row>
    <row r="701" spans="4:4" x14ac:dyDescent="0.2">
      <c r="D701" s="16"/>
    </row>
    <row r="702" spans="4:4" x14ac:dyDescent="0.2">
      <c r="D702" s="16"/>
    </row>
    <row r="703" spans="4:4" x14ac:dyDescent="0.2">
      <c r="D703" s="16"/>
    </row>
    <row r="704" spans="4:4" x14ac:dyDescent="0.2">
      <c r="D704" s="16"/>
    </row>
    <row r="705" spans="4:4" x14ac:dyDescent="0.2">
      <c r="D705" s="16"/>
    </row>
    <row r="706" spans="4:4" x14ac:dyDescent="0.2">
      <c r="D706" s="16"/>
    </row>
    <row r="707" spans="4:4" x14ac:dyDescent="0.2">
      <c r="D707" s="16"/>
    </row>
    <row r="708" spans="4:4" x14ac:dyDescent="0.2">
      <c r="D708" s="16"/>
    </row>
    <row r="709" spans="4:4" x14ac:dyDescent="0.2">
      <c r="D709" s="16"/>
    </row>
    <row r="710" spans="4:4" x14ac:dyDescent="0.2">
      <c r="D710" s="16"/>
    </row>
    <row r="711" spans="4:4" x14ac:dyDescent="0.2">
      <c r="D711" s="16"/>
    </row>
    <row r="712" spans="4:4" x14ac:dyDescent="0.2">
      <c r="D712" s="16"/>
    </row>
    <row r="713" spans="4:4" x14ac:dyDescent="0.2">
      <c r="D713" s="16"/>
    </row>
    <row r="714" spans="4:4" x14ac:dyDescent="0.2">
      <c r="D714" s="16"/>
    </row>
    <row r="715" spans="4:4" x14ac:dyDescent="0.2">
      <c r="D715" s="16"/>
    </row>
    <row r="716" spans="4:4" x14ac:dyDescent="0.2">
      <c r="D716" s="16"/>
    </row>
    <row r="717" spans="4:4" x14ac:dyDescent="0.2">
      <c r="D717" s="16"/>
    </row>
    <row r="718" spans="4:4" x14ac:dyDescent="0.2">
      <c r="D718" s="16"/>
    </row>
    <row r="719" spans="4:4" x14ac:dyDescent="0.2">
      <c r="D719" s="16"/>
    </row>
    <row r="720" spans="4:4" x14ac:dyDescent="0.2">
      <c r="D720" s="16"/>
    </row>
    <row r="721" spans="4:4" x14ac:dyDescent="0.2">
      <c r="D721" s="16"/>
    </row>
    <row r="722" spans="4:4" x14ac:dyDescent="0.2">
      <c r="D722" s="16"/>
    </row>
    <row r="723" spans="4:4" x14ac:dyDescent="0.2">
      <c r="D723" s="16"/>
    </row>
    <row r="724" spans="4:4" x14ac:dyDescent="0.2">
      <c r="D724" s="16"/>
    </row>
    <row r="725" spans="4:4" x14ac:dyDescent="0.2">
      <c r="D725" s="16"/>
    </row>
    <row r="726" spans="4:4" x14ac:dyDescent="0.2">
      <c r="D726" s="16"/>
    </row>
    <row r="727" spans="4:4" x14ac:dyDescent="0.2">
      <c r="D727" s="16"/>
    </row>
    <row r="728" spans="4:4" x14ac:dyDescent="0.2">
      <c r="D728" s="16"/>
    </row>
    <row r="729" spans="4:4" x14ac:dyDescent="0.2">
      <c r="D729" s="16"/>
    </row>
    <row r="730" spans="4:4" x14ac:dyDescent="0.2">
      <c r="D730" s="16"/>
    </row>
    <row r="731" spans="4:4" x14ac:dyDescent="0.2">
      <c r="D731" s="16"/>
    </row>
    <row r="732" spans="4:4" x14ac:dyDescent="0.2">
      <c r="D732" s="16"/>
    </row>
    <row r="733" spans="4:4" x14ac:dyDescent="0.2">
      <c r="D733" s="16"/>
    </row>
    <row r="734" spans="4:4" x14ac:dyDescent="0.2">
      <c r="D734" s="16"/>
    </row>
    <row r="735" spans="4:4" x14ac:dyDescent="0.2">
      <c r="D735" s="16"/>
    </row>
    <row r="736" spans="4:4" x14ac:dyDescent="0.2">
      <c r="D736" s="16"/>
    </row>
    <row r="737" spans="4:4" x14ac:dyDescent="0.2">
      <c r="D737" s="16"/>
    </row>
    <row r="738" spans="4:4" x14ac:dyDescent="0.2">
      <c r="D738" s="16"/>
    </row>
    <row r="739" spans="4:4" x14ac:dyDescent="0.2">
      <c r="D739" s="16"/>
    </row>
    <row r="740" spans="4:4" x14ac:dyDescent="0.2">
      <c r="D740" s="16"/>
    </row>
    <row r="741" spans="4:4" x14ac:dyDescent="0.2">
      <c r="D741" s="16"/>
    </row>
    <row r="742" spans="4:4" x14ac:dyDescent="0.2">
      <c r="D742" s="16"/>
    </row>
    <row r="743" spans="4:4" x14ac:dyDescent="0.2">
      <c r="D743" s="16"/>
    </row>
    <row r="744" spans="4:4" x14ac:dyDescent="0.2">
      <c r="D744" s="16"/>
    </row>
    <row r="745" spans="4:4" x14ac:dyDescent="0.2">
      <c r="D745" s="16"/>
    </row>
    <row r="746" spans="4:4" x14ac:dyDescent="0.2">
      <c r="D746" s="16"/>
    </row>
    <row r="747" spans="4:4" x14ac:dyDescent="0.2">
      <c r="D747" s="16"/>
    </row>
    <row r="748" spans="4:4" x14ac:dyDescent="0.2">
      <c r="D748" s="16"/>
    </row>
    <row r="749" spans="4:4" x14ac:dyDescent="0.2">
      <c r="D749" s="16"/>
    </row>
    <row r="750" spans="4:4" x14ac:dyDescent="0.2">
      <c r="D750" s="16"/>
    </row>
    <row r="751" spans="4:4" x14ac:dyDescent="0.2">
      <c r="D751" s="16"/>
    </row>
    <row r="752" spans="4:4" x14ac:dyDescent="0.2">
      <c r="D752" s="16"/>
    </row>
    <row r="753" spans="4:4" x14ac:dyDescent="0.2">
      <c r="D753" s="16"/>
    </row>
    <row r="754" spans="4:4" x14ac:dyDescent="0.2">
      <c r="D754" s="16"/>
    </row>
    <row r="755" spans="4:4" x14ac:dyDescent="0.2">
      <c r="D755" s="16"/>
    </row>
    <row r="756" spans="4:4" x14ac:dyDescent="0.2">
      <c r="D756" s="16"/>
    </row>
    <row r="757" spans="4:4" x14ac:dyDescent="0.2">
      <c r="D757" s="16"/>
    </row>
    <row r="758" spans="4:4" x14ac:dyDescent="0.2">
      <c r="D758" s="16"/>
    </row>
    <row r="759" spans="4:4" x14ac:dyDescent="0.2">
      <c r="D759" s="16"/>
    </row>
    <row r="760" spans="4:4" x14ac:dyDescent="0.2">
      <c r="D760" s="16"/>
    </row>
    <row r="761" spans="4:4" x14ac:dyDescent="0.2">
      <c r="D761" s="16"/>
    </row>
    <row r="762" spans="4:4" x14ac:dyDescent="0.2">
      <c r="D762" s="16"/>
    </row>
    <row r="763" spans="4:4" x14ac:dyDescent="0.2">
      <c r="D763" s="16"/>
    </row>
    <row r="764" spans="4:4" x14ac:dyDescent="0.2">
      <c r="D764" s="16"/>
    </row>
    <row r="765" spans="4:4" x14ac:dyDescent="0.2">
      <c r="D765" s="16"/>
    </row>
    <row r="766" spans="4:4" x14ac:dyDescent="0.2">
      <c r="D766" s="16"/>
    </row>
    <row r="767" spans="4:4" x14ac:dyDescent="0.2">
      <c r="D767" s="16"/>
    </row>
    <row r="768" spans="4:4" x14ac:dyDescent="0.2">
      <c r="D768" s="16"/>
    </row>
    <row r="769" spans="4:4" x14ac:dyDescent="0.2">
      <c r="D769" s="16"/>
    </row>
    <row r="770" spans="4:4" x14ac:dyDescent="0.2">
      <c r="D770" s="16"/>
    </row>
    <row r="771" spans="4:4" x14ac:dyDescent="0.2">
      <c r="D771" s="16"/>
    </row>
    <row r="772" spans="4:4" x14ac:dyDescent="0.2">
      <c r="D772" s="16"/>
    </row>
    <row r="773" spans="4:4" x14ac:dyDescent="0.2">
      <c r="D773" s="16"/>
    </row>
    <row r="774" spans="4:4" x14ac:dyDescent="0.2">
      <c r="D774" s="16"/>
    </row>
    <row r="775" spans="4:4" x14ac:dyDescent="0.2">
      <c r="D775" s="16"/>
    </row>
    <row r="776" spans="4:4" x14ac:dyDescent="0.2">
      <c r="D776" s="16"/>
    </row>
    <row r="777" spans="4:4" x14ac:dyDescent="0.2">
      <c r="D777" s="16"/>
    </row>
    <row r="778" spans="4:4" x14ac:dyDescent="0.2">
      <c r="D778" s="16"/>
    </row>
    <row r="779" spans="4:4" x14ac:dyDescent="0.2">
      <c r="D779" s="16"/>
    </row>
    <row r="780" spans="4:4" x14ac:dyDescent="0.2">
      <c r="D780" s="16"/>
    </row>
    <row r="781" spans="4:4" x14ac:dyDescent="0.2">
      <c r="D781" s="16"/>
    </row>
    <row r="782" spans="4:4" x14ac:dyDescent="0.2">
      <c r="D782" s="16"/>
    </row>
    <row r="783" spans="4:4" x14ac:dyDescent="0.2">
      <c r="D783" s="16"/>
    </row>
    <row r="784" spans="4:4" x14ac:dyDescent="0.2">
      <c r="D784" s="16"/>
    </row>
    <row r="785" spans="4:4" x14ac:dyDescent="0.2">
      <c r="D785" s="16"/>
    </row>
    <row r="786" spans="4:4" x14ac:dyDescent="0.2">
      <c r="D786" s="16"/>
    </row>
    <row r="787" spans="4:4" x14ac:dyDescent="0.2">
      <c r="D787" s="16"/>
    </row>
    <row r="788" spans="4:4" x14ac:dyDescent="0.2">
      <c r="D788" s="16"/>
    </row>
    <row r="789" spans="4:4" x14ac:dyDescent="0.2">
      <c r="D789" s="16"/>
    </row>
    <row r="790" spans="4:4" x14ac:dyDescent="0.2">
      <c r="D790" s="16"/>
    </row>
    <row r="791" spans="4:4" x14ac:dyDescent="0.2">
      <c r="D791" s="16"/>
    </row>
    <row r="792" spans="4:4" x14ac:dyDescent="0.2">
      <c r="D792" s="16"/>
    </row>
    <row r="793" spans="4:4" x14ac:dyDescent="0.2">
      <c r="D793" s="16"/>
    </row>
    <row r="794" spans="4:4" x14ac:dyDescent="0.2">
      <c r="D794" s="16"/>
    </row>
    <row r="795" spans="4:4" x14ac:dyDescent="0.2">
      <c r="D795" s="16"/>
    </row>
    <row r="796" spans="4:4" x14ac:dyDescent="0.2">
      <c r="D796" s="16"/>
    </row>
    <row r="797" spans="4:4" x14ac:dyDescent="0.2">
      <c r="D797" s="16"/>
    </row>
    <row r="798" spans="4:4" x14ac:dyDescent="0.2">
      <c r="D798" s="16"/>
    </row>
    <row r="799" spans="4:4" x14ac:dyDescent="0.2">
      <c r="D799" s="16"/>
    </row>
    <row r="800" spans="4:4" x14ac:dyDescent="0.2">
      <c r="D800" s="16"/>
    </row>
    <row r="801" spans="4:4" x14ac:dyDescent="0.2">
      <c r="D801" s="16"/>
    </row>
    <row r="802" spans="4:4" x14ac:dyDescent="0.2">
      <c r="D802" s="16"/>
    </row>
    <row r="803" spans="4:4" x14ac:dyDescent="0.2">
      <c r="D803" s="16"/>
    </row>
    <row r="804" spans="4:4" x14ac:dyDescent="0.2">
      <c r="D804" s="16"/>
    </row>
    <row r="805" spans="4:4" x14ac:dyDescent="0.2">
      <c r="D805" s="16"/>
    </row>
    <row r="806" spans="4:4" x14ac:dyDescent="0.2">
      <c r="D806" s="16"/>
    </row>
    <row r="807" spans="4:4" x14ac:dyDescent="0.2">
      <c r="D807" s="16"/>
    </row>
    <row r="808" spans="4:4" x14ac:dyDescent="0.2">
      <c r="D808" s="16"/>
    </row>
    <row r="809" spans="4:4" x14ac:dyDescent="0.2">
      <c r="D809" s="16"/>
    </row>
    <row r="810" spans="4:4" x14ac:dyDescent="0.2">
      <c r="D810" s="16"/>
    </row>
    <row r="811" spans="4:4" x14ac:dyDescent="0.2">
      <c r="D811" s="16"/>
    </row>
    <row r="812" spans="4:4" x14ac:dyDescent="0.2">
      <c r="D812" s="16"/>
    </row>
    <row r="813" spans="4:4" x14ac:dyDescent="0.2">
      <c r="D813" s="16"/>
    </row>
    <row r="814" spans="4:4" x14ac:dyDescent="0.2">
      <c r="D814" s="16"/>
    </row>
    <row r="815" spans="4:4" x14ac:dyDescent="0.2">
      <c r="D815" s="16"/>
    </row>
    <row r="816" spans="4:4" x14ac:dyDescent="0.2">
      <c r="D816" s="16"/>
    </row>
    <row r="817" spans="4:4" x14ac:dyDescent="0.2">
      <c r="D817" s="16"/>
    </row>
    <row r="818" spans="4:4" x14ac:dyDescent="0.2">
      <c r="D818" s="16"/>
    </row>
    <row r="819" spans="4:4" x14ac:dyDescent="0.2">
      <c r="D819" s="16"/>
    </row>
    <row r="820" spans="4:4" x14ac:dyDescent="0.2">
      <c r="D820" s="16"/>
    </row>
    <row r="821" spans="4:4" x14ac:dyDescent="0.2">
      <c r="D821" s="16"/>
    </row>
    <row r="822" spans="4:4" x14ac:dyDescent="0.2">
      <c r="D822" s="16"/>
    </row>
    <row r="823" spans="4:4" x14ac:dyDescent="0.2">
      <c r="D823" s="16"/>
    </row>
    <row r="824" spans="4:4" x14ac:dyDescent="0.2">
      <c r="D824" s="16"/>
    </row>
    <row r="825" spans="4:4" x14ac:dyDescent="0.2">
      <c r="D825" s="16"/>
    </row>
    <row r="826" spans="4:4" x14ac:dyDescent="0.2">
      <c r="D826" s="16"/>
    </row>
    <row r="827" spans="4:4" x14ac:dyDescent="0.2">
      <c r="D827" s="16"/>
    </row>
    <row r="828" spans="4:4" x14ac:dyDescent="0.2">
      <c r="D828" s="16"/>
    </row>
    <row r="829" spans="4:4" x14ac:dyDescent="0.2">
      <c r="D829" s="16"/>
    </row>
    <row r="830" spans="4:4" x14ac:dyDescent="0.2">
      <c r="D830" s="16"/>
    </row>
    <row r="831" spans="4:4" x14ac:dyDescent="0.2">
      <c r="D831" s="16"/>
    </row>
    <row r="832" spans="4:4" x14ac:dyDescent="0.2">
      <c r="D832" s="16"/>
    </row>
    <row r="833" spans="4:4" x14ac:dyDescent="0.2">
      <c r="D833" s="16"/>
    </row>
    <row r="834" spans="4:4" x14ac:dyDescent="0.2">
      <c r="D834" s="16"/>
    </row>
    <row r="835" spans="4:4" x14ac:dyDescent="0.2">
      <c r="D835" s="16"/>
    </row>
    <row r="836" spans="4:4" x14ac:dyDescent="0.2">
      <c r="D836" s="16"/>
    </row>
    <row r="837" spans="4:4" x14ac:dyDescent="0.2">
      <c r="D837" s="16"/>
    </row>
    <row r="838" spans="4:4" x14ac:dyDescent="0.2">
      <c r="D838" s="16"/>
    </row>
    <row r="839" spans="4:4" x14ac:dyDescent="0.2">
      <c r="D839" s="16"/>
    </row>
    <row r="840" spans="4:4" x14ac:dyDescent="0.2">
      <c r="D840" s="16"/>
    </row>
    <row r="841" spans="4:4" x14ac:dyDescent="0.2">
      <c r="D841" s="16"/>
    </row>
    <row r="842" spans="4:4" x14ac:dyDescent="0.2">
      <c r="D842" s="16"/>
    </row>
    <row r="843" spans="4:4" x14ac:dyDescent="0.2">
      <c r="D843" s="16"/>
    </row>
    <row r="844" spans="4:4" x14ac:dyDescent="0.2">
      <c r="D844" s="16"/>
    </row>
    <row r="845" spans="4:4" x14ac:dyDescent="0.2">
      <c r="D845" s="16"/>
    </row>
    <row r="846" spans="4:4" x14ac:dyDescent="0.2">
      <c r="D846" s="16"/>
    </row>
    <row r="847" spans="4:4" x14ac:dyDescent="0.2">
      <c r="D847" s="16"/>
    </row>
    <row r="848" spans="4:4" x14ac:dyDescent="0.2">
      <c r="D848" s="16"/>
    </row>
    <row r="849" spans="4:4" x14ac:dyDescent="0.2">
      <c r="D849" s="16"/>
    </row>
    <row r="850" spans="4:4" x14ac:dyDescent="0.2">
      <c r="D850" s="16"/>
    </row>
    <row r="851" spans="4:4" x14ac:dyDescent="0.2">
      <c r="D851" s="16"/>
    </row>
    <row r="852" spans="4:4" x14ac:dyDescent="0.2">
      <c r="D852" s="16"/>
    </row>
    <row r="853" spans="4:4" x14ac:dyDescent="0.2">
      <c r="D853" s="16"/>
    </row>
    <row r="854" spans="4:4" x14ac:dyDescent="0.2">
      <c r="D854" s="16"/>
    </row>
    <row r="855" spans="4:4" x14ac:dyDescent="0.2">
      <c r="D855" s="16"/>
    </row>
    <row r="856" spans="4:4" x14ac:dyDescent="0.2">
      <c r="D856" s="16"/>
    </row>
    <row r="857" spans="4:4" x14ac:dyDescent="0.2">
      <c r="D857" s="16"/>
    </row>
    <row r="858" spans="4:4" x14ac:dyDescent="0.2">
      <c r="D858" s="16"/>
    </row>
    <row r="859" spans="4:4" x14ac:dyDescent="0.2">
      <c r="D859" s="16"/>
    </row>
    <row r="860" spans="4:4" x14ac:dyDescent="0.2">
      <c r="D860" s="16"/>
    </row>
    <row r="861" spans="4:4" x14ac:dyDescent="0.2">
      <c r="D861" s="16"/>
    </row>
    <row r="862" spans="4:4" x14ac:dyDescent="0.2">
      <c r="D862" s="16"/>
    </row>
    <row r="863" spans="4:4" x14ac:dyDescent="0.2">
      <c r="D863" s="16"/>
    </row>
    <row r="864" spans="4:4" x14ac:dyDescent="0.2">
      <c r="D864" s="16"/>
    </row>
    <row r="865" spans="4:4" x14ac:dyDescent="0.2">
      <c r="D865" s="16"/>
    </row>
    <row r="866" spans="4:4" x14ac:dyDescent="0.2">
      <c r="D866" s="16"/>
    </row>
    <row r="867" spans="4:4" x14ac:dyDescent="0.2">
      <c r="D867" s="16"/>
    </row>
    <row r="868" spans="4:4" x14ac:dyDescent="0.2">
      <c r="D868" s="16"/>
    </row>
    <row r="869" spans="4:4" x14ac:dyDescent="0.2">
      <c r="D869" s="16"/>
    </row>
    <row r="870" spans="4:4" x14ac:dyDescent="0.2">
      <c r="D870" s="16"/>
    </row>
    <row r="871" spans="4:4" x14ac:dyDescent="0.2">
      <c r="D871" s="16"/>
    </row>
    <row r="872" spans="4:4" x14ac:dyDescent="0.2">
      <c r="D872" s="16"/>
    </row>
    <row r="873" spans="4:4" x14ac:dyDescent="0.2">
      <c r="D873" s="16"/>
    </row>
    <row r="874" spans="4:4" x14ac:dyDescent="0.2">
      <c r="D874" s="16"/>
    </row>
    <row r="875" spans="4:4" x14ac:dyDescent="0.2">
      <c r="D875" s="16"/>
    </row>
    <row r="876" spans="4:4" x14ac:dyDescent="0.2">
      <c r="D876" s="16"/>
    </row>
    <row r="877" spans="4:4" x14ac:dyDescent="0.2">
      <c r="D877" s="16"/>
    </row>
    <row r="878" spans="4:4" x14ac:dyDescent="0.2">
      <c r="D878" s="16"/>
    </row>
    <row r="879" spans="4:4" x14ac:dyDescent="0.2">
      <c r="D879" s="16"/>
    </row>
    <row r="880" spans="4:4" x14ac:dyDescent="0.2">
      <c r="D880" s="16"/>
    </row>
    <row r="881" spans="4:4" x14ac:dyDescent="0.2">
      <c r="D881" s="16"/>
    </row>
    <row r="882" spans="4:4" x14ac:dyDescent="0.2">
      <c r="D882" s="16"/>
    </row>
    <row r="883" spans="4:4" x14ac:dyDescent="0.2">
      <c r="D883" s="16"/>
    </row>
    <row r="884" spans="4:4" x14ac:dyDescent="0.2">
      <c r="D884" s="16"/>
    </row>
    <row r="885" spans="4:4" x14ac:dyDescent="0.2">
      <c r="D885" s="16"/>
    </row>
    <row r="886" spans="4:4" x14ac:dyDescent="0.2">
      <c r="D886" s="16"/>
    </row>
    <row r="887" spans="4:4" x14ac:dyDescent="0.2">
      <c r="D887" s="16"/>
    </row>
    <row r="888" spans="4:4" x14ac:dyDescent="0.2">
      <c r="D888" s="16"/>
    </row>
    <row r="889" spans="4:4" x14ac:dyDescent="0.2">
      <c r="D889" s="16"/>
    </row>
    <row r="890" spans="4:4" x14ac:dyDescent="0.2">
      <c r="D890" s="16"/>
    </row>
    <row r="891" spans="4:4" x14ac:dyDescent="0.2">
      <c r="D891" s="16"/>
    </row>
    <row r="892" spans="4:4" x14ac:dyDescent="0.2">
      <c r="D892" s="16"/>
    </row>
    <row r="893" spans="4:4" x14ac:dyDescent="0.2">
      <c r="D893" s="16"/>
    </row>
    <row r="894" spans="4:4" x14ac:dyDescent="0.2">
      <c r="D894" s="16"/>
    </row>
    <row r="895" spans="4:4" x14ac:dyDescent="0.2">
      <c r="D895" s="16"/>
    </row>
    <row r="896" spans="4:4" x14ac:dyDescent="0.2">
      <c r="D896" s="16"/>
    </row>
    <row r="897" spans="4:4" x14ac:dyDescent="0.2">
      <c r="D897" s="16"/>
    </row>
    <row r="898" spans="4:4" x14ac:dyDescent="0.2">
      <c r="D898" s="16"/>
    </row>
    <row r="899" spans="4:4" x14ac:dyDescent="0.2">
      <c r="D899" s="16"/>
    </row>
    <row r="900" spans="4:4" x14ac:dyDescent="0.2">
      <c r="D900" s="16"/>
    </row>
    <row r="901" spans="4:4" x14ac:dyDescent="0.2">
      <c r="D901" s="16"/>
    </row>
    <row r="902" spans="4:4" x14ac:dyDescent="0.2">
      <c r="D902" s="16"/>
    </row>
    <row r="903" spans="4:4" x14ac:dyDescent="0.2">
      <c r="D903" s="16"/>
    </row>
    <row r="904" spans="4:4" x14ac:dyDescent="0.2">
      <c r="D904" s="16"/>
    </row>
    <row r="905" spans="4:4" x14ac:dyDescent="0.2">
      <c r="D905" s="16"/>
    </row>
    <row r="906" spans="4:4" x14ac:dyDescent="0.2">
      <c r="D906" s="16"/>
    </row>
    <row r="907" spans="4:4" x14ac:dyDescent="0.2">
      <c r="D907" s="16"/>
    </row>
    <row r="908" spans="4:4" x14ac:dyDescent="0.2">
      <c r="D908" s="16"/>
    </row>
    <row r="909" spans="4:4" x14ac:dyDescent="0.2">
      <c r="D909" s="16"/>
    </row>
    <row r="910" spans="4:4" x14ac:dyDescent="0.2">
      <c r="D910" s="16"/>
    </row>
    <row r="911" spans="4:4" x14ac:dyDescent="0.2">
      <c r="D911" s="16"/>
    </row>
    <row r="912" spans="4:4" x14ac:dyDescent="0.2">
      <c r="D912" s="16"/>
    </row>
    <row r="913" spans="4:4" x14ac:dyDescent="0.2">
      <c r="D913" s="16"/>
    </row>
    <row r="914" spans="4:4" x14ac:dyDescent="0.2">
      <c r="D914" s="16"/>
    </row>
    <row r="915" spans="4:4" x14ac:dyDescent="0.2">
      <c r="D915" s="16"/>
    </row>
    <row r="916" spans="4:4" x14ac:dyDescent="0.2">
      <c r="D916" s="16"/>
    </row>
    <row r="917" spans="4:4" x14ac:dyDescent="0.2">
      <c r="D917" s="16"/>
    </row>
    <row r="918" spans="4:4" x14ac:dyDescent="0.2">
      <c r="D918" s="16"/>
    </row>
    <row r="919" spans="4:4" x14ac:dyDescent="0.2">
      <c r="D919" s="16"/>
    </row>
    <row r="920" spans="4:4" x14ac:dyDescent="0.2">
      <c r="D920" s="16"/>
    </row>
    <row r="921" spans="4:4" x14ac:dyDescent="0.2">
      <c r="D921" s="16"/>
    </row>
    <row r="922" spans="4:4" x14ac:dyDescent="0.2">
      <c r="D922" s="16"/>
    </row>
    <row r="923" spans="4:4" x14ac:dyDescent="0.2">
      <c r="D923" s="16"/>
    </row>
    <row r="924" spans="4:4" x14ac:dyDescent="0.2">
      <c r="D924" s="16"/>
    </row>
    <row r="925" spans="4:4" x14ac:dyDescent="0.2">
      <c r="D925" s="16"/>
    </row>
    <row r="926" spans="4:4" x14ac:dyDescent="0.2">
      <c r="D926" s="16"/>
    </row>
    <row r="927" spans="4:4" x14ac:dyDescent="0.2">
      <c r="D927" s="16"/>
    </row>
    <row r="928" spans="4:4" x14ac:dyDescent="0.2">
      <c r="D928" s="16"/>
    </row>
    <row r="929" spans="4:4" x14ac:dyDescent="0.2">
      <c r="D929" s="16"/>
    </row>
    <row r="930" spans="4:4" x14ac:dyDescent="0.2">
      <c r="D930" s="16"/>
    </row>
    <row r="931" spans="4:4" x14ac:dyDescent="0.2">
      <c r="D931" s="16"/>
    </row>
    <row r="932" spans="4:4" x14ac:dyDescent="0.2">
      <c r="D932" s="16"/>
    </row>
    <row r="933" spans="4:4" x14ac:dyDescent="0.2">
      <c r="D933" s="16"/>
    </row>
    <row r="934" spans="4:4" x14ac:dyDescent="0.2">
      <c r="D934" s="16"/>
    </row>
    <row r="935" spans="4:4" x14ac:dyDescent="0.2">
      <c r="D935" s="16"/>
    </row>
    <row r="936" spans="4:4" x14ac:dyDescent="0.2">
      <c r="D936" s="16"/>
    </row>
    <row r="937" spans="4:4" x14ac:dyDescent="0.2">
      <c r="D937" s="16"/>
    </row>
    <row r="938" spans="4:4" x14ac:dyDescent="0.2">
      <c r="D938" s="16"/>
    </row>
    <row r="939" spans="4:4" x14ac:dyDescent="0.2">
      <c r="D939" s="16"/>
    </row>
    <row r="940" spans="4:4" x14ac:dyDescent="0.2">
      <c r="D940" s="16"/>
    </row>
    <row r="941" spans="4:4" x14ac:dyDescent="0.2">
      <c r="D941" s="16"/>
    </row>
    <row r="942" spans="4:4" x14ac:dyDescent="0.2">
      <c r="D942" s="16"/>
    </row>
    <row r="943" spans="4:4" x14ac:dyDescent="0.2">
      <c r="D943" s="16"/>
    </row>
    <row r="944" spans="4:4" x14ac:dyDescent="0.2">
      <c r="D944" s="16"/>
    </row>
    <row r="945" spans="4:4" x14ac:dyDescent="0.2">
      <c r="D945" s="16"/>
    </row>
    <row r="946" spans="4:4" x14ac:dyDescent="0.2">
      <c r="D946" s="16"/>
    </row>
    <row r="947" spans="4:4" x14ac:dyDescent="0.2">
      <c r="D947" s="16"/>
    </row>
    <row r="948" spans="4:4" x14ac:dyDescent="0.2">
      <c r="D948" s="16"/>
    </row>
    <row r="949" spans="4:4" x14ac:dyDescent="0.2">
      <c r="D949" s="16"/>
    </row>
    <row r="950" spans="4:4" x14ac:dyDescent="0.2">
      <c r="D950" s="16"/>
    </row>
    <row r="951" spans="4:4" x14ac:dyDescent="0.2">
      <c r="D951" s="16"/>
    </row>
    <row r="952" spans="4:4" x14ac:dyDescent="0.2">
      <c r="D952" s="16"/>
    </row>
    <row r="953" spans="4:4" x14ac:dyDescent="0.2">
      <c r="D953" s="16"/>
    </row>
    <row r="954" spans="4:4" x14ac:dyDescent="0.2">
      <c r="D954" s="16"/>
    </row>
    <row r="955" spans="4:4" x14ac:dyDescent="0.2">
      <c r="D955" s="16"/>
    </row>
    <row r="956" spans="4:4" x14ac:dyDescent="0.2">
      <c r="D956" s="16"/>
    </row>
    <row r="957" spans="4:4" x14ac:dyDescent="0.2">
      <c r="D957" s="16"/>
    </row>
    <row r="958" spans="4:4" x14ac:dyDescent="0.2">
      <c r="D958" s="16"/>
    </row>
    <row r="959" spans="4:4" x14ac:dyDescent="0.2">
      <c r="D959" s="16"/>
    </row>
    <row r="960" spans="4:4" x14ac:dyDescent="0.2">
      <c r="D960" s="16"/>
    </row>
    <row r="961" spans="4:4" x14ac:dyDescent="0.2">
      <c r="D961" s="16"/>
    </row>
    <row r="962" spans="4:4" x14ac:dyDescent="0.2">
      <c r="D962" s="16"/>
    </row>
    <row r="963" spans="4:4" x14ac:dyDescent="0.2">
      <c r="D963" s="16"/>
    </row>
    <row r="964" spans="4:4" x14ac:dyDescent="0.2">
      <c r="D964" s="16"/>
    </row>
    <row r="965" spans="4:4" x14ac:dyDescent="0.2">
      <c r="D965" s="16"/>
    </row>
    <row r="966" spans="4:4" x14ac:dyDescent="0.2">
      <c r="D966" s="16"/>
    </row>
    <row r="967" spans="4:4" x14ac:dyDescent="0.2">
      <c r="D967" s="16"/>
    </row>
    <row r="968" spans="4:4" x14ac:dyDescent="0.2">
      <c r="D968" s="16"/>
    </row>
    <row r="969" spans="4:4" x14ac:dyDescent="0.2">
      <c r="D969" s="16"/>
    </row>
    <row r="970" spans="4:4" x14ac:dyDescent="0.2">
      <c r="D970" s="16"/>
    </row>
    <row r="971" spans="4:4" x14ac:dyDescent="0.2">
      <c r="D971" s="16"/>
    </row>
    <row r="972" spans="4:4" x14ac:dyDescent="0.2">
      <c r="D972" s="16"/>
    </row>
    <row r="973" spans="4:4" x14ac:dyDescent="0.2">
      <c r="D973" s="16"/>
    </row>
    <row r="974" spans="4:4" x14ac:dyDescent="0.2">
      <c r="D974" s="16"/>
    </row>
    <row r="975" spans="4:4" x14ac:dyDescent="0.2">
      <c r="D975" s="16"/>
    </row>
    <row r="976" spans="4:4" x14ac:dyDescent="0.2">
      <c r="D976" s="16"/>
    </row>
    <row r="977" spans="4:4" x14ac:dyDescent="0.2">
      <c r="D977" s="16"/>
    </row>
    <row r="978" spans="4:4" x14ac:dyDescent="0.2">
      <c r="D978" s="16"/>
    </row>
    <row r="979" spans="4:4" x14ac:dyDescent="0.2">
      <c r="D979" s="16"/>
    </row>
    <row r="980" spans="4:4" x14ac:dyDescent="0.2">
      <c r="D980" s="16"/>
    </row>
    <row r="981" spans="4:4" x14ac:dyDescent="0.2">
      <c r="D981" s="16"/>
    </row>
    <row r="982" spans="4:4" x14ac:dyDescent="0.2">
      <c r="D982" s="16"/>
    </row>
    <row r="983" spans="4:4" x14ac:dyDescent="0.2">
      <c r="D983" s="16"/>
    </row>
    <row r="984" spans="4:4" x14ac:dyDescent="0.2">
      <c r="D984" s="16"/>
    </row>
    <row r="985" spans="4:4" x14ac:dyDescent="0.2">
      <c r="D985" s="16"/>
    </row>
    <row r="986" spans="4:4" x14ac:dyDescent="0.2">
      <c r="D986" s="16"/>
    </row>
    <row r="987" spans="4:4" x14ac:dyDescent="0.2">
      <c r="D987" s="16"/>
    </row>
    <row r="988" spans="4:4" x14ac:dyDescent="0.2">
      <c r="D988" s="16"/>
    </row>
    <row r="989" spans="4:4" x14ac:dyDescent="0.2">
      <c r="D989" s="16"/>
    </row>
    <row r="990" spans="4:4" x14ac:dyDescent="0.2">
      <c r="D990" s="16"/>
    </row>
    <row r="991" spans="4:4" x14ac:dyDescent="0.2">
      <c r="D991" s="16"/>
    </row>
    <row r="992" spans="4:4" x14ac:dyDescent="0.2">
      <c r="D992" s="16"/>
    </row>
    <row r="993" spans="4:4" x14ac:dyDescent="0.2">
      <c r="D993" s="16"/>
    </row>
    <row r="994" spans="4:4" x14ac:dyDescent="0.2">
      <c r="D994" s="16"/>
    </row>
    <row r="995" spans="4:4" x14ac:dyDescent="0.2">
      <c r="D995" s="16"/>
    </row>
    <row r="996" spans="4:4" x14ac:dyDescent="0.2">
      <c r="D996" s="16"/>
    </row>
    <row r="997" spans="4:4" x14ac:dyDescent="0.2">
      <c r="D997" s="16"/>
    </row>
    <row r="998" spans="4:4" x14ac:dyDescent="0.2">
      <c r="D998" s="16"/>
    </row>
    <row r="999" spans="4:4" x14ac:dyDescent="0.2">
      <c r="D999" s="16"/>
    </row>
    <row r="1000" spans="4:4" x14ac:dyDescent="0.2">
      <c r="D1000" s="16"/>
    </row>
    <row r="1001" spans="4:4" x14ac:dyDescent="0.2">
      <c r="D1001" s="16"/>
    </row>
    <row r="1002" spans="4:4" x14ac:dyDescent="0.2">
      <c r="D1002" s="16"/>
    </row>
    <row r="1003" spans="4:4" x14ac:dyDescent="0.2">
      <c r="D1003" s="16"/>
    </row>
    <row r="1004" spans="4:4" x14ac:dyDescent="0.2">
      <c r="D1004" s="16"/>
    </row>
    <row r="1005" spans="4:4" x14ac:dyDescent="0.2">
      <c r="D1005" s="16"/>
    </row>
    <row r="1006" spans="4:4" x14ac:dyDescent="0.2">
      <c r="D1006" s="16"/>
    </row>
    <row r="1007" spans="4:4" x14ac:dyDescent="0.2">
      <c r="D1007" s="16"/>
    </row>
    <row r="1008" spans="4:4" x14ac:dyDescent="0.2">
      <c r="D1008" s="16"/>
    </row>
    <row r="1009" spans="4:4" x14ac:dyDescent="0.2">
      <c r="D1009" s="16"/>
    </row>
    <row r="1010" spans="4:4" x14ac:dyDescent="0.2">
      <c r="D1010" s="16"/>
    </row>
    <row r="1011" spans="4:4" x14ac:dyDescent="0.2">
      <c r="D1011" s="16"/>
    </row>
    <row r="1012" spans="4:4" x14ac:dyDescent="0.2">
      <c r="D1012" s="16"/>
    </row>
    <row r="1013" spans="4:4" x14ac:dyDescent="0.2">
      <c r="D1013" s="16"/>
    </row>
    <row r="1014" spans="4:4" x14ac:dyDescent="0.2">
      <c r="D1014" s="16"/>
    </row>
    <row r="1015" spans="4:4" x14ac:dyDescent="0.2">
      <c r="D1015" s="16"/>
    </row>
    <row r="1016" spans="4:4" x14ac:dyDescent="0.2">
      <c r="D1016" s="16"/>
    </row>
    <row r="1017" spans="4:4" x14ac:dyDescent="0.2">
      <c r="D1017" s="16"/>
    </row>
    <row r="1018" spans="4:4" x14ac:dyDescent="0.2">
      <c r="D1018" s="16"/>
    </row>
    <row r="1019" spans="4:4" x14ac:dyDescent="0.2">
      <c r="D1019" s="16"/>
    </row>
    <row r="1020" spans="4:4" x14ac:dyDescent="0.2">
      <c r="D1020" s="16"/>
    </row>
    <row r="1021" spans="4:4" x14ac:dyDescent="0.2">
      <c r="D1021" s="16"/>
    </row>
    <row r="1022" spans="4:4" x14ac:dyDescent="0.2">
      <c r="D1022" s="16"/>
    </row>
    <row r="1023" spans="4:4" x14ac:dyDescent="0.2">
      <c r="D1023" s="16"/>
    </row>
    <row r="1024" spans="4:4" x14ac:dyDescent="0.2">
      <c r="D1024" s="16"/>
    </row>
    <row r="1025" spans="4:4" x14ac:dyDescent="0.2">
      <c r="D1025" s="16"/>
    </row>
    <row r="1026" spans="4:4" x14ac:dyDescent="0.2">
      <c r="D1026" s="16"/>
    </row>
    <row r="1027" spans="4:4" x14ac:dyDescent="0.2">
      <c r="D1027" s="16"/>
    </row>
    <row r="1028" spans="4:4" x14ac:dyDescent="0.2">
      <c r="D1028" s="16"/>
    </row>
    <row r="1029" spans="4:4" x14ac:dyDescent="0.2">
      <c r="D1029" s="16"/>
    </row>
    <row r="1030" spans="4:4" x14ac:dyDescent="0.2">
      <c r="D1030" s="16"/>
    </row>
    <row r="1031" spans="4:4" x14ac:dyDescent="0.2">
      <c r="D1031" s="16"/>
    </row>
    <row r="1032" spans="4:4" x14ac:dyDescent="0.2">
      <c r="D1032" s="16"/>
    </row>
    <row r="1033" spans="4:4" x14ac:dyDescent="0.2">
      <c r="D1033" s="16"/>
    </row>
    <row r="1034" spans="4:4" x14ac:dyDescent="0.2">
      <c r="D1034" s="16"/>
    </row>
    <row r="1035" spans="4:4" x14ac:dyDescent="0.2">
      <c r="D1035" s="16"/>
    </row>
    <row r="1036" spans="4:4" x14ac:dyDescent="0.2">
      <c r="D1036" s="16"/>
    </row>
    <row r="1037" spans="4:4" x14ac:dyDescent="0.2">
      <c r="D1037" s="16"/>
    </row>
    <row r="1038" spans="4:4" x14ac:dyDescent="0.2">
      <c r="D1038" s="16"/>
    </row>
    <row r="1039" spans="4:4" x14ac:dyDescent="0.2">
      <c r="D1039" s="16"/>
    </row>
    <row r="1040" spans="4:4" x14ac:dyDescent="0.2">
      <c r="D1040" s="16"/>
    </row>
    <row r="1041" spans="4:4" x14ac:dyDescent="0.2">
      <c r="D1041" s="16"/>
    </row>
    <row r="1042" spans="4:4" x14ac:dyDescent="0.2">
      <c r="D1042" s="16"/>
    </row>
    <row r="1043" spans="4:4" x14ac:dyDescent="0.2">
      <c r="D1043" s="16"/>
    </row>
    <row r="1044" spans="4:4" x14ac:dyDescent="0.2">
      <c r="D1044" s="16"/>
    </row>
    <row r="1045" spans="4:4" x14ac:dyDescent="0.2">
      <c r="D1045" s="16"/>
    </row>
    <row r="1046" spans="4:4" x14ac:dyDescent="0.2">
      <c r="D1046" s="16"/>
    </row>
    <row r="1047" spans="4:4" x14ac:dyDescent="0.2">
      <c r="D1047" s="16"/>
    </row>
    <row r="1048" spans="4:4" x14ac:dyDescent="0.2">
      <c r="D1048" s="16"/>
    </row>
    <row r="1049" spans="4:4" x14ac:dyDescent="0.2">
      <c r="D1049" s="16"/>
    </row>
    <row r="1050" spans="4:4" x14ac:dyDescent="0.2">
      <c r="D1050" s="16"/>
    </row>
    <row r="1051" spans="4:4" x14ac:dyDescent="0.2">
      <c r="D1051" s="16"/>
    </row>
    <row r="1052" spans="4:4" x14ac:dyDescent="0.2">
      <c r="D1052" s="16"/>
    </row>
    <row r="1053" spans="4:4" x14ac:dyDescent="0.2">
      <c r="D1053" s="16"/>
    </row>
    <row r="1054" spans="4:4" x14ac:dyDescent="0.2">
      <c r="D1054" s="16"/>
    </row>
    <row r="1055" spans="4:4" x14ac:dyDescent="0.2">
      <c r="D1055" s="16"/>
    </row>
    <row r="1056" spans="4:4" x14ac:dyDescent="0.2">
      <c r="D1056" s="16"/>
    </row>
    <row r="1057" spans="4:4" x14ac:dyDescent="0.2">
      <c r="D1057" s="16"/>
    </row>
    <row r="1058" spans="4:4" x14ac:dyDescent="0.2">
      <c r="D1058" s="16"/>
    </row>
    <row r="1059" spans="4:4" x14ac:dyDescent="0.2">
      <c r="D1059" s="16"/>
    </row>
    <row r="1060" spans="4:4" x14ac:dyDescent="0.2">
      <c r="D1060" s="16"/>
    </row>
    <row r="1061" spans="4:4" x14ac:dyDescent="0.2">
      <c r="D1061" s="16"/>
    </row>
    <row r="1062" spans="4:4" x14ac:dyDescent="0.2">
      <c r="D1062" s="16"/>
    </row>
    <row r="1063" spans="4:4" x14ac:dyDescent="0.2">
      <c r="D1063" s="16"/>
    </row>
    <row r="1064" spans="4:4" x14ac:dyDescent="0.2">
      <c r="D1064" s="16"/>
    </row>
    <row r="1065" spans="4:4" x14ac:dyDescent="0.2">
      <c r="D1065" s="16"/>
    </row>
    <row r="1066" spans="4:4" x14ac:dyDescent="0.2">
      <c r="D1066" s="16"/>
    </row>
    <row r="1067" spans="4:4" x14ac:dyDescent="0.2">
      <c r="D1067" s="16"/>
    </row>
    <row r="1068" spans="4:4" x14ac:dyDescent="0.2">
      <c r="D1068" s="16"/>
    </row>
    <row r="1069" spans="4:4" x14ac:dyDescent="0.2">
      <c r="D1069" s="16"/>
    </row>
    <row r="1070" spans="4:4" x14ac:dyDescent="0.2">
      <c r="D1070" s="16"/>
    </row>
    <row r="1071" spans="4:4" x14ac:dyDescent="0.2">
      <c r="D1071" s="16"/>
    </row>
    <row r="1072" spans="4:4" x14ac:dyDescent="0.2">
      <c r="D1072" s="16"/>
    </row>
    <row r="1073" spans="4:4" x14ac:dyDescent="0.2">
      <c r="D1073" s="16"/>
    </row>
    <row r="1074" spans="4:4" x14ac:dyDescent="0.2">
      <c r="D1074" s="16"/>
    </row>
    <row r="1075" spans="4:4" x14ac:dyDescent="0.2">
      <c r="D1075" s="16"/>
    </row>
    <row r="1076" spans="4:4" x14ac:dyDescent="0.2">
      <c r="D1076" s="16"/>
    </row>
    <row r="1077" spans="4:4" x14ac:dyDescent="0.2">
      <c r="D1077" s="16"/>
    </row>
    <row r="1078" spans="4:4" x14ac:dyDescent="0.2">
      <c r="D1078" s="16"/>
    </row>
    <row r="1079" spans="4:4" x14ac:dyDescent="0.2">
      <c r="D1079" s="16"/>
    </row>
    <row r="1080" spans="4:4" x14ac:dyDescent="0.2">
      <c r="D1080" s="16"/>
    </row>
    <row r="1081" spans="4:4" x14ac:dyDescent="0.2">
      <c r="D1081" s="16"/>
    </row>
    <row r="1082" spans="4:4" x14ac:dyDescent="0.2">
      <c r="D1082" s="16"/>
    </row>
    <row r="1083" spans="4:4" x14ac:dyDescent="0.2">
      <c r="D1083" s="16"/>
    </row>
    <row r="1084" spans="4:4" x14ac:dyDescent="0.2">
      <c r="D1084" s="16"/>
    </row>
    <row r="1085" spans="4:4" x14ac:dyDescent="0.2">
      <c r="D1085" s="16"/>
    </row>
    <row r="1086" spans="4:4" x14ac:dyDescent="0.2">
      <c r="D1086" s="16"/>
    </row>
    <row r="1087" spans="4:4" x14ac:dyDescent="0.2">
      <c r="D1087" s="16"/>
    </row>
    <row r="1088" spans="4:4" x14ac:dyDescent="0.2">
      <c r="D1088" s="16"/>
    </row>
    <row r="1089" spans="4:4" x14ac:dyDescent="0.2">
      <c r="D1089" s="16"/>
    </row>
    <row r="1090" spans="4:4" x14ac:dyDescent="0.2">
      <c r="D1090" s="16"/>
    </row>
    <row r="1091" spans="4:4" x14ac:dyDescent="0.2">
      <c r="D1091" s="16"/>
    </row>
    <row r="1092" spans="4:4" x14ac:dyDescent="0.2">
      <c r="D1092" s="16"/>
    </row>
    <row r="1093" spans="4:4" x14ac:dyDescent="0.2">
      <c r="D1093" s="16"/>
    </row>
    <row r="1094" spans="4:4" x14ac:dyDescent="0.2">
      <c r="D1094" s="16"/>
    </row>
    <row r="1095" spans="4:4" x14ac:dyDescent="0.2">
      <c r="D1095" s="16"/>
    </row>
    <row r="1096" spans="4:4" x14ac:dyDescent="0.2">
      <c r="D1096" s="16"/>
    </row>
    <row r="1097" spans="4:4" x14ac:dyDescent="0.2">
      <c r="D1097" s="16"/>
    </row>
    <row r="1098" spans="4:4" x14ac:dyDescent="0.2">
      <c r="D1098" s="16"/>
    </row>
    <row r="1099" spans="4:4" x14ac:dyDescent="0.2">
      <c r="D1099" s="16"/>
    </row>
    <row r="1100" spans="4:4" x14ac:dyDescent="0.2">
      <c r="D1100" s="16"/>
    </row>
    <row r="1101" spans="4:4" x14ac:dyDescent="0.2">
      <c r="D1101" s="16"/>
    </row>
    <row r="1102" spans="4:4" x14ac:dyDescent="0.2">
      <c r="D1102" s="16"/>
    </row>
    <row r="1103" spans="4:4" x14ac:dyDescent="0.2">
      <c r="D1103" s="16"/>
    </row>
    <row r="1104" spans="4:4" x14ac:dyDescent="0.2">
      <c r="D1104" s="16"/>
    </row>
    <row r="1105" spans="4:4" x14ac:dyDescent="0.2">
      <c r="D1105" s="16"/>
    </row>
    <row r="1106" spans="4:4" x14ac:dyDescent="0.2">
      <c r="D1106" s="16"/>
    </row>
    <row r="1107" spans="4:4" x14ac:dyDescent="0.2">
      <c r="D1107" s="16"/>
    </row>
    <row r="1108" spans="4:4" x14ac:dyDescent="0.2">
      <c r="D1108" s="16"/>
    </row>
    <row r="1109" spans="4:4" x14ac:dyDescent="0.2">
      <c r="D1109" s="16"/>
    </row>
    <row r="1110" spans="4:4" x14ac:dyDescent="0.2">
      <c r="D1110" s="16"/>
    </row>
    <row r="1111" spans="4:4" x14ac:dyDescent="0.2">
      <c r="D1111" s="16"/>
    </row>
    <row r="1112" spans="4:4" x14ac:dyDescent="0.2">
      <c r="D1112" s="16"/>
    </row>
    <row r="1113" spans="4:4" x14ac:dyDescent="0.2">
      <c r="D1113" s="16"/>
    </row>
    <row r="1114" spans="4:4" x14ac:dyDescent="0.2">
      <c r="D1114" s="16"/>
    </row>
    <row r="1115" spans="4:4" x14ac:dyDescent="0.2">
      <c r="D1115" s="16"/>
    </row>
    <row r="1116" spans="4:4" x14ac:dyDescent="0.2">
      <c r="D1116" s="16"/>
    </row>
    <row r="1117" spans="4:4" x14ac:dyDescent="0.2">
      <c r="D1117" s="16"/>
    </row>
    <row r="1118" spans="4:4" x14ac:dyDescent="0.2">
      <c r="D1118" s="16"/>
    </row>
    <row r="1119" spans="4:4" x14ac:dyDescent="0.2">
      <c r="D1119" s="16"/>
    </row>
    <row r="1120" spans="4:4" x14ac:dyDescent="0.2">
      <c r="D1120" s="16"/>
    </row>
    <row r="1121" spans="4:4" x14ac:dyDescent="0.2">
      <c r="D1121" s="16"/>
    </row>
    <row r="1122" spans="4:4" x14ac:dyDescent="0.2">
      <c r="D1122" s="16"/>
    </row>
    <row r="1123" spans="4:4" x14ac:dyDescent="0.2">
      <c r="D1123" s="16"/>
    </row>
    <row r="1124" spans="4:4" x14ac:dyDescent="0.2">
      <c r="D1124" s="16"/>
    </row>
    <row r="1125" spans="4:4" x14ac:dyDescent="0.2">
      <c r="D1125" s="16"/>
    </row>
    <row r="1126" spans="4:4" x14ac:dyDescent="0.2">
      <c r="D1126" s="16"/>
    </row>
    <row r="1127" spans="4:4" x14ac:dyDescent="0.2">
      <c r="D1127" s="16"/>
    </row>
    <row r="1128" spans="4:4" x14ac:dyDescent="0.2">
      <c r="D1128" s="16"/>
    </row>
    <row r="1129" spans="4:4" x14ac:dyDescent="0.2">
      <c r="D1129" s="16"/>
    </row>
    <row r="1130" spans="4:4" x14ac:dyDescent="0.2">
      <c r="D1130" s="16"/>
    </row>
    <row r="1131" spans="4:4" x14ac:dyDescent="0.2">
      <c r="D1131" s="16"/>
    </row>
    <row r="1132" spans="4:4" x14ac:dyDescent="0.2">
      <c r="D1132" s="16"/>
    </row>
    <row r="1133" spans="4:4" x14ac:dyDescent="0.2">
      <c r="D1133" s="16"/>
    </row>
    <row r="1134" spans="4:4" x14ac:dyDescent="0.2">
      <c r="D1134" s="16"/>
    </row>
    <row r="1135" spans="4:4" x14ac:dyDescent="0.2">
      <c r="D1135" s="16"/>
    </row>
    <row r="1136" spans="4:4" x14ac:dyDescent="0.2">
      <c r="D1136" s="16"/>
    </row>
    <row r="1137" spans="4:4" x14ac:dyDescent="0.2">
      <c r="D1137" s="16"/>
    </row>
    <row r="1138" spans="4:4" x14ac:dyDescent="0.2">
      <c r="D1138" s="16"/>
    </row>
    <row r="1139" spans="4:4" x14ac:dyDescent="0.2">
      <c r="D1139" s="16"/>
    </row>
    <row r="1140" spans="4:4" x14ac:dyDescent="0.2">
      <c r="D1140" s="16"/>
    </row>
    <row r="1141" spans="4:4" x14ac:dyDescent="0.2">
      <c r="D1141" s="16"/>
    </row>
    <row r="1142" spans="4:4" x14ac:dyDescent="0.2">
      <c r="D1142" s="16"/>
    </row>
    <row r="1143" spans="4:4" x14ac:dyDescent="0.2">
      <c r="D1143" s="16"/>
    </row>
    <row r="1144" spans="4:4" x14ac:dyDescent="0.2">
      <c r="D1144" s="16"/>
    </row>
    <row r="1145" spans="4:4" x14ac:dyDescent="0.2">
      <c r="D1145" s="16"/>
    </row>
    <row r="1146" spans="4:4" x14ac:dyDescent="0.2">
      <c r="D1146" s="16"/>
    </row>
    <row r="1147" spans="4:4" x14ac:dyDescent="0.2">
      <c r="D1147" s="16"/>
    </row>
    <row r="1148" spans="4:4" x14ac:dyDescent="0.2">
      <c r="D1148" s="16"/>
    </row>
    <row r="1149" spans="4:4" x14ac:dyDescent="0.2">
      <c r="D1149" s="16"/>
    </row>
    <row r="1150" spans="4:4" x14ac:dyDescent="0.2">
      <c r="D1150" s="16"/>
    </row>
    <row r="1151" spans="4:4" x14ac:dyDescent="0.2">
      <c r="D1151" s="16"/>
    </row>
    <row r="1152" spans="4:4" x14ac:dyDescent="0.2">
      <c r="D1152" s="16"/>
    </row>
    <row r="1153" spans="4:4" x14ac:dyDescent="0.2">
      <c r="D1153" s="16"/>
    </row>
    <row r="1154" spans="4:4" x14ac:dyDescent="0.2">
      <c r="D1154" s="16"/>
    </row>
    <row r="1155" spans="4:4" x14ac:dyDescent="0.2">
      <c r="D1155" s="16"/>
    </row>
    <row r="1156" spans="4:4" x14ac:dyDescent="0.2">
      <c r="D1156" s="16"/>
    </row>
    <row r="1157" spans="4:4" x14ac:dyDescent="0.2">
      <c r="D1157" s="16"/>
    </row>
    <row r="1158" spans="4:4" x14ac:dyDescent="0.2">
      <c r="D1158" s="16"/>
    </row>
    <row r="1159" spans="4:4" x14ac:dyDescent="0.2">
      <c r="D1159" s="16"/>
    </row>
    <row r="1160" spans="4:4" x14ac:dyDescent="0.2">
      <c r="D1160" s="16"/>
    </row>
    <row r="1161" spans="4:4" x14ac:dyDescent="0.2">
      <c r="D1161" s="16"/>
    </row>
    <row r="1162" spans="4:4" x14ac:dyDescent="0.2">
      <c r="D1162" s="16"/>
    </row>
    <row r="1163" spans="4:4" x14ac:dyDescent="0.2">
      <c r="D1163" s="16"/>
    </row>
    <row r="1164" spans="4:4" x14ac:dyDescent="0.2">
      <c r="D1164" s="16"/>
    </row>
    <row r="1165" spans="4:4" x14ac:dyDescent="0.2">
      <c r="D1165" s="16"/>
    </row>
    <row r="1166" spans="4:4" x14ac:dyDescent="0.2">
      <c r="D1166" s="16"/>
    </row>
    <row r="1167" spans="4:4" x14ac:dyDescent="0.2">
      <c r="D1167" s="16"/>
    </row>
    <row r="1168" spans="4:4" x14ac:dyDescent="0.2">
      <c r="D1168" s="16"/>
    </row>
    <row r="1169" spans="4:4" x14ac:dyDescent="0.2">
      <c r="D1169" s="16"/>
    </row>
    <row r="1170" spans="4:4" x14ac:dyDescent="0.2">
      <c r="D1170" s="16"/>
    </row>
    <row r="1171" spans="4:4" x14ac:dyDescent="0.2">
      <c r="D1171" s="16"/>
    </row>
    <row r="1172" spans="4:4" x14ac:dyDescent="0.2">
      <c r="D1172" s="16"/>
    </row>
    <row r="1173" spans="4:4" x14ac:dyDescent="0.2">
      <c r="D1173" s="16"/>
    </row>
    <row r="1174" spans="4:4" x14ac:dyDescent="0.2">
      <c r="D1174" s="16"/>
    </row>
    <row r="1175" spans="4:4" x14ac:dyDescent="0.2">
      <c r="D1175" s="16"/>
    </row>
    <row r="1176" spans="4:4" x14ac:dyDescent="0.2">
      <c r="D1176" s="16"/>
    </row>
    <row r="1177" spans="4:4" x14ac:dyDescent="0.2">
      <c r="D1177" s="16"/>
    </row>
    <row r="1178" spans="4:4" x14ac:dyDescent="0.2">
      <c r="D1178" s="16"/>
    </row>
    <row r="1179" spans="4:4" x14ac:dyDescent="0.2">
      <c r="D1179" s="16"/>
    </row>
    <row r="1180" spans="4:4" x14ac:dyDescent="0.2">
      <c r="D1180" s="16"/>
    </row>
    <row r="1181" spans="4:4" x14ac:dyDescent="0.2">
      <c r="D1181" s="16"/>
    </row>
    <row r="1182" spans="4:4" x14ac:dyDescent="0.2">
      <c r="D1182" s="16"/>
    </row>
    <row r="1183" spans="4:4" x14ac:dyDescent="0.2">
      <c r="D1183" s="16"/>
    </row>
    <row r="1184" spans="4:4" x14ac:dyDescent="0.2">
      <c r="D1184" s="16"/>
    </row>
    <row r="1185" spans="4:4" x14ac:dyDescent="0.2">
      <c r="D1185" s="16"/>
    </row>
    <row r="1186" spans="4:4" x14ac:dyDescent="0.2">
      <c r="D1186" s="16"/>
    </row>
    <row r="1187" spans="4:4" x14ac:dyDescent="0.2">
      <c r="D1187" s="16"/>
    </row>
    <row r="1188" spans="4:4" x14ac:dyDescent="0.2">
      <c r="D1188" s="16"/>
    </row>
    <row r="1189" spans="4:4" x14ac:dyDescent="0.2">
      <c r="D1189" s="16"/>
    </row>
    <row r="1190" spans="4:4" x14ac:dyDescent="0.2">
      <c r="D1190" s="16"/>
    </row>
    <row r="1191" spans="4:4" x14ac:dyDescent="0.2">
      <c r="D1191" s="16"/>
    </row>
    <row r="1192" spans="4:4" x14ac:dyDescent="0.2">
      <c r="D1192" s="16"/>
    </row>
    <row r="1193" spans="4:4" x14ac:dyDescent="0.2">
      <c r="D1193" s="16"/>
    </row>
    <row r="1194" spans="4:4" x14ac:dyDescent="0.2">
      <c r="D1194" s="16"/>
    </row>
    <row r="1195" spans="4:4" x14ac:dyDescent="0.2">
      <c r="D1195" s="16"/>
    </row>
    <row r="1196" spans="4:4" x14ac:dyDescent="0.2">
      <c r="D1196" s="16"/>
    </row>
    <row r="1197" spans="4:4" x14ac:dyDescent="0.2">
      <c r="D1197" s="16"/>
    </row>
    <row r="1198" spans="4:4" x14ac:dyDescent="0.2">
      <c r="D1198" s="16"/>
    </row>
    <row r="1199" spans="4:4" x14ac:dyDescent="0.2">
      <c r="D1199" s="16"/>
    </row>
    <row r="1200" spans="4:4" x14ac:dyDescent="0.2">
      <c r="D1200" s="16"/>
    </row>
    <row r="1201" spans="4:4" x14ac:dyDescent="0.2">
      <c r="D1201" s="16"/>
    </row>
    <row r="1202" spans="4:4" x14ac:dyDescent="0.2">
      <c r="D1202" s="16"/>
    </row>
    <row r="1203" spans="4:4" x14ac:dyDescent="0.2">
      <c r="D1203" s="16"/>
    </row>
    <row r="1204" spans="4:4" x14ac:dyDescent="0.2">
      <c r="D1204" s="16"/>
    </row>
    <row r="1205" spans="4:4" x14ac:dyDescent="0.2">
      <c r="D1205" s="16"/>
    </row>
    <row r="1206" spans="4:4" x14ac:dyDescent="0.2">
      <c r="D1206" s="16"/>
    </row>
    <row r="1207" spans="4:4" x14ac:dyDescent="0.2">
      <c r="D1207" s="16"/>
    </row>
    <row r="1208" spans="4:4" x14ac:dyDescent="0.2">
      <c r="D1208" s="16"/>
    </row>
    <row r="1209" spans="4:4" x14ac:dyDescent="0.2">
      <c r="D1209" s="16"/>
    </row>
    <row r="1210" spans="4:4" x14ac:dyDescent="0.2">
      <c r="D1210" s="16"/>
    </row>
    <row r="1211" spans="4:4" x14ac:dyDescent="0.2">
      <c r="D1211" s="16"/>
    </row>
    <row r="1212" spans="4:4" x14ac:dyDescent="0.2">
      <c r="D1212" s="16"/>
    </row>
    <row r="1213" spans="4:4" x14ac:dyDescent="0.2">
      <c r="D1213" s="16"/>
    </row>
    <row r="1214" spans="4:4" x14ac:dyDescent="0.2">
      <c r="D1214" s="16"/>
    </row>
    <row r="1215" spans="4:4" x14ac:dyDescent="0.2">
      <c r="D1215" s="16"/>
    </row>
    <row r="1216" spans="4:4" x14ac:dyDescent="0.2">
      <c r="D1216" s="16"/>
    </row>
    <row r="1217" spans="4:4" x14ac:dyDescent="0.2">
      <c r="D1217" s="16"/>
    </row>
    <row r="1218" spans="4:4" x14ac:dyDescent="0.2">
      <c r="D1218" s="16"/>
    </row>
    <row r="1219" spans="4:4" x14ac:dyDescent="0.2">
      <c r="D1219" s="16"/>
    </row>
    <row r="1220" spans="4:4" x14ac:dyDescent="0.2">
      <c r="D1220" s="16"/>
    </row>
    <row r="1221" spans="4:4" x14ac:dyDescent="0.2">
      <c r="D1221" s="16"/>
    </row>
    <row r="1222" spans="4:4" x14ac:dyDescent="0.2">
      <c r="D1222" s="16"/>
    </row>
    <row r="1223" spans="4:4" x14ac:dyDescent="0.2">
      <c r="D1223" s="16"/>
    </row>
    <row r="1224" spans="4:4" x14ac:dyDescent="0.2">
      <c r="D1224" s="16"/>
    </row>
    <row r="1225" spans="4:4" x14ac:dyDescent="0.2">
      <c r="D1225" s="16"/>
    </row>
    <row r="1226" spans="4:4" x14ac:dyDescent="0.2">
      <c r="D1226" s="16"/>
    </row>
    <row r="1227" spans="4:4" x14ac:dyDescent="0.2">
      <c r="D1227" s="16"/>
    </row>
    <row r="1228" spans="4:4" x14ac:dyDescent="0.2">
      <c r="D1228" s="16"/>
    </row>
    <row r="1229" spans="4:4" x14ac:dyDescent="0.2">
      <c r="D1229" s="16"/>
    </row>
    <row r="1230" spans="4:4" x14ac:dyDescent="0.2">
      <c r="D1230" s="16"/>
    </row>
    <row r="1231" spans="4:4" x14ac:dyDescent="0.2">
      <c r="D1231" s="16"/>
    </row>
    <row r="1232" spans="4:4" x14ac:dyDescent="0.2">
      <c r="D1232" s="16"/>
    </row>
    <row r="1233" spans="4:4" x14ac:dyDescent="0.2">
      <c r="D1233" s="16"/>
    </row>
    <row r="1234" spans="4:4" x14ac:dyDescent="0.2">
      <c r="D1234" s="16"/>
    </row>
    <row r="1235" spans="4:4" x14ac:dyDescent="0.2">
      <c r="D1235" s="16"/>
    </row>
    <row r="1236" spans="4:4" x14ac:dyDescent="0.2">
      <c r="D1236" s="16"/>
    </row>
    <row r="1237" spans="4:4" x14ac:dyDescent="0.2">
      <c r="D1237" s="16"/>
    </row>
    <row r="1238" spans="4:4" x14ac:dyDescent="0.2">
      <c r="D1238" s="16"/>
    </row>
    <row r="1239" spans="4:4" x14ac:dyDescent="0.2">
      <c r="D1239" s="16"/>
    </row>
    <row r="1240" spans="4:4" x14ac:dyDescent="0.2">
      <c r="D1240" s="16"/>
    </row>
    <row r="1241" spans="4:4" x14ac:dyDescent="0.2">
      <c r="D1241" s="16"/>
    </row>
    <row r="1242" spans="4:4" x14ac:dyDescent="0.2">
      <c r="D1242" s="16"/>
    </row>
    <row r="1243" spans="4:4" x14ac:dyDescent="0.2">
      <c r="D1243" s="16"/>
    </row>
    <row r="1244" spans="4:4" x14ac:dyDescent="0.2">
      <c r="D1244" s="16"/>
    </row>
    <row r="1245" spans="4:4" x14ac:dyDescent="0.2">
      <c r="D1245" s="16"/>
    </row>
    <row r="1246" spans="4:4" x14ac:dyDescent="0.2">
      <c r="D1246" s="16"/>
    </row>
    <row r="1247" spans="4:4" x14ac:dyDescent="0.2">
      <c r="D1247" s="16"/>
    </row>
    <row r="1248" spans="4:4" x14ac:dyDescent="0.2">
      <c r="D1248" s="16"/>
    </row>
    <row r="1249" spans="4:4" x14ac:dyDescent="0.2">
      <c r="D1249" s="16"/>
    </row>
    <row r="1250" spans="4:4" x14ac:dyDescent="0.2">
      <c r="D1250" s="16"/>
    </row>
    <row r="1251" spans="4:4" x14ac:dyDescent="0.2">
      <c r="D1251" s="16"/>
    </row>
    <row r="1252" spans="4:4" x14ac:dyDescent="0.2">
      <c r="D1252" s="16"/>
    </row>
    <row r="1253" spans="4:4" x14ac:dyDescent="0.2">
      <c r="D1253" s="16"/>
    </row>
    <row r="1254" spans="4:4" x14ac:dyDescent="0.2">
      <c r="D1254" s="16"/>
    </row>
    <row r="1255" spans="4:4" x14ac:dyDescent="0.2">
      <c r="D1255" s="16"/>
    </row>
    <row r="1256" spans="4:4" x14ac:dyDescent="0.2">
      <c r="D1256" s="16"/>
    </row>
    <row r="1257" spans="4:4" x14ac:dyDescent="0.2">
      <c r="D1257" s="16"/>
    </row>
    <row r="1258" spans="4:4" x14ac:dyDescent="0.2">
      <c r="D1258" s="16"/>
    </row>
    <row r="1259" spans="4:4" x14ac:dyDescent="0.2">
      <c r="D1259" s="16"/>
    </row>
    <row r="1260" spans="4:4" x14ac:dyDescent="0.2">
      <c r="D1260" s="16"/>
    </row>
    <row r="1261" spans="4:4" x14ac:dyDescent="0.2">
      <c r="D1261" s="16"/>
    </row>
    <row r="1262" spans="4:4" x14ac:dyDescent="0.2">
      <c r="D1262" s="16"/>
    </row>
    <row r="1263" spans="4:4" x14ac:dyDescent="0.2">
      <c r="D1263" s="16"/>
    </row>
    <row r="1264" spans="4:4" x14ac:dyDescent="0.2">
      <c r="D1264" s="16"/>
    </row>
    <row r="1265" spans="4:4" x14ac:dyDescent="0.2">
      <c r="D1265" s="16"/>
    </row>
    <row r="1266" spans="4:4" x14ac:dyDescent="0.2">
      <c r="D1266" s="16"/>
    </row>
    <row r="1267" spans="4:4" x14ac:dyDescent="0.2">
      <c r="D1267" s="16"/>
    </row>
    <row r="1268" spans="4:4" x14ac:dyDescent="0.2">
      <c r="D1268" s="16"/>
    </row>
    <row r="1269" spans="4:4" x14ac:dyDescent="0.2">
      <c r="D1269" s="16"/>
    </row>
    <row r="1270" spans="4:4" x14ac:dyDescent="0.2">
      <c r="D1270" s="16"/>
    </row>
    <row r="1271" spans="4:4" x14ac:dyDescent="0.2">
      <c r="D1271" s="16"/>
    </row>
    <row r="1272" spans="4:4" x14ac:dyDescent="0.2">
      <c r="D1272" s="16"/>
    </row>
    <row r="1273" spans="4:4" x14ac:dyDescent="0.2">
      <c r="D1273" s="16"/>
    </row>
    <row r="1274" spans="4:4" x14ac:dyDescent="0.2">
      <c r="D1274" s="16"/>
    </row>
    <row r="1275" spans="4:4" x14ac:dyDescent="0.2">
      <c r="D1275" s="16"/>
    </row>
    <row r="1276" spans="4:4" x14ac:dyDescent="0.2">
      <c r="D1276" s="16"/>
    </row>
    <row r="1277" spans="4:4" x14ac:dyDescent="0.2">
      <c r="D1277" s="16"/>
    </row>
    <row r="1278" spans="4:4" x14ac:dyDescent="0.2">
      <c r="D1278" s="16"/>
    </row>
    <row r="1279" spans="4:4" x14ac:dyDescent="0.2">
      <c r="D1279" s="16"/>
    </row>
    <row r="1280" spans="4:4" x14ac:dyDescent="0.2">
      <c r="D1280" s="16"/>
    </row>
    <row r="1281" spans="4:4" x14ac:dyDescent="0.2">
      <c r="D1281" s="16"/>
    </row>
    <row r="1282" spans="4:4" x14ac:dyDescent="0.2">
      <c r="D1282" s="16"/>
    </row>
    <row r="1283" spans="4:4" x14ac:dyDescent="0.2">
      <c r="D1283" s="16"/>
    </row>
    <row r="1284" spans="4:4" x14ac:dyDescent="0.2">
      <c r="D1284" s="16"/>
    </row>
    <row r="1285" spans="4:4" x14ac:dyDescent="0.2">
      <c r="D1285" s="16"/>
    </row>
    <row r="1286" spans="4:4" x14ac:dyDescent="0.2">
      <c r="D1286" s="16"/>
    </row>
    <row r="1287" spans="4:4" x14ac:dyDescent="0.2">
      <c r="D1287" s="16"/>
    </row>
    <row r="1288" spans="4:4" x14ac:dyDescent="0.2">
      <c r="D1288" s="16"/>
    </row>
    <row r="1289" spans="4:4" x14ac:dyDescent="0.2">
      <c r="D1289" s="16"/>
    </row>
    <row r="1290" spans="4:4" x14ac:dyDescent="0.2">
      <c r="D1290" s="16"/>
    </row>
    <row r="1291" spans="4:4" x14ac:dyDescent="0.2">
      <c r="D1291" s="16"/>
    </row>
    <row r="1292" spans="4:4" x14ac:dyDescent="0.2">
      <c r="D1292" s="16"/>
    </row>
    <row r="1293" spans="4:4" x14ac:dyDescent="0.2">
      <c r="D1293" s="16"/>
    </row>
    <row r="1294" spans="4:4" x14ac:dyDescent="0.2">
      <c r="D1294" s="16"/>
    </row>
    <row r="1295" spans="4:4" x14ac:dyDescent="0.2">
      <c r="D1295" s="16"/>
    </row>
    <row r="1296" spans="4:4" x14ac:dyDescent="0.2">
      <c r="D1296" s="16"/>
    </row>
    <row r="1297" spans="4:4" x14ac:dyDescent="0.2">
      <c r="D1297" s="16"/>
    </row>
    <row r="1298" spans="4:4" x14ac:dyDescent="0.2">
      <c r="D1298" s="16"/>
    </row>
    <row r="1299" spans="4:4" x14ac:dyDescent="0.2">
      <c r="D1299" s="16"/>
    </row>
    <row r="1300" spans="4:4" x14ac:dyDescent="0.2">
      <c r="D1300" s="16"/>
    </row>
    <row r="1301" spans="4:4" x14ac:dyDescent="0.2">
      <c r="D1301" s="16"/>
    </row>
    <row r="1302" spans="4:4" x14ac:dyDescent="0.2">
      <c r="D1302" s="16"/>
    </row>
    <row r="1303" spans="4:4" x14ac:dyDescent="0.2">
      <c r="D1303" s="16"/>
    </row>
    <row r="1304" spans="4:4" x14ac:dyDescent="0.2">
      <c r="D1304" s="16"/>
    </row>
    <row r="1305" spans="4:4" x14ac:dyDescent="0.2">
      <c r="D1305" s="16"/>
    </row>
    <row r="1306" spans="4:4" x14ac:dyDescent="0.2">
      <c r="D1306" s="16"/>
    </row>
    <row r="1307" spans="4:4" x14ac:dyDescent="0.2">
      <c r="D1307" s="16"/>
    </row>
    <row r="1308" spans="4:4" x14ac:dyDescent="0.2">
      <c r="D1308" s="16"/>
    </row>
    <row r="1309" spans="4:4" x14ac:dyDescent="0.2">
      <c r="D1309" s="16"/>
    </row>
    <row r="1310" spans="4:4" x14ac:dyDescent="0.2">
      <c r="D1310" s="16"/>
    </row>
    <row r="1311" spans="4:4" x14ac:dyDescent="0.2">
      <c r="D1311" s="16"/>
    </row>
    <row r="1312" spans="4:4" x14ac:dyDescent="0.2">
      <c r="D1312" s="16"/>
    </row>
    <row r="1313" spans="4:4" x14ac:dyDescent="0.2">
      <c r="D1313" s="16"/>
    </row>
    <row r="1314" spans="4:4" x14ac:dyDescent="0.2">
      <c r="D1314" s="16"/>
    </row>
    <row r="1315" spans="4:4" x14ac:dyDescent="0.2">
      <c r="D1315" s="16"/>
    </row>
    <row r="1316" spans="4:4" x14ac:dyDescent="0.2">
      <c r="D1316" s="16"/>
    </row>
    <row r="1317" spans="4:4" x14ac:dyDescent="0.2">
      <c r="D1317" s="16"/>
    </row>
    <row r="1318" spans="4:4" x14ac:dyDescent="0.2">
      <c r="D1318" s="16"/>
    </row>
    <row r="1319" spans="4:4" x14ac:dyDescent="0.2">
      <c r="D1319" s="16"/>
    </row>
    <row r="1320" spans="4:4" x14ac:dyDescent="0.2">
      <c r="D1320" s="16"/>
    </row>
    <row r="1321" spans="4:4" x14ac:dyDescent="0.2">
      <c r="D1321" s="16"/>
    </row>
    <row r="1322" spans="4:4" x14ac:dyDescent="0.2">
      <c r="D1322" s="16"/>
    </row>
    <row r="1323" spans="4:4" x14ac:dyDescent="0.2">
      <c r="D1323" s="16"/>
    </row>
    <row r="1324" spans="4:4" x14ac:dyDescent="0.2">
      <c r="D1324" s="16"/>
    </row>
    <row r="1325" spans="4:4" x14ac:dyDescent="0.2">
      <c r="D1325" s="16"/>
    </row>
    <row r="1326" spans="4:4" x14ac:dyDescent="0.2">
      <c r="D1326" s="16"/>
    </row>
    <row r="1327" spans="4:4" x14ac:dyDescent="0.2">
      <c r="D1327" s="16"/>
    </row>
    <row r="1328" spans="4:4" x14ac:dyDescent="0.2">
      <c r="D1328" s="16"/>
    </row>
    <row r="1329" spans="4:4" x14ac:dyDescent="0.2">
      <c r="D1329" s="16"/>
    </row>
    <row r="1330" spans="4:4" x14ac:dyDescent="0.2">
      <c r="D1330" s="16"/>
    </row>
    <row r="1331" spans="4:4" x14ac:dyDescent="0.2">
      <c r="D1331" s="16"/>
    </row>
    <row r="1332" spans="4:4" x14ac:dyDescent="0.2">
      <c r="D1332" s="16"/>
    </row>
    <row r="1333" spans="4:4" x14ac:dyDescent="0.2">
      <c r="D1333" s="16"/>
    </row>
    <row r="1334" spans="4:4" x14ac:dyDescent="0.2">
      <c r="D1334" s="16"/>
    </row>
    <row r="1335" spans="4:4" x14ac:dyDescent="0.2">
      <c r="D1335" s="16"/>
    </row>
    <row r="1336" spans="4:4" x14ac:dyDescent="0.2">
      <c r="D1336" s="16"/>
    </row>
    <row r="1337" spans="4:4" x14ac:dyDescent="0.2">
      <c r="D1337" s="16"/>
    </row>
    <row r="1338" spans="4:4" x14ac:dyDescent="0.2">
      <c r="D1338" s="16"/>
    </row>
    <row r="1339" spans="4:4" x14ac:dyDescent="0.2">
      <c r="D1339" s="16"/>
    </row>
    <row r="1340" spans="4:4" x14ac:dyDescent="0.2">
      <c r="D1340" s="16"/>
    </row>
    <row r="1341" spans="4:4" x14ac:dyDescent="0.2">
      <c r="D1341" s="16"/>
    </row>
    <row r="1342" spans="4:4" x14ac:dyDescent="0.2">
      <c r="D1342" s="16"/>
    </row>
    <row r="1343" spans="4:4" x14ac:dyDescent="0.2">
      <c r="D1343" s="16"/>
    </row>
    <row r="1344" spans="4:4" x14ac:dyDescent="0.2">
      <c r="D1344" s="16"/>
    </row>
    <row r="1345" spans="4:4" x14ac:dyDescent="0.2">
      <c r="D1345" s="16"/>
    </row>
    <row r="1346" spans="4:4" x14ac:dyDescent="0.2">
      <c r="D1346" s="16"/>
    </row>
    <row r="1347" spans="4:4" x14ac:dyDescent="0.2">
      <c r="D1347" s="16"/>
    </row>
    <row r="1348" spans="4:4" x14ac:dyDescent="0.2">
      <c r="D1348" s="16"/>
    </row>
    <row r="1349" spans="4:4" x14ac:dyDescent="0.2">
      <c r="D1349" s="16"/>
    </row>
    <row r="1350" spans="4:4" x14ac:dyDescent="0.2">
      <c r="D1350" s="16"/>
    </row>
    <row r="1351" spans="4:4" x14ac:dyDescent="0.2">
      <c r="D1351" s="16"/>
    </row>
    <row r="1352" spans="4:4" x14ac:dyDescent="0.2">
      <c r="D1352" s="16"/>
    </row>
    <row r="1353" spans="4:4" x14ac:dyDescent="0.2">
      <c r="D1353" s="16"/>
    </row>
    <row r="1354" spans="4:4" x14ac:dyDescent="0.2">
      <c r="D1354" s="16"/>
    </row>
    <row r="1355" spans="4:4" x14ac:dyDescent="0.2">
      <c r="D1355" s="16"/>
    </row>
    <row r="1356" spans="4:4" x14ac:dyDescent="0.2">
      <c r="D1356" s="16"/>
    </row>
    <row r="1357" spans="4:4" x14ac:dyDescent="0.2">
      <c r="D1357" s="16"/>
    </row>
    <row r="1358" spans="4:4" x14ac:dyDescent="0.2">
      <c r="D1358" s="16"/>
    </row>
    <row r="1359" spans="4:4" x14ac:dyDescent="0.2">
      <c r="D1359" s="16"/>
    </row>
    <row r="1360" spans="4:4" x14ac:dyDescent="0.2">
      <c r="D1360" s="16"/>
    </row>
    <row r="1361" spans="4:4" x14ac:dyDescent="0.2">
      <c r="D1361" s="16"/>
    </row>
    <row r="1362" spans="4:4" x14ac:dyDescent="0.2">
      <c r="D1362" s="16"/>
    </row>
    <row r="1363" spans="4:4" x14ac:dyDescent="0.2">
      <c r="D1363" s="16"/>
    </row>
    <row r="1364" spans="4:4" x14ac:dyDescent="0.2">
      <c r="D1364" s="16"/>
    </row>
    <row r="1365" spans="4:4" x14ac:dyDescent="0.2">
      <c r="D1365" s="16"/>
    </row>
    <row r="1366" spans="4:4" x14ac:dyDescent="0.2">
      <c r="D1366" s="16"/>
    </row>
    <row r="1367" spans="4:4" x14ac:dyDescent="0.2">
      <c r="D1367" s="16"/>
    </row>
    <row r="1368" spans="4:4" x14ac:dyDescent="0.2">
      <c r="D1368" s="16"/>
    </row>
    <row r="1369" spans="4:4" x14ac:dyDescent="0.2">
      <c r="D1369" s="16"/>
    </row>
    <row r="1370" spans="4:4" x14ac:dyDescent="0.2">
      <c r="D1370" s="16"/>
    </row>
    <row r="1371" spans="4:4" x14ac:dyDescent="0.2">
      <c r="D1371" s="16"/>
    </row>
    <row r="1372" spans="4:4" x14ac:dyDescent="0.2">
      <c r="D1372" s="16"/>
    </row>
    <row r="1373" spans="4:4" x14ac:dyDescent="0.2">
      <c r="D1373" s="16"/>
    </row>
    <row r="1374" spans="4:4" x14ac:dyDescent="0.2">
      <c r="D1374" s="16"/>
    </row>
    <row r="1375" spans="4:4" x14ac:dyDescent="0.2">
      <c r="D1375" s="16"/>
    </row>
    <row r="1376" spans="4:4" x14ac:dyDescent="0.2">
      <c r="D1376" s="16"/>
    </row>
    <row r="1377" spans="4:4" x14ac:dyDescent="0.2">
      <c r="D1377" s="16"/>
    </row>
    <row r="1378" spans="4:4" x14ac:dyDescent="0.2">
      <c r="D1378" s="16"/>
    </row>
    <row r="1379" spans="4:4" x14ac:dyDescent="0.2">
      <c r="D1379" s="16"/>
    </row>
    <row r="1380" spans="4:4" x14ac:dyDescent="0.2">
      <c r="D1380" s="16"/>
    </row>
    <row r="1381" spans="4:4" x14ac:dyDescent="0.2">
      <c r="D1381" s="16"/>
    </row>
    <row r="1382" spans="4:4" x14ac:dyDescent="0.2">
      <c r="D1382" s="16"/>
    </row>
    <row r="1383" spans="4:4" x14ac:dyDescent="0.2">
      <c r="D1383" s="16"/>
    </row>
    <row r="1384" spans="4:4" x14ac:dyDescent="0.2">
      <c r="D1384" s="16"/>
    </row>
    <row r="1385" spans="4:4" x14ac:dyDescent="0.2">
      <c r="D1385" s="16"/>
    </row>
    <row r="1386" spans="4:4" x14ac:dyDescent="0.2">
      <c r="D1386" s="16"/>
    </row>
    <row r="1387" spans="4:4" x14ac:dyDescent="0.2">
      <c r="D1387" s="16"/>
    </row>
    <row r="1388" spans="4:4" x14ac:dyDescent="0.2">
      <c r="D1388" s="16"/>
    </row>
    <row r="1389" spans="4:4" x14ac:dyDescent="0.2">
      <c r="D1389" s="16"/>
    </row>
    <row r="1390" spans="4:4" x14ac:dyDescent="0.2">
      <c r="D1390" s="16"/>
    </row>
    <row r="1391" spans="4:4" x14ac:dyDescent="0.2">
      <c r="D1391" s="16"/>
    </row>
    <row r="1392" spans="4:4" x14ac:dyDescent="0.2">
      <c r="D1392" s="16"/>
    </row>
    <row r="1393" spans="4:4" x14ac:dyDescent="0.2">
      <c r="D1393" s="16"/>
    </row>
    <row r="1394" spans="4:4" x14ac:dyDescent="0.2">
      <c r="D1394" s="16"/>
    </row>
    <row r="1395" spans="4:4" x14ac:dyDescent="0.2">
      <c r="D1395" s="16"/>
    </row>
    <row r="1396" spans="4:4" x14ac:dyDescent="0.2">
      <c r="D1396" s="16"/>
    </row>
    <row r="1397" spans="4:4" x14ac:dyDescent="0.2">
      <c r="D1397" s="16"/>
    </row>
    <row r="1398" spans="4:4" x14ac:dyDescent="0.2">
      <c r="D1398" s="16"/>
    </row>
    <row r="1399" spans="4:4" x14ac:dyDescent="0.2">
      <c r="D1399" s="16"/>
    </row>
    <row r="1400" spans="4:4" x14ac:dyDescent="0.2">
      <c r="D1400" s="16"/>
    </row>
    <row r="1401" spans="4:4" x14ac:dyDescent="0.2">
      <c r="D1401" s="16"/>
    </row>
    <row r="1402" spans="4:4" x14ac:dyDescent="0.2">
      <c r="D1402" s="16"/>
    </row>
    <row r="1403" spans="4:4" x14ac:dyDescent="0.2">
      <c r="D1403" s="16"/>
    </row>
    <row r="1404" spans="4:4" x14ac:dyDescent="0.2">
      <c r="D1404" s="16"/>
    </row>
    <row r="1405" spans="4:4" x14ac:dyDescent="0.2">
      <c r="D1405" s="16"/>
    </row>
    <row r="1406" spans="4:4" x14ac:dyDescent="0.2">
      <c r="D1406" s="16"/>
    </row>
    <row r="1407" spans="4:4" x14ac:dyDescent="0.2">
      <c r="D1407" s="16"/>
    </row>
    <row r="1408" spans="4:4" x14ac:dyDescent="0.2">
      <c r="D1408" s="16"/>
    </row>
    <row r="1409" spans="4:4" x14ac:dyDescent="0.2">
      <c r="D1409" s="16"/>
    </row>
    <row r="1410" spans="4:4" x14ac:dyDescent="0.2">
      <c r="D1410" s="16"/>
    </row>
    <row r="1411" spans="4:4" x14ac:dyDescent="0.2">
      <c r="D1411" s="16"/>
    </row>
    <row r="1412" spans="4:4" x14ac:dyDescent="0.2">
      <c r="D1412" s="16"/>
    </row>
    <row r="1413" spans="4:4" x14ac:dyDescent="0.2">
      <c r="D1413" s="16"/>
    </row>
    <row r="1414" spans="4:4" x14ac:dyDescent="0.2">
      <c r="D1414" s="16"/>
    </row>
    <row r="1415" spans="4:4" x14ac:dyDescent="0.2">
      <c r="D1415" s="16"/>
    </row>
    <row r="1416" spans="4:4" x14ac:dyDescent="0.2">
      <c r="D1416" s="16"/>
    </row>
    <row r="1417" spans="4:4" x14ac:dyDescent="0.2">
      <c r="D1417" s="16"/>
    </row>
    <row r="1418" spans="4:4" x14ac:dyDescent="0.2">
      <c r="D1418" s="16"/>
    </row>
    <row r="1419" spans="4:4" x14ac:dyDescent="0.2">
      <c r="D1419" s="16"/>
    </row>
    <row r="1420" spans="4:4" x14ac:dyDescent="0.2">
      <c r="D1420" s="16"/>
    </row>
    <row r="1421" spans="4:4" x14ac:dyDescent="0.2">
      <c r="D1421" s="16"/>
    </row>
    <row r="1422" spans="4:4" x14ac:dyDescent="0.2">
      <c r="D1422" s="16"/>
    </row>
    <row r="1423" spans="4:4" x14ac:dyDescent="0.2">
      <c r="D1423" s="16"/>
    </row>
    <row r="1424" spans="4:4" x14ac:dyDescent="0.2">
      <c r="D1424" s="16"/>
    </row>
    <row r="1425" spans="4:4" x14ac:dyDescent="0.2">
      <c r="D1425" s="16"/>
    </row>
    <row r="1426" spans="4:4" x14ac:dyDescent="0.2">
      <c r="D1426" s="16"/>
    </row>
    <row r="1427" spans="4:4" x14ac:dyDescent="0.2">
      <c r="D1427" s="16"/>
    </row>
    <row r="1428" spans="4:4" x14ac:dyDescent="0.2">
      <c r="D1428" s="16"/>
    </row>
    <row r="1429" spans="4:4" x14ac:dyDescent="0.2">
      <c r="D1429" s="16"/>
    </row>
    <row r="1430" spans="4:4" x14ac:dyDescent="0.2">
      <c r="D1430" s="16"/>
    </row>
    <row r="1431" spans="4:4" x14ac:dyDescent="0.2">
      <c r="D1431" s="16"/>
    </row>
    <row r="1432" spans="4:4" x14ac:dyDescent="0.2">
      <c r="D1432" s="16"/>
    </row>
    <row r="1433" spans="4:4" x14ac:dyDescent="0.2">
      <c r="D1433" s="16"/>
    </row>
    <row r="1434" spans="4:4" x14ac:dyDescent="0.2">
      <c r="D1434" s="16"/>
    </row>
    <row r="1435" spans="4:4" x14ac:dyDescent="0.2">
      <c r="D1435" s="16"/>
    </row>
    <row r="1436" spans="4:4" x14ac:dyDescent="0.2">
      <c r="D1436" s="16"/>
    </row>
    <row r="1437" spans="4:4" x14ac:dyDescent="0.2">
      <c r="D1437" s="16"/>
    </row>
    <row r="1438" spans="4:4" x14ac:dyDescent="0.2">
      <c r="D1438" s="16"/>
    </row>
    <row r="1439" spans="4:4" x14ac:dyDescent="0.2">
      <c r="D1439" s="16"/>
    </row>
    <row r="1440" spans="4:4" x14ac:dyDescent="0.2">
      <c r="D1440" s="16"/>
    </row>
    <row r="1441" spans="4:4" x14ac:dyDescent="0.2">
      <c r="D1441" s="16"/>
    </row>
    <row r="1442" spans="4:4" x14ac:dyDescent="0.2">
      <c r="D1442" s="16"/>
    </row>
    <row r="1443" spans="4:4" x14ac:dyDescent="0.2">
      <c r="D1443" s="16"/>
    </row>
    <row r="1444" spans="4:4" x14ac:dyDescent="0.2">
      <c r="D1444" s="16"/>
    </row>
    <row r="1445" spans="4:4" x14ac:dyDescent="0.2">
      <c r="D1445" s="16"/>
    </row>
    <row r="1446" spans="4:4" x14ac:dyDescent="0.2">
      <c r="D1446" s="16"/>
    </row>
    <row r="1447" spans="4:4" x14ac:dyDescent="0.2">
      <c r="D1447" s="16"/>
    </row>
    <row r="1448" spans="4:4" x14ac:dyDescent="0.2">
      <c r="D1448" s="16"/>
    </row>
    <row r="1449" spans="4:4" x14ac:dyDescent="0.2">
      <c r="D1449" s="16"/>
    </row>
    <row r="1450" spans="4:4" x14ac:dyDescent="0.2">
      <c r="D1450" s="16"/>
    </row>
    <row r="1451" spans="4:4" x14ac:dyDescent="0.2">
      <c r="D1451" s="16"/>
    </row>
    <row r="1452" spans="4:4" x14ac:dyDescent="0.2">
      <c r="D1452" s="16"/>
    </row>
    <row r="1453" spans="4:4" x14ac:dyDescent="0.2">
      <c r="D1453" s="16"/>
    </row>
    <row r="1454" spans="4:4" x14ac:dyDescent="0.2">
      <c r="D1454" s="16"/>
    </row>
    <row r="1455" spans="4:4" x14ac:dyDescent="0.2">
      <c r="D1455" s="16"/>
    </row>
    <row r="1456" spans="4:4" x14ac:dyDescent="0.2">
      <c r="D1456" s="16"/>
    </row>
    <row r="1457" spans="4:4" x14ac:dyDescent="0.2">
      <c r="D1457" s="16"/>
    </row>
    <row r="1458" spans="4:4" x14ac:dyDescent="0.2">
      <c r="D1458" s="16"/>
    </row>
    <row r="1459" spans="4:4" x14ac:dyDescent="0.2">
      <c r="D1459" s="16"/>
    </row>
    <row r="1460" spans="4:4" x14ac:dyDescent="0.2">
      <c r="D1460" s="16"/>
    </row>
    <row r="1461" spans="4:4" x14ac:dyDescent="0.2">
      <c r="D1461" s="16"/>
    </row>
    <row r="1462" spans="4:4" x14ac:dyDescent="0.2">
      <c r="D1462" s="16"/>
    </row>
    <row r="1463" spans="4:4" x14ac:dyDescent="0.2">
      <c r="D1463" s="16"/>
    </row>
    <row r="1464" spans="4:4" x14ac:dyDescent="0.2">
      <c r="D1464" s="16"/>
    </row>
    <row r="1465" spans="4:4" x14ac:dyDescent="0.2">
      <c r="D1465" s="16"/>
    </row>
    <row r="1466" spans="4:4" x14ac:dyDescent="0.2">
      <c r="D1466" s="16"/>
    </row>
    <row r="1467" spans="4:4" x14ac:dyDescent="0.2">
      <c r="D1467" s="16"/>
    </row>
    <row r="1468" spans="4:4" x14ac:dyDescent="0.2">
      <c r="D1468" s="16"/>
    </row>
    <row r="1469" spans="4:4" x14ac:dyDescent="0.2">
      <c r="D1469" s="16"/>
    </row>
    <row r="1470" spans="4:4" x14ac:dyDescent="0.2">
      <c r="D1470" s="16"/>
    </row>
    <row r="1471" spans="4:4" x14ac:dyDescent="0.2">
      <c r="D1471" s="16"/>
    </row>
    <row r="1472" spans="4:4" x14ac:dyDescent="0.2">
      <c r="D1472" s="16"/>
    </row>
    <row r="1473" spans="4:4" x14ac:dyDescent="0.2">
      <c r="D1473" s="16"/>
    </row>
    <row r="1474" spans="4:4" x14ac:dyDescent="0.2">
      <c r="D1474" s="16"/>
    </row>
    <row r="1475" spans="4:4" x14ac:dyDescent="0.2">
      <c r="D1475" s="16"/>
    </row>
    <row r="1476" spans="4:4" x14ac:dyDescent="0.2">
      <c r="D1476" s="16"/>
    </row>
    <row r="1477" spans="4:4" x14ac:dyDescent="0.2">
      <c r="D1477" s="16"/>
    </row>
    <row r="1478" spans="4:4" x14ac:dyDescent="0.2">
      <c r="D1478" s="16"/>
    </row>
    <row r="1479" spans="4:4" x14ac:dyDescent="0.2">
      <c r="D1479" s="16"/>
    </row>
    <row r="1480" spans="4:4" x14ac:dyDescent="0.2">
      <c r="D1480" s="16"/>
    </row>
    <row r="1481" spans="4:4" x14ac:dyDescent="0.2">
      <c r="D1481" s="16"/>
    </row>
    <row r="1482" spans="4:4" x14ac:dyDescent="0.2">
      <c r="D1482" s="16"/>
    </row>
    <row r="1483" spans="4:4" x14ac:dyDescent="0.2">
      <c r="D1483" s="16"/>
    </row>
    <row r="1484" spans="4:4" x14ac:dyDescent="0.2">
      <c r="D1484" s="16"/>
    </row>
    <row r="1485" spans="4:4" x14ac:dyDescent="0.2">
      <c r="D1485" s="16"/>
    </row>
    <row r="1486" spans="4:4" x14ac:dyDescent="0.2">
      <c r="D1486" s="16"/>
    </row>
    <row r="1487" spans="4:4" x14ac:dyDescent="0.2">
      <c r="D1487" s="16"/>
    </row>
    <row r="1488" spans="4:4" x14ac:dyDescent="0.2">
      <c r="D1488" s="16"/>
    </row>
    <row r="1489" spans="4:4" x14ac:dyDescent="0.2">
      <c r="D1489" s="16"/>
    </row>
    <row r="1490" spans="4:4" x14ac:dyDescent="0.2">
      <c r="D1490" s="16"/>
    </row>
    <row r="1491" spans="4:4" x14ac:dyDescent="0.2">
      <c r="D1491" s="16"/>
    </row>
    <row r="1492" spans="4:4" x14ac:dyDescent="0.2">
      <c r="D1492" s="16"/>
    </row>
    <row r="1493" spans="4:4" x14ac:dyDescent="0.2">
      <c r="D1493" s="16"/>
    </row>
    <row r="1494" spans="4:4" x14ac:dyDescent="0.2">
      <c r="D1494" s="16"/>
    </row>
    <row r="1495" spans="4:4" x14ac:dyDescent="0.2">
      <c r="D1495" s="16"/>
    </row>
    <row r="1496" spans="4:4" x14ac:dyDescent="0.2">
      <c r="D1496" s="16"/>
    </row>
    <row r="1497" spans="4:4" x14ac:dyDescent="0.2">
      <c r="D1497" s="16"/>
    </row>
    <row r="1498" spans="4:4" x14ac:dyDescent="0.2">
      <c r="D1498" s="16"/>
    </row>
    <row r="1499" spans="4:4" x14ac:dyDescent="0.2">
      <c r="D1499" s="16"/>
    </row>
    <row r="1500" spans="4:4" x14ac:dyDescent="0.2">
      <c r="D1500" s="16"/>
    </row>
    <row r="1501" spans="4:4" x14ac:dyDescent="0.2">
      <c r="D1501" s="16"/>
    </row>
    <row r="1502" spans="4:4" x14ac:dyDescent="0.2">
      <c r="D1502" s="16"/>
    </row>
    <row r="1503" spans="4:4" x14ac:dyDescent="0.2">
      <c r="D1503" s="16"/>
    </row>
    <row r="1504" spans="4:4" x14ac:dyDescent="0.2">
      <c r="D1504" s="16"/>
    </row>
    <row r="1505" spans="4:4" x14ac:dyDescent="0.2">
      <c r="D1505" s="16"/>
    </row>
    <row r="1506" spans="4:4" x14ac:dyDescent="0.2">
      <c r="D1506" s="16"/>
    </row>
    <row r="1507" spans="4:4" x14ac:dyDescent="0.2">
      <c r="D1507" s="16"/>
    </row>
    <row r="1508" spans="4:4" x14ac:dyDescent="0.2">
      <c r="D1508" s="16"/>
    </row>
    <row r="1509" spans="4:4" x14ac:dyDescent="0.2">
      <c r="D1509" s="16"/>
    </row>
    <row r="1510" spans="4:4" x14ac:dyDescent="0.2">
      <c r="D1510" s="16"/>
    </row>
    <row r="1511" spans="4:4" x14ac:dyDescent="0.2">
      <c r="D1511" s="16"/>
    </row>
    <row r="1512" spans="4:4" x14ac:dyDescent="0.2">
      <c r="D1512" s="16"/>
    </row>
    <row r="1513" spans="4:4" x14ac:dyDescent="0.2">
      <c r="D1513" s="16"/>
    </row>
    <row r="1514" spans="4:4" x14ac:dyDescent="0.2">
      <c r="D1514" s="16"/>
    </row>
    <row r="1515" spans="4:4" x14ac:dyDescent="0.2">
      <c r="D1515" s="16"/>
    </row>
    <row r="1516" spans="4:4" x14ac:dyDescent="0.2">
      <c r="D1516" s="16"/>
    </row>
    <row r="1517" spans="4:4" x14ac:dyDescent="0.2">
      <c r="D1517" s="16"/>
    </row>
    <row r="1518" spans="4:4" x14ac:dyDescent="0.2">
      <c r="D1518" s="16"/>
    </row>
    <row r="1519" spans="4:4" x14ac:dyDescent="0.2">
      <c r="D1519" s="16"/>
    </row>
    <row r="1520" spans="4:4" x14ac:dyDescent="0.2">
      <c r="D1520" s="16"/>
    </row>
    <row r="1521" spans="4:4" x14ac:dyDescent="0.2">
      <c r="D1521" s="16"/>
    </row>
    <row r="1522" spans="4:4" x14ac:dyDescent="0.2">
      <c r="D1522" s="16"/>
    </row>
    <row r="1523" spans="4:4" x14ac:dyDescent="0.2">
      <c r="D1523" s="16"/>
    </row>
    <row r="1524" spans="4:4" x14ac:dyDescent="0.2">
      <c r="D1524" s="16"/>
    </row>
    <row r="1525" spans="4:4" x14ac:dyDescent="0.2">
      <c r="D1525" s="16"/>
    </row>
    <row r="1526" spans="4:4" x14ac:dyDescent="0.2">
      <c r="D1526" s="16"/>
    </row>
    <row r="1527" spans="4:4" x14ac:dyDescent="0.2">
      <c r="D1527" s="16"/>
    </row>
    <row r="1528" spans="4:4" x14ac:dyDescent="0.2">
      <c r="D1528" s="16"/>
    </row>
    <row r="1529" spans="4:4" x14ac:dyDescent="0.2">
      <c r="D1529" s="16"/>
    </row>
    <row r="1530" spans="4:4" x14ac:dyDescent="0.2">
      <c r="D1530" s="16"/>
    </row>
    <row r="1531" spans="4:4" x14ac:dyDescent="0.2">
      <c r="D1531" s="16"/>
    </row>
    <row r="1532" spans="4:4" x14ac:dyDescent="0.2">
      <c r="D1532" s="16"/>
    </row>
    <row r="1533" spans="4:4" x14ac:dyDescent="0.2">
      <c r="D1533" s="16"/>
    </row>
    <row r="1534" spans="4:4" x14ac:dyDescent="0.2">
      <c r="D1534" s="16"/>
    </row>
    <row r="1535" spans="4:4" x14ac:dyDescent="0.2">
      <c r="D1535" s="16"/>
    </row>
    <row r="1536" spans="4:4" x14ac:dyDescent="0.2">
      <c r="D1536" s="16"/>
    </row>
    <row r="1537" spans="4:4" x14ac:dyDescent="0.2">
      <c r="D1537" s="16"/>
    </row>
    <row r="1538" spans="4:4" x14ac:dyDescent="0.2">
      <c r="D1538" s="16"/>
    </row>
    <row r="1539" spans="4:4" x14ac:dyDescent="0.2">
      <c r="D1539" s="16"/>
    </row>
    <row r="1540" spans="4:4" x14ac:dyDescent="0.2">
      <c r="D1540" s="16"/>
    </row>
    <row r="1541" spans="4:4" x14ac:dyDescent="0.2">
      <c r="D1541" s="16"/>
    </row>
    <row r="1542" spans="4:4" x14ac:dyDescent="0.2">
      <c r="D1542" s="16"/>
    </row>
    <row r="1543" spans="4:4" x14ac:dyDescent="0.2">
      <c r="D1543" s="16"/>
    </row>
    <row r="1544" spans="4:4" x14ac:dyDescent="0.2">
      <c r="D1544" s="16"/>
    </row>
    <row r="1545" spans="4:4" x14ac:dyDescent="0.2">
      <c r="D1545" s="16"/>
    </row>
    <row r="1546" spans="4:4" x14ac:dyDescent="0.2">
      <c r="D1546" s="16"/>
    </row>
    <row r="1547" spans="4:4" x14ac:dyDescent="0.2">
      <c r="D1547" s="16"/>
    </row>
    <row r="1548" spans="4:4" x14ac:dyDescent="0.2">
      <c r="D1548" s="16"/>
    </row>
    <row r="1549" spans="4:4" x14ac:dyDescent="0.2">
      <c r="D1549" s="16"/>
    </row>
    <row r="1550" spans="4:4" x14ac:dyDescent="0.2">
      <c r="D1550" s="16"/>
    </row>
    <row r="1551" spans="4:4" x14ac:dyDescent="0.2">
      <c r="D1551" s="16"/>
    </row>
    <row r="1552" spans="4:4" x14ac:dyDescent="0.2">
      <c r="D1552" s="16"/>
    </row>
    <row r="1553" spans="4:4" x14ac:dyDescent="0.2">
      <c r="D1553" s="16"/>
    </row>
    <row r="1554" spans="4:4" x14ac:dyDescent="0.2">
      <c r="D1554" s="16"/>
    </row>
    <row r="1555" spans="4:4" x14ac:dyDescent="0.2">
      <c r="D1555" s="16"/>
    </row>
    <row r="1556" spans="4:4" x14ac:dyDescent="0.2">
      <c r="D1556" s="16"/>
    </row>
    <row r="1557" spans="4:4" x14ac:dyDescent="0.2">
      <c r="D1557" s="16"/>
    </row>
    <row r="1558" spans="4:4" x14ac:dyDescent="0.2">
      <c r="D1558" s="16"/>
    </row>
    <row r="1559" spans="4:4" x14ac:dyDescent="0.2">
      <c r="D1559" s="16"/>
    </row>
    <row r="1560" spans="4:4" x14ac:dyDescent="0.2">
      <c r="D1560" s="16"/>
    </row>
    <row r="1561" spans="4:4" x14ac:dyDescent="0.2">
      <c r="D1561" s="16"/>
    </row>
    <row r="1562" spans="4:4" x14ac:dyDescent="0.2">
      <c r="D1562" s="16"/>
    </row>
    <row r="1563" spans="4:4" x14ac:dyDescent="0.2">
      <c r="D1563" s="16"/>
    </row>
    <row r="1564" spans="4:4" x14ac:dyDescent="0.2">
      <c r="D1564" s="16"/>
    </row>
    <row r="1565" spans="4:4" x14ac:dyDescent="0.2">
      <c r="D1565" s="16"/>
    </row>
    <row r="1566" spans="4:4" x14ac:dyDescent="0.2">
      <c r="D1566" s="16"/>
    </row>
    <row r="1567" spans="4:4" x14ac:dyDescent="0.2">
      <c r="D1567" s="16"/>
    </row>
    <row r="1568" spans="4:4" x14ac:dyDescent="0.2">
      <c r="D1568" s="16"/>
    </row>
    <row r="1569" spans="4:4" x14ac:dyDescent="0.2">
      <c r="D1569" s="16"/>
    </row>
    <row r="1570" spans="4:4" x14ac:dyDescent="0.2">
      <c r="D1570" s="16"/>
    </row>
    <row r="1571" spans="4:4" x14ac:dyDescent="0.2">
      <c r="D1571" s="16"/>
    </row>
    <row r="1572" spans="4:4" x14ac:dyDescent="0.2">
      <c r="D1572" s="16"/>
    </row>
    <row r="1573" spans="4:4" x14ac:dyDescent="0.2">
      <c r="D1573" s="16"/>
    </row>
    <row r="1574" spans="4:4" x14ac:dyDescent="0.2">
      <c r="D1574" s="16"/>
    </row>
    <row r="1575" spans="4:4" x14ac:dyDescent="0.2">
      <c r="D1575" s="16"/>
    </row>
    <row r="1576" spans="4:4" x14ac:dyDescent="0.2">
      <c r="D1576" s="16"/>
    </row>
    <row r="1577" spans="4:4" x14ac:dyDescent="0.2">
      <c r="D1577" s="16"/>
    </row>
    <row r="1578" spans="4:4" x14ac:dyDescent="0.2">
      <c r="D1578" s="16"/>
    </row>
    <row r="1579" spans="4:4" x14ac:dyDescent="0.2">
      <c r="D1579" s="16"/>
    </row>
    <row r="1580" spans="4:4" x14ac:dyDescent="0.2">
      <c r="D1580" s="16"/>
    </row>
    <row r="1581" spans="4:4" x14ac:dyDescent="0.2">
      <c r="D1581" s="16"/>
    </row>
    <row r="1582" spans="4:4" x14ac:dyDescent="0.2">
      <c r="D1582" s="16"/>
    </row>
    <row r="1583" spans="4:4" x14ac:dyDescent="0.2">
      <c r="D1583" s="16"/>
    </row>
    <row r="1584" spans="4:4" x14ac:dyDescent="0.2">
      <c r="D1584" s="16"/>
    </row>
    <row r="1585" spans="4:4" x14ac:dyDescent="0.2">
      <c r="D1585" s="16"/>
    </row>
    <row r="1586" spans="4:4" x14ac:dyDescent="0.2">
      <c r="D1586" s="16"/>
    </row>
    <row r="1587" spans="4:4" x14ac:dyDescent="0.2">
      <c r="D1587" s="16"/>
    </row>
    <row r="1588" spans="4:4" x14ac:dyDescent="0.2">
      <c r="D1588" s="16"/>
    </row>
    <row r="1589" spans="4:4" x14ac:dyDescent="0.2">
      <c r="D1589" s="16"/>
    </row>
    <row r="1590" spans="4:4" x14ac:dyDescent="0.2">
      <c r="D1590" s="16"/>
    </row>
    <row r="1591" spans="4:4" x14ac:dyDescent="0.2">
      <c r="D1591" s="16"/>
    </row>
    <row r="1592" spans="4:4" x14ac:dyDescent="0.2">
      <c r="D1592" s="16"/>
    </row>
    <row r="1593" spans="4:4" x14ac:dyDescent="0.2">
      <c r="D1593" s="16"/>
    </row>
    <row r="1594" spans="4:4" x14ac:dyDescent="0.2">
      <c r="D1594" s="16"/>
    </row>
    <row r="1595" spans="4:4" x14ac:dyDescent="0.2">
      <c r="D1595" s="16"/>
    </row>
    <row r="1596" spans="4:4" x14ac:dyDescent="0.2">
      <c r="D1596" s="16"/>
    </row>
    <row r="1597" spans="4:4" x14ac:dyDescent="0.2">
      <c r="D1597" s="16"/>
    </row>
    <row r="1598" spans="4:4" x14ac:dyDescent="0.2">
      <c r="D1598" s="16"/>
    </row>
    <row r="1599" spans="4:4" x14ac:dyDescent="0.2">
      <c r="D1599" s="16"/>
    </row>
    <row r="1600" spans="4:4" x14ac:dyDescent="0.2">
      <c r="D1600" s="16"/>
    </row>
    <row r="1601" spans="4:4" x14ac:dyDescent="0.2">
      <c r="D1601" s="16"/>
    </row>
    <row r="1602" spans="4:4" x14ac:dyDescent="0.2">
      <c r="D1602" s="16"/>
    </row>
    <row r="1603" spans="4:4" x14ac:dyDescent="0.2">
      <c r="D1603" s="16"/>
    </row>
    <row r="1604" spans="4:4" x14ac:dyDescent="0.2">
      <c r="D1604" s="16"/>
    </row>
    <row r="1605" spans="4:4" x14ac:dyDescent="0.2">
      <c r="D1605" s="16"/>
    </row>
    <row r="1606" spans="4:4" x14ac:dyDescent="0.2">
      <c r="D1606" s="16"/>
    </row>
    <row r="1607" spans="4:4" x14ac:dyDescent="0.2">
      <c r="D1607" s="16"/>
    </row>
    <row r="1608" spans="4:4" x14ac:dyDescent="0.2">
      <c r="D1608" s="16"/>
    </row>
    <row r="1609" spans="4:4" x14ac:dyDescent="0.2">
      <c r="D1609" s="16"/>
    </row>
    <row r="1610" spans="4:4" x14ac:dyDescent="0.2">
      <c r="D1610" s="16"/>
    </row>
    <row r="1611" spans="4:4" x14ac:dyDescent="0.2">
      <c r="D1611" s="16"/>
    </row>
    <row r="1612" spans="4:4" x14ac:dyDescent="0.2">
      <c r="D1612" s="16"/>
    </row>
    <row r="1613" spans="4:4" x14ac:dyDescent="0.2">
      <c r="D1613" s="16"/>
    </row>
    <row r="1614" spans="4:4" x14ac:dyDescent="0.2">
      <c r="D1614" s="16"/>
    </row>
    <row r="1615" spans="4:4" x14ac:dyDescent="0.2">
      <c r="D1615" s="16"/>
    </row>
    <row r="1616" spans="4:4" x14ac:dyDescent="0.2">
      <c r="D1616" s="16"/>
    </row>
    <row r="1617" spans="4:4" x14ac:dyDescent="0.2">
      <c r="D1617" s="16"/>
    </row>
    <row r="1618" spans="4:4" x14ac:dyDescent="0.2">
      <c r="D1618" s="16"/>
    </row>
    <row r="1619" spans="4:4" x14ac:dyDescent="0.2">
      <c r="D1619" s="16"/>
    </row>
    <row r="1620" spans="4:4" x14ac:dyDescent="0.2">
      <c r="D1620" s="16"/>
    </row>
    <row r="1621" spans="4:4" x14ac:dyDescent="0.2">
      <c r="D1621" s="16"/>
    </row>
    <row r="1622" spans="4:4" x14ac:dyDescent="0.2">
      <c r="D1622" s="16"/>
    </row>
    <row r="1623" spans="4:4" x14ac:dyDescent="0.2">
      <c r="D1623" s="16"/>
    </row>
    <row r="1624" spans="4:4" x14ac:dyDescent="0.2">
      <c r="D1624" s="16"/>
    </row>
    <row r="1625" spans="4:4" x14ac:dyDescent="0.2">
      <c r="D1625" s="16"/>
    </row>
    <row r="1626" spans="4:4" x14ac:dyDescent="0.2">
      <c r="D1626" s="16"/>
    </row>
    <row r="1627" spans="4:4" x14ac:dyDescent="0.2">
      <c r="D1627" s="16"/>
    </row>
    <row r="1628" spans="4:4" x14ac:dyDescent="0.2">
      <c r="D1628" s="16"/>
    </row>
    <row r="1629" spans="4:4" x14ac:dyDescent="0.2">
      <c r="D1629" s="16"/>
    </row>
    <row r="1630" spans="4:4" x14ac:dyDescent="0.2">
      <c r="D1630" s="16"/>
    </row>
    <row r="1631" spans="4:4" x14ac:dyDescent="0.2">
      <c r="D1631" s="16"/>
    </row>
    <row r="1632" spans="4:4" x14ac:dyDescent="0.2">
      <c r="D1632" s="16"/>
    </row>
    <row r="1633" spans="4:4" x14ac:dyDescent="0.2">
      <c r="D1633" s="16"/>
    </row>
    <row r="1634" spans="4:4" x14ac:dyDescent="0.2">
      <c r="D1634" s="16"/>
    </row>
    <row r="1635" spans="4:4" x14ac:dyDescent="0.2">
      <c r="D1635" s="16"/>
    </row>
    <row r="1636" spans="4:4" x14ac:dyDescent="0.2">
      <c r="D1636" s="16"/>
    </row>
    <row r="1637" spans="4:4" x14ac:dyDescent="0.2">
      <c r="D1637" s="16"/>
    </row>
    <row r="1638" spans="4:4" x14ac:dyDescent="0.2">
      <c r="D1638" s="16"/>
    </row>
    <row r="1639" spans="4:4" x14ac:dyDescent="0.2">
      <c r="D1639" s="16"/>
    </row>
    <row r="1640" spans="4:4" x14ac:dyDescent="0.2">
      <c r="D1640" s="16"/>
    </row>
    <row r="1641" spans="4:4" x14ac:dyDescent="0.2">
      <c r="D1641" s="16"/>
    </row>
    <row r="1642" spans="4:4" x14ac:dyDescent="0.2">
      <c r="D1642" s="16"/>
    </row>
    <row r="1643" spans="4:4" x14ac:dyDescent="0.2">
      <c r="D1643" s="16"/>
    </row>
    <row r="1644" spans="4:4" x14ac:dyDescent="0.2">
      <c r="D1644" s="16"/>
    </row>
    <row r="1645" spans="4:4" x14ac:dyDescent="0.2">
      <c r="D1645" s="16"/>
    </row>
    <row r="1646" spans="4:4" x14ac:dyDescent="0.2">
      <c r="D1646" s="16"/>
    </row>
    <row r="1647" spans="4:4" x14ac:dyDescent="0.2">
      <c r="D1647" s="16"/>
    </row>
    <row r="1648" spans="4:4" x14ac:dyDescent="0.2">
      <c r="D1648" s="16"/>
    </row>
    <row r="1649" spans="4:4" x14ac:dyDescent="0.2">
      <c r="D1649" s="16"/>
    </row>
    <row r="1650" spans="4:4" x14ac:dyDescent="0.2">
      <c r="D1650" s="16"/>
    </row>
    <row r="1651" spans="4:4" x14ac:dyDescent="0.2">
      <c r="D1651" s="16"/>
    </row>
    <row r="1652" spans="4:4" x14ac:dyDescent="0.2">
      <c r="D1652" s="16"/>
    </row>
    <row r="1653" spans="4:4" x14ac:dyDescent="0.2">
      <c r="D1653" s="16"/>
    </row>
    <row r="1654" spans="4:4" x14ac:dyDescent="0.2">
      <c r="D1654" s="16"/>
    </row>
    <row r="1655" spans="4:4" x14ac:dyDescent="0.2">
      <c r="D1655" s="16"/>
    </row>
    <row r="1656" spans="4:4" x14ac:dyDescent="0.2">
      <c r="D1656" s="16"/>
    </row>
    <row r="1657" spans="4:4" x14ac:dyDescent="0.2">
      <c r="D1657" s="16"/>
    </row>
    <row r="1658" spans="4:4" x14ac:dyDescent="0.2">
      <c r="D1658" s="16"/>
    </row>
    <row r="1659" spans="4:4" x14ac:dyDescent="0.2">
      <c r="D1659" s="16"/>
    </row>
    <row r="1660" spans="4:4" x14ac:dyDescent="0.2">
      <c r="D1660" s="16"/>
    </row>
    <row r="1661" spans="4:4" x14ac:dyDescent="0.2">
      <c r="D1661" s="16"/>
    </row>
    <row r="1662" spans="4:4" x14ac:dyDescent="0.2">
      <c r="D1662" s="16"/>
    </row>
    <row r="1663" spans="4:4" x14ac:dyDescent="0.2">
      <c r="D1663" s="16"/>
    </row>
    <row r="1664" spans="4:4" x14ac:dyDescent="0.2">
      <c r="D1664" s="16"/>
    </row>
    <row r="1665" spans="4:4" x14ac:dyDescent="0.2">
      <c r="D1665" s="16"/>
    </row>
    <row r="1666" spans="4:4" x14ac:dyDescent="0.2">
      <c r="D1666" s="16"/>
    </row>
    <row r="1667" spans="4:4" x14ac:dyDescent="0.2">
      <c r="D1667" s="16"/>
    </row>
    <row r="1668" spans="4:4" x14ac:dyDescent="0.2">
      <c r="D1668" s="16"/>
    </row>
    <row r="1669" spans="4:4" x14ac:dyDescent="0.2">
      <c r="D1669" s="16"/>
    </row>
    <row r="1670" spans="4:4" x14ac:dyDescent="0.2">
      <c r="D1670" s="16"/>
    </row>
    <row r="1671" spans="4:4" x14ac:dyDescent="0.2">
      <c r="D1671" s="16"/>
    </row>
    <row r="1672" spans="4:4" x14ac:dyDescent="0.2">
      <c r="D1672" s="16"/>
    </row>
    <row r="1673" spans="4:4" x14ac:dyDescent="0.2">
      <c r="D1673" s="16"/>
    </row>
    <row r="1674" spans="4:4" x14ac:dyDescent="0.2">
      <c r="D1674" s="16"/>
    </row>
    <row r="1675" spans="4:4" x14ac:dyDescent="0.2">
      <c r="D1675" s="16"/>
    </row>
    <row r="1676" spans="4:4" x14ac:dyDescent="0.2">
      <c r="D1676" s="16"/>
    </row>
    <row r="1677" spans="4:4" x14ac:dyDescent="0.2">
      <c r="D1677" s="16"/>
    </row>
    <row r="1678" spans="4:4" x14ac:dyDescent="0.2">
      <c r="D1678" s="16"/>
    </row>
    <row r="1679" spans="4:4" x14ac:dyDescent="0.2">
      <c r="D1679" s="16"/>
    </row>
    <row r="1680" spans="4:4" x14ac:dyDescent="0.2">
      <c r="D1680" s="16"/>
    </row>
    <row r="1681" spans="4:4" x14ac:dyDescent="0.2">
      <c r="D1681" s="16"/>
    </row>
    <row r="1682" spans="4:4" x14ac:dyDescent="0.2">
      <c r="D1682" s="16"/>
    </row>
    <row r="1683" spans="4:4" x14ac:dyDescent="0.2">
      <c r="D1683" s="16"/>
    </row>
    <row r="1684" spans="4:4" x14ac:dyDescent="0.2">
      <c r="D1684" s="16"/>
    </row>
    <row r="1685" spans="4:4" x14ac:dyDescent="0.2">
      <c r="D1685" s="16"/>
    </row>
    <row r="1686" spans="4:4" x14ac:dyDescent="0.2">
      <c r="D1686" s="16"/>
    </row>
    <row r="1687" spans="4:4" x14ac:dyDescent="0.2">
      <c r="D1687" s="16"/>
    </row>
    <row r="1688" spans="4:4" x14ac:dyDescent="0.2">
      <c r="D1688" s="16"/>
    </row>
    <row r="1689" spans="4:4" x14ac:dyDescent="0.2">
      <c r="D1689" s="16"/>
    </row>
    <row r="1690" spans="4:4" x14ac:dyDescent="0.2">
      <c r="D1690" s="16"/>
    </row>
    <row r="1691" spans="4:4" x14ac:dyDescent="0.2">
      <c r="D1691" s="16"/>
    </row>
    <row r="1692" spans="4:4" x14ac:dyDescent="0.2">
      <c r="D1692" s="16"/>
    </row>
    <row r="1693" spans="4:4" x14ac:dyDescent="0.2">
      <c r="D1693" s="16"/>
    </row>
    <row r="1694" spans="4:4" x14ac:dyDescent="0.2">
      <c r="D1694" s="16"/>
    </row>
    <row r="1695" spans="4:4" x14ac:dyDescent="0.2">
      <c r="D1695" s="16"/>
    </row>
    <row r="1696" spans="4:4" x14ac:dyDescent="0.2">
      <c r="D1696" s="16"/>
    </row>
    <row r="1697" spans="4:4" x14ac:dyDescent="0.2">
      <c r="D1697" s="16"/>
    </row>
    <row r="1698" spans="4:4" x14ac:dyDescent="0.2">
      <c r="D1698" s="16"/>
    </row>
    <row r="1699" spans="4:4" x14ac:dyDescent="0.2">
      <c r="D1699" s="16"/>
    </row>
    <row r="1700" spans="4:4" x14ac:dyDescent="0.2">
      <c r="D1700" s="16"/>
    </row>
    <row r="1701" spans="4:4" x14ac:dyDescent="0.2">
      <c r="D1701" s="16"/>
    </row>
    <row r="1702" spans="4:4" x14ac:dyDescent="0.2">
      <c r="D1702" s="16"/>
    </row>
    <row r="1703" spans="4:4" x14ac:dyDescent="0.2">
      <c r="D1703" s="16"/>
    </row>
    <row r="1704" spans="4:4" x14ac:dyDescent="0.2">
      <c r="D1704" s="16"/>
    </row>
    <row r="1705" spans="4:4" x14ac:dyDescent="0.2">
      <c r="D1705" s="16"/>
    </row>
    <row r="1706" spans="4:4" x14ac:dyDescent="0.2">
      <c r="D1706" s="16"/>
    </row>
    <row r="1707" spans="4:4" x14ac:dyDescent="0.2">
      <c r="D1707" s="16"/>
    </row>
    <row r="1708" spans="4:4" x14ac:dyDescent="0.2">
      <c r="D1708" s="16"/>
    </row>
    <row r="1709" spans="4:4" x14ac:dyDescent="0.2">
      <c r="D1709" s="16"/>
    </row>
    <row r="1710" spans="4:4" x14ac:dyDescent="0.2">
      <c r="D1710" s="16"/>
    </row>
    <row r="1711" spans="4:4" x14ac:dyDescent="0.2">
      <c r="D1711" s="16"/>
    </row>
    <row r="1712" spans="4:4" x14ac:dyDescent="0.2">
      <c r="D1712" s="16"/>
    </row>
    <row r="1713" spans="4:4" x14ac:dyDescent="0.2">
      <c r="D1713" s="16"/>
    </row>
    <row r="1714" spans="4:4" x14ac:dyDescent="0.2">
      <c r="D1714" s="16"/>
    </row>
    <row r="1715" spans="4:4" x14ac:dyDescent="0.2">
      <c r="D1715" s="16"/>
    </row>
    <row r="1716" spans="4:4" x14ac:dyDescent="0.2">
      <c r="D1716" s="16"/>
    </row>
    <row r="1717" spans="4:4" x14ac:dyDescent="0.2">
      <c r="D1717" s="16"/>
    </row>
    <row r="1718" spans="4:4" x14ac:dyDescent="0.2">
      <c r="D1718" s="16"/>
    </row>
    <row r="1719" spans="4:4" x14ac:dyDescent="0.2">
      <c r="D1719" s="16"/>
    </row>
    <row r="1720" spans="4:4" x14ac:dyDescent="0.2">
      <c r="D1720" s="16"/>
    </row>
    <row r="1721" spans="4:4" x14ac:dyDescent="0.2">
      <c r="D1721" s="16"/>
    </row>
    <row r="1722" spans="4:4" x14ac:dyDescent="0.2">
      <c r="D1722" s="16"/>
    </row>
    <row r="1723" spans="4:4" x14ac:dyDescent="0.2">
      <c r="D1723" s="16"/>
    </row>
    <row r="1724" spans="4:4" x14ac:dyDescent="0.2">
      <c r="D1724" s="16"/>
    </row>
    <row r="1725" spans="4:4" x14ac:dyDescent="0.2">
      <c r="D1725" s="16"/>
    </row>
    <row r="1726" spans="4:4" x14ac:dyDescent="0.2">
      <c r="D1726" s="16"/>
    </row>
    <row r="1727" spans="4:4" x14ac:dyDescent="0.2">
      <c r="D1727" s="16"/>
    </row>
    <row r="1728" spans="4:4" x14ac:dyDescent="0.2">
      <c r="D1728" s="16"/>
    </row>
    <row r="1729" spans="4:4" x14ac:dyDescent="0.2">
      <c r="D1729" s="16"/>
    </row>
    <row r="1730" spans="4:4" x14ac:dyDescent="0.2">
      <c r="D1730" s="16"/>
    </row>
    <row r="1731" spans="4:4" x14ac:dyDescent="0.2">
      <c r="D1731" s="16"/>
    </row>
    <row r="1732" spans="4:4" x14ac:dyDescent="0.2">
      <c r="D1732" s="16"/>
    </row>
    <row r="1733" spans="4:4" x14ac:dyDescent="0.2">
      <c r="D1733" s="16"/>
    </row>
    <row r="1734" spans="4:4" x14ac:dyDescent="0.2">
      <c r="D1734" s="16"/>
    </row>
    <row r="1735" spans="4:4" x14ac:dyDescent="0.2">
      <c r="D1735" s="16"/>
    </row>
    <row r="1736" spans="4:4" x14ac:dyDescent="0.2">
      <c r="D1736" s="16"/>
    </row>
    <row r="1737" spans="4:4" x14ac:dyDescent="0.2">
      <c r="D1737" s="16"/>
    </row>
    <row r="1738" spans="4:4" x14ac:dyDescent="0.2">
      <c r="D1738" s="16"/>
    </row>
    <row r="1739" spans="4:4" x14ac:dyDescent="0.2">
      <c r="D1739" s="16"/>
    </row>
    <row r="1740" spans="4:4" x14ac:dyDescent="0.2">
      <c r="D1740" s="16"/>
    </row>
    <row r="1741" spans="4:4" x14ac:dyDescent="0.2">
      <c r="D1741" s="16"/>
    </row>
    <row r="1742" spans="4:4" x14ac:dyDescent="0.2">
      <c r="D1742" s="16"/>
    </row>
    <row r="1743" spans="4:4" x14ac:dyDescent="0.2">
      <c r="D1743" s="16"/>
    </row>
    <row r="1744" spans="4:4" x14ac:dyDescent="0.2">
      <c r="D1744" s="16"/>
    </row>
    <row r="1745" spans="4:4" x14ac:dyDescent="0.2">
      <c r="D1745" s="16"/>
    </row>
    <row r="1746" spans="4:4" x14ac:dyDescent="0.2">
      <c r="D1746" s="16"/>
    </row>
    <row r="1747" spans="4:4" x14ac:dyDescent="0.2">
      <c r="D1747" s="16"/>
    </row>
    <row r="1748" spans="4:4" x14ac:dyDescent="0.2">
      <c r="D1748" s="16"/>
    </row>
    <row r="1749" spans="4:4" x14ac:dyDescent="0.2">
      <c r="D1749" s="16"/>
    </row>
    <row r="1750" spans="4:4" x14ac:dyDescent="0.2">
      <c r="D1750" s="16"/>
    </row>
    <row r="1751" spans="4:4" x14ac:dyDescent="0.2">
      <c r="D1751" s="16"/>
    </row>
    <row r="1752" spans="4:4" x14ac:dyDescent="0.2">
      <c r="D1752" s="16"/>
    </row>
    <row r="1753" spans="4:4" x14ac:dyDescent="0.2">
      <c r="D1753" s="16"/>
    </row>
    <row r="1754" spans="4:4" x14ac:dyDescent="0.2">
      <c r="D1754" s="16"/>
    </row>
    <row r="1755" spans="4:4" x14ac:dyDescent="0.2">
      <c r="D1755" s="16"/>
    </row>
    <row r="1756" spans="4:4" x14ac:dyDescent="0.2">
      <c r="D1756" s="16"/>
    </row>
    <row r="1757" spans="4:4" x14ac:dyDescent="0.2">
      <c r="D1757" s="16"/>
    </row>
    <row r="1758" spans="4:4" x14ac:dyDescent="0.2">
      <c r="D1758" s="16"/>
    </row>
    <row r="1759" spans="4:4" x14ac:dyDescent="0.2">
      <c r="D1759" s="16"/>
    </row>
    <row r="1760" spans="4:4" x14ac:dyDescent="0.2">
      <c r="D1760" s="16"/>
    </row>
    <row r="1761" spans="4:4" x14ac:dyDescent="0.2">
      <c r="D1761" s="16"/>
    </row>
    <row r="1762" spans="4:4" x14ac:dyDescent="0.2">
      <c r="D1762" s="16"/>
    </row>
    <row r="1763" spans="4:4" x14ac:dyDescent="0.2">
      <c r="D1763" s="16"/>
    </row>
    <row r="1764" spans="4:4" x14ac:dyDescent="0.2">
      <c r="D1764" s="16"/>
    </row>
    <row r="1765" spans="4:4" x14ac:dyDescent="0.2">
      <c r="D1765" s="16"/>
    </row>
    <row r="1766" spans="4:4" x14ac:dyDescent="0.2">
      <c r="D1766" s="16"/>
    </row>
    <row r="1767" spans="4:4" x14ac:dyDescent="0.2">
      <c r="D1767" s="16"/>
    </row>
    <row r="1768" spans="4:4" x14ac:dyDescent="0.2">
      <c r="D1768" s="16"/>
    </row>
    <row r="1769" spans="4:4" x14ac:dyDescent="0.2">
      <c r="D1769" s="16"/>
    </row>
    <row r="1770" spans="4:4" x14ac:dyDescent="0.2">
      <c r="D1770" s="16"/>
    </row>
    <row r="1771" spans="4:4" x14ac:dyDescent="0.2">
      <c r="D1771" s="16"/>
    </row>
    <row r="1772" spans="4:4" x14ac:dyDescent="0.2">
      <c r="D1772" s="16"/>
    </row>
    <row r="1773" spans="4:4" x14ac:dyDescent="0.2">
      <c r="D1773" s="16"/>
    </row>
    <row r="1774" spans="4:4" x14ac:dyDescent="0.2">
      <c r="D1774" s="16"/>
    </row>
    <row r="1775" spans="4:4" x14ac:dyDescent="0.2">
      <c r="D1775" s="16"/>
    </row>
    <row r="1776" spans="4:4" x14ac:dyDescent="0.2">
      <c r="D1776" s="16"/>
    </row>
    <row r="1777" spans="4:4" x14ac:dyDescent="0.2">
      <c r="D1777" s="16"/>
    </row>
    <row r="1778" spans="4:4" x14ac:dyDescent="0.2">
      <c r="D1778" s="16"/>
    </row>
    <row r="1779" spans="4:4" x14ac:dyDescent="0.2">
      <c r="D1779" s="16"/>
    </row>
    <row r="1780" spans="4:4" x14ac:dyDescent="0.2">
      <c r="D1780" s="16"/>
    </row>
    <row r="1781" spans="4:4" x14ac:dyDescent="0.2">
      <c r="D1781" s="16"/>
    </row>
    <row r="1782" spans="4:4" x14ac:dyDescent="0.2">
      <c r="D1782" s="16"/>
    </row>
    <row r="1783" spans="4:4" x14ac:dyDescent="0.2">
      <c r="D1783" s="16"/>
    </row>
    <row r="1784" spans="4:4" x14ac:dyDescent="0.2">
      <c r="D1784" s="16"/>
    </row>
    <row r="1785" spans="4:4" x14ac:dyDescent="0.2">
      <c r="D1785" s="16"/>
    </row>
    <row r="1786" spans="4:4" x14ac:dyDescent="0.2">
      <c r="D1786" s="16"/>
    </row>
    <row r="1787" spans="4:4" x14ac:dyDescent="0.2">
      <c r="D1787" s="16"/>
    </row>
    <row r="1788" spans="4:4" x14ac:dyDescent="0.2">
      <c r="D1788" s="16"/>
    </row>
    <row r="1789" spans="4:4" x14ac:dyDescent="0.2">
      <c r="D1789" s="16"/>
    </row>
    <row r="1790" spans="4:4" x14ac:dyDescent="0.2">
      <c r="D1790" s="16"/>
    </row>
    <row r="1791" spans="4:4" x14ac:dyDescent="0.2">
      <c r="D1791" s="16"/>
    </row>
    <row r="1792" spans="4:4" x14ac:dyDescent="0.2">
      <c r="D1792" s="16"/>
    </row>
    <row r="1793" spans="4:4" x14ac:dyDescent="0.2">
      <c r="D1793" s="16"/>
    </row>
    <row r="1794" spans="4:4" x14ac:dyDescent="0.2">
      <c r="D1794" s="16"/>
    </row>
    <row r="1795" spans="4:4" x14ac:dyDescent="0.2">
      <c r="D1795" s="16"/>
    </row>
    <row r="1796" spans="4:4" x14ac:dyDescent="0.2">
      <c r="D1796" s="16"/>
    </row>
    <row r="1797" spans="4:4" x14ac:dyDescent="0.2">
      <c r="D1797" s="16"/>
    </row>
    <row r="1798" spans="4:4" x14ac:dyDescent="0.2">
      <c r="D1798" s="16"/>
    </row>
    <row r="1799" spans="4:4" x14ac:dyDescent="0.2">
      <c r="D1799" s="16"/>
    </row>
    <row r="1800" spans="4:4" x14ac:dyDescent="0.2">
      <c r="D1800" s="16"/>
    </row>
    <row r="1801" spans="4:4" x14ac:dyDescent="0.2">
      <c r="D1801" s="16"/>
    </row>
    <row r="1802" spans="4:4" x14ac:dyDescent="0.2">
      <c r="D1802" s="16"/>
    </row>
    <row r="1803" spans="4:4" x14ac:dyDescent="0.2">
      <c r="D1803" s="16"/>
    </row>
    <row r="1804" spans="4:4" x14ac:dyDescent="0.2">
      <c r="D1804" s="16"/>
    </row>
    <row r="1805" spans="4:4" x14ac:dyDescent="0.2">
      <c r="D1805" s="16"/>
    </row>
    <row r="1806" spans="4:4" x14ac:dyDescent="0.2">
      <c r="D1806" s="16"/>
    </row>
    <row r="1807" spans="4:4" x14ac:dyDescent="0.2">
      <c r="D1807" s="16"/>
    </row>
    <row r="1808" spans="4:4" x14ac:dyDescent="0.2">
      <c r="D1808" s="16"/>
    </row>
    <row r="1809" spans="4:4" x14ac:dyDescent="0.2">
      <c r="D1809" s="16"/>
    </row>
    <row r="1810" spans="4:4" x14ac:dyDescent="0.2">
      <c r="D1810" s="16"/>
    </row>
    <row r="1811" spans="4:4" x14ac:dyDescent="0.2">
      <c r="D1811" s="16"/>
    </row>
    <row r="1812" spans="4:4" x14ac:dyDescent="0.2">
      <c r="D1812" s="16"/>
    </row>
    <row r="1813" spans="4:4" x14ac:dyDescent="0.2">
      <c r="D1813" s="16"/>
    </row>
    <row r="1814" spans="4:4" x14ac:dyDescent="0.2">
      <c r="D1814" s="16"/>
    </row>
    <row r="1815" spans="4:4" x14ac:dyDescent="0.2">
      <c r="D1815" s="16"/>
    </row>
    <row r="1816" spans="4:4" x14ac:dyDescent="0.2">
      <c r="D1816" s="16"/>
    </row>
    <row r="1817" spans="4:4" x14ac:dyDescent="0.2">
      <c r="D1817" s="16"/>
    </row>
    <row r="1818" spans="4:4" x14ac:dyDescent="0.2">
      <c r="D1818" s="16"/>
    </row>
    <row r="1819" spans="4:4" x14ac:dyDescent="0.2">
      <c r="D1819" s="16"/>
    </row>
    <row r="1820" spans="4:4" x14ac:dyDescent="0.2">
      <c r="D1820" s="16"/>
    </row>
    <row r="1821" spans="4:4" x14ac:dyDescent="0.2">
      <c r="D1821" s="16"/>
    </row>
    <row r="1822" spans="4:4" x14ac:dyDescent="0.2">
      <c r="D1822" s="16"/>
    </row>
    <row r="1823" spans="4:4" x14ac:dyDescent="0.2">
      <c r="D1823" s="16"/>
    </row>
    <row r="1824" spans="4:4" x14ac:dyDescent="0.2">
      <c r="D1824" s="16"/>
    </row>
    <row r="1825" spans="4:4" x14ac:dyDescent="0.2">
      <c r="D1825" s="16"/>
    </row>
    <row r="1826" spans="4:4" x14ac:dyDescent="0.2">
      <c r="D1826" s="16"/>
    </row>
    <row r="1827" spans="4:4" x14ac:dyDescent="0.2">
      <c r="D1827" s="16"/>
    </row>
    <row r="1828" spans="4:4" x14ac:dyDescent="0.2">
      <c r="D1828" s="16"/>
    </row>
    <row r="1829" spans="4:4" x14ac:dyDescent="0.2">
      <c r="D1829" s="16"/>
    </row>
    <row r="1830" spans="4:4" x14ac:dyDescent="0.2">
      <c r="D1830" s="16"/>
    </row>
    <row r="1831" spans="4:4" x14ac:dyDescent="0.2">
      <c r="D1831" s="16"/>
    </row>
    <row r="1832" spans="4:4" x14ac:dyDescent="0.2">
      <c r="D1832" s="16"/>
    </row>
    <row r="1833" spans="4:4" x14ac:dyDescent="0.2">
      <c r="D1833" s="16"/>
    </row>
    <row r="1834" spans="4:4" x14ac:dyDescent="0.2">
      <c r="D1834" s="16"/>
    </row>
    <row r="1835" spans="4:4" x14ac:dyDescent="0.2">
      <c r="D1835" s="16"/>
    </row>
    <row r="1836" spans="4:4" x14ac:dyDescent="0.2">
      <c r="D1836" s="16"/>
    </row>
    <row r="1837" spans="4:4" x14ac:dyDescent="0.2">
      <c r="D1837" s="16"/>
    </row>
    <row r="1838" spans="4:4" x14ac:dyDescent="0.2">
      <c r="D1838" s="16"/>
    </row>
    <row r="1839" spans="4:4" x14ac:dyDescent="0.2">
      <c r="D1839" s="16"/>
    </row>
    <row r="1840" spans="4:4" x14ac:dyDescent="0.2">
      <c r="D1840" s="16"/>
    </row>
    <row r="1841" spans="4:4" x14ac:dyDescent="0.2">
      <c r="D1841" s="16"/>
    </row>
    <row r="1842" spans="4:4" x14ac:dyDescent="0.2">
      <c r="D1842" s="16"/>
    </row>
    <row r="1843" spans="4:4" x14ac:dyDescent="0.2">
      <c r="D1843" s="16"/>
    </row>
    <row r="1844" spans="4:4" x14ac:dyDescent="0.2">
      <c r="D1844" s="16"/>
    </row>
    <row r="1845" spans="4:4" x14ac:dyDescent="0.2">
      <c r="D1845" s="16"/>
    </row>
    <row r="1846" spans="4:4" x14ac:dyDescent="0.2">
      <c r="D1846" s="16"/>
    </row>
    <row r="1847" spans="4:4" x14ac:dyDescent="0.2">
      <c r="D1847" s="16"/>
    </row>
    <row r="1848" spans="4:4" x14ac:dyDescent="0.2">
      <c r="D1848" s="16"/>
    </row>
    <row r="1849" spans="4:4" x14ac:dyDescent="0.2">
      <c r="D1849" s="16"/>
    </row>
    <row r="1850" spans="4:4" x14ac:dyDescent="0.2">
      <c r="D1850" s="16"/>
    </row>
    <row r="1851" spans="4:4" x14ac:dyDescent="0.2">
      <c r="D1851" s="16"/>
    </row>
    <row r="1852" spans="4:4" x14ac:dyDescent="0.2">
      <c r="D1852" s="16"/>
    </row>
    <row r="1853" spans="4:4" x14ac:dyDescent="0.2">
      <c r="D1853" s="16"/>
    </row>
    <row r="1854" spans="4:4" x14ac:dyDescent="0.2">
      <c r="D1854" s="16"/>
    </row>
    <row r="1855" spans="4:4" x14ac:dyDescent="0.2">
      <c r="D1855" s="16"/>
    </row>
    <row r="1856" spans="4:4" x14ac:dyDescent="0.2">
      <c r="D1856" s="16"/>
    </row>
    <row r="1857" spans="4:4" x14ac:dyDescent="0.2">
      <c r="D1857" s="16"/>
    </row>
    <row r="1858" spans="4:4" x14ac:dyDescent="0.2">
      <c r="D1858" s="16"/>
    </row>
    <row r="1859" spans="4:4" x14ac:dyDescent="0.2">
      <c r="D1859" s="16"/>
    </row>
    <row r="1860" spans="4:4" x14ac:dyDescent="0.2">
      <c r="D1860" s="16"/>
    </row>
    <row r="1861" spans="4:4" x14ac:dyDescent="0.2">
      <c r="D1861" s="16"/>
    </row>
    <row r="1862" spans="4:4" x14ac:dyDescent="0.2">
      <c r="D1862" s="16"/>
    </row>
    <row r="1863" spans="4:4" x14ac:dyDescent="0.2">
      <c r="D1863" s="16"/>
    </row>
    <row r="1864" spans="4:4" x14ac:dyDescent="0.2">
      <c r="D1864" s="16"/>
    </row>
    <row r="1865" spans="4:4" x14ac:dyDescent="0.2">
      <c r="D1865" s="16"/>
    </row>
    <row r="1866" spans="4:4" x14ac:dyDescent="0.2">
      <c r="D1866" s="16"/>
    </row>
    <row r="1867" spans="4:4" x14ac:dyDescent="0.2">
      <c r="D1867" s="16"/>
    </row>
    <row r="1868" spans="4:4" x14ac:dyDescent="0.2">
      <c r="D1868" s="16"/>
    </row>
    <row r="1869" spans="4:4" x14ac:dyDescent="0.2">
      <c r="D1869" s="16"/>
    </row>
    <row r="1870" spans="4:4" x14ac:dyDescent="0.2">
      <c r="D1870" s="16"/>
    </row>
    <row r="1871" spans="4:4" x14ac:dyDescent="0.2">
      <c r="D1871" s="16"/>
    </row>
    <row r="1872" spans="4:4" x14ac:dyDescent="0.2">
      <c r="D1872" s="16"/>
    </row>
    <row r="1873" spans="4:4" x14ac:dyDescent="0.2">
      <c r="D1873" s="16"/>
    </row>
    <row r="1874" spans="4:4" x14ac:dyDescent="0.2">
      <c r="D1874" s="16"/>
    </row>
    <row r="1875" spans="4:4" x14ac:dyDescent="0.2">
      <c r="D1875" s="16"/>
    </row>
    <row r="1876" spans="4:4" x14ac:dyDescent="0.2">
      <c r="D1876" s="16"/>
    </row>
    <row r="1877" spans="4:4" x14ac:dyDescent="0.2">
      <c r="D1877" s="16"/>
    </row>
    <row r="1878" spans="4:4" x14ac:dyDescent="0.2">
      <c r="D1878" s="16"/>
    </row>
    <row r="1879" spans="4:4" x14ac:dyDescent="0.2">
      <c r="D1879" s="16"/>
    </row>
    <row r="1880" spans="4:4" x14ac:dyDescent="0.2">
      <c r="D1880" s="16"/>
    </row>
    <row r="1881" spans="4:4" x14ac:dyDescent="0.2">
      <c r="D1881" s="16"/>
    </row>
    <row r="1882" spans="4:4" x14ac:dyDescent="0.2">
      <c r="D1882" s="16"/>
    </row>
    <row r="1883" spans="4:4" x14ac:dyDescent="0.2">
      <c r="D1883" s="16"/>
    </row>
    <row r="1884" spans="4:4" x14ac:dyDescent="0.2">
      <c r="D1884" s="16"/>
    </row>
    <row r="1885" spans="4:4" x14ac:dyDescent="0.2">
      <c r="D1885" s="16"/>
    </row>
    <row r="1886" spans="4:4" x14ac:dyDescent="0.2">
      <c r="D1886" s="16"/>
    </row>
    <row r="1887" spans="4:4" x14ac:dyDescent="0.2">
      <c r="D1887" s="16"/>
    </row>
    <row r="1888" spans="4:4" x14ac:dyDescent="0.2">
      <c r="D1888" s="16"/>
    </row>
    <row r="1889" spans="4:4" x14ac:dyDescent="0.2">
      <c r="D1889" s="16"/>
    </row>
    <row r="1890" spans="4:4" x14ac:dyDescent="0.2">
      <c r="D1890" s="16"/>
    </row>
    <row r="1891" spans="4:4" x14ac:dyDescent="0.2">
      <c r="D1891" s="16"/>
    </row>
    <row r="1892" spans="4:4" x14ac:dyDescent="0.2">
      <c r="D1892" s="16"/>
    </row>
    <row r="1893" spans="4:4" x14ac:dyDescent="0.2">
      <c r="D1893" s="16"/>
    </row>
    <row r="1894" spans="4:4" x14ac:dyDescent="0.2">
      <c r="D1894" s="16"/>
    </row>
    <row r="1895" spans="4:4" x14ac:dyDescent="0.2">
      <c r="D1895" s="16"/>
    </row>
    <row r="1896" spans="4:4" x14ac:dyDescent="0.2">
      <c r="D1896" s="16"/>
    </row>
    <row r="1897" spans="4:4" x14ac:dyDescent="0.2">
      <c r="D1897" s="16"/>
    </row>
    <row r="1898" spans="4:4" x14ac:dyDescent="0.2">
      <c r="D1898" s="16"/>
    </row>
    <row r="1899" spans="4:4" x14ac:dyDescent="0.2">
      <c r="D1899" s="16"/>
    </row>
    <row r="1900" spans="4:4" x14ac:dyDescent="0.2">
      <c r="D1900" s="16"/>
    </row>
    <row r="1901" spans="4:4" x14ac:dyDescent="0.2">
      <c r="D1901" s="16"/>
    </row>
    <row r="1902" spans="4:4" x14ac:dyDescent="0.2">
      <c r="D1902" s="16"/>
    </row>
    <row r="1903" spans="4:4" x14ac:dyDescent="0.2">
      <c r="D1903" s="16"/>
    </row>
    <row r="1904" spans="4:4" x14ac:dyDescent="0.2">
      <c r="D1904" s="16"/>
    </row>
    <row r="1905" spans="4:4" x14ac:dyDescent="0.2">
      <c r="D1905" s="16"/>
    </row>
    <row r="1906" spans="4:4" x14ac:dyDescent="0.2">
      <c r="D1906" s="16"/>
    </row>
    <row r="1907" spans="4:4" x14ac:dyDescent="0.2">
      <c r="D1907" s="16"/>
    </row>
    <row r="1908" spans="4:4" x14ac:dyDescent="0.2">
      <c r="D1908" s="16"/>
    </row>
    <row r="1909" spans="4:4" x14ac:dyDescent="0.2">
      <c r="D1909" s="16"/>
    </row>
    <row r="1910" spans="4:4" x14ac:dyDescent="0.2">
      <c r="D1910" s="16"/>
    </row>
    <row r="1911" spans="4:4" x14ac:dyDescent="0.2">
      <c r="D1911" s="16"/>
    </row>
    <row r="1912" spans="4:4" x14ac:dyDescent="0.2">
      <c r="D1912" s="16"/>
    </row>
    <row r="1913" spans="4:4" x14ac:dyDescent="0.2">
      <c r="D1913" s="16"/>
    </row>
    <row r="1914" spans="4:4" x14ac:dyDescent="0.2">
      <c r="D1914" s="16"/>
    </row>
    <row r="1915" spans="4:4" x14ac:dyDescent="0.2">
      <c r="D1915" s="16"/>
    </row>
    <row r="1916" spans="4:4" x14ac:dyDescent="0.2">
      <c r="D1916" s="16"/>
    </row>
    <row r="1917" spans="4:4" x14ac:dyDescent="0.2">
      <c r="D1917" s="16"/>
    </row>
    <row r="1918" spans="4:4" x14ac:dyDescent="0.2">
      <c r="D1918" s="16"/>
    </row>
    <row r="1919" spans="4:4" x14ac:dyDescent="0.2">
      <c r="D1919" s="16"/>
    </row>
    <row r="1920" spans="4:4" x14ac:dyDescent="0.2">
      <c r="D1920" s="16"/>
    </row>
    <row r="1921" spans="4:4" x14ac:dyDescent="0.2">
      <c r="D1921" s="16"/>
    </row>
    <row r="1922" spans="4:4" x14ac:dyDescent="0.2">
      <c r="D1922" s="16"/>
    </row>
    <row r="1923" spans="4:4" x14ac:dyDescent="0.2">
      <c r="D1923" s="16"/>
    </row>
    <row r="1924" spans="4:4" x14ac:dyDescent="0.2">
      <c r="D1924" s="16"/>
    </row>
    <row r="1925" spans="4:4" x14ac:dyDescent="0.2">
      <c r="D1925" s="16"/>
    </row>
    <row r="1926" spans="4:4" x14ac:dyDescent="0.2">
      <c r="D1926" s="16"/>
    </row>
    <row r="1927" spans="4:4" x14ac:dyDescent="0.2">
      <c r="D1927" s="16"/>
    </row>
    <row r="1928" spans="4:4" x14ac:dyDescent="0.2">
      <c r="D1928" s="16"/>
    </row>
    <row r="1929" spans="4:4" x14ac:dyDescent="0.2">
      <c r="D1929" s="16"/>
    </row>
    <row r="1930" spans="4:4" x14ac:dyDescent="0.2">
      <c r="D1930" s="16"/>
    </row>
    <row r="1931" spans="4:4" x14ac:dyDescent="0.2">
      <c r="D1931" s="16"/>
    </row>
    <row r="1932" spans="4:4" x14ac:dyDescent="0.2">
      <c r="D1932" s="16"/>
    </row>
    <row r="1933" spans="4:4" x14ac:dyDescent="0.2">
      <c r="D1933" s="16"/>
    </row>
    <row r="1934" spans="4:4" x14ac:dyDescent="0.2">
      <c r="D1934" s="16"/>
    </row>
    <row r="1935" spans="4:4" x14ac:dyDescent="0.2">
      <c r="D1935" s="16"/>
    </row>
    <row r="1936" spans="4:4" x14ac:dyDescent="0.2">
      <c r="D1936" s="16"/>
    </row>
    <row r="1937" spans="4:4" x14ac:dyDescent="0.2">
      <c r="D1937" s="16"/>
    </row>
    <row r="1938" spans="4:4" x14ac:dyDescent="0.2">
      <c r="D1938" s="16"/>
    </row>
    <row r="1939" spans="4:4" x14ac:dyDescent="0.2">
      <c r="D1939" s="16"/>
    </row>
    <row r="1940" spans="4:4" x14ac:dyDescent="0.2">
      <c r="D1940" s="16"/>
    </row>
    <row r="1941" spans="4:4" x14ac:dyDescent="0.2">
      <c r="D1941" s="16"/>
    </row>
    <row r="1942" spans="4:4" x14ac:dyDescent="0.2">
      <c r="D1942" s="16"/>
    </row>
    <row r="1943" spans="4:4" x14ac:dyDescent="0.2">
      <c r="D1943" s="16"/>
    </row>
    <row r="1944" spans="4:4" x14ac:dyDescent="0.2">
      <c r="D1944" s="16"/>
    </row>
    <row r="1945" spans="4:4" x14ac:dyDescent="0.2">
      <c r="D1945" s="16"/>
    </row>
    <row r="1946" spans="4:4" x14ac:dyDescent="0.2">
      <c r="D1946" s="16"/>
    </row>
    <row r="1947" spans="4:4" x14ac:dyDescent="0.2">
      <c r="D1947" s="16"/>
    </row>
    <row r="1948" spans="4:4" x14ac:dyDescent="0.2">
      <c r="D1948" s="16"/>
    </row>
    <row r="1949" spans="4:4" x14ac:dyDescent="0.2">
      <c r="D1949" s="16"/>
    </row>
    <row r="1950" spans="4:4" x14ac:dyDescent="0.2">
      <c r="D1950" s="16"/>
    </row>
    <row r="1951" spans="4:4" x14ac:dyDescent="0.2">
      <c r="D1951" s="16"/>
    </row>
    <row r="1952" spans="4:4" x14ac:dyDescent="0.2">
      <c r="D1952" s="16"/>
    </row>
    <row r="1953" spans="4:4" x14ac:dyDescent="0.2">
      <c r="D1953" s="16"/>
    </row>
    <row r="1954" spans="4:4" x14ac:dyDescent="0.2">
      <c r="D1954" s="16"/>
    </row>
    <row r="1955" spans="4:4" x14ac:dyDescent="0.2">
      <c r="D1955" s="16"/>
    </row>
    <row r="1956" spans="4:4" x14ac:dyDescent="0.2">
      <c r="D1956" s="16"/>
    </row>
    <row r="1957" spans="4:4" x14ac:dyDescent="0.2">
      <c r="D1957" s="16"/>
    </row>
    <row r="1958" spans="4:4" x14ac:dyDescent="0.2">
      <c r="D1958" s="16"/>
    </row>
    <row r="1959" spans="4:4" x14ac:dyDescent="0.2">
      <c r="D1959" s="16"/>
    </row>
    <row r="1960" spans="4:4" x14ac:dyDescent="0.2">
      <c r="D1960" s="16"/>
    </row>
    <row r="1961" spans="4:4" x14ac:dyDescent="0.2">
      <c r="D1961" s="16"/>
    </row>
    <row r="1962" spans="4:4" x14ac:dyDescent="0.2">
      <c r="D1962" s="16"/>
    </row>
    <row r="1963" spans="4:4" x14ac:dyDescent="0.2">
      <c r="D1963" s="16"/>
    </row>
    <row r="1964" spans="4:4" x14ac:dyDescent="0.2">
      <c r="D1964" s="16"/>
    </row>
    <row r="1965" spans="4:4" x14ac:dyDescent="0.2">
      <c r="D1965" s="16"/>
    </row>
    <row r="1966" spans="4:4" x14ac:dyDescent="0.2">
      <c r="D1966" s="16"/>
    </row>
    <row r="1967" spans="4:4" x14ac:dyDescent="0.2">
      <c r="D1967" s="16"/>
    </row>
    <row r="1968" spans="4:4" x14ac:dyDescent="0.2">
      <c r="D1968" s="16"/>
    </row>
    <row r="1969" spans="4:4" x14ac:dyDescent="0.2">
      <c r="D1969" s="16"/>
    </row>
    <row r="1970" spans="4:4" x14ac:dyDescent="0.2">
      <c r="D1970" s="16"/>
    </row>
    <row r="1971" spans="4:4" x14ac:dyDescent="0.2">
      <c r="D1971" s="16"/>
    </row>
    <row r="1972" spans="4:4" x14ac:dyDescent="0.2">
      <c r="D1972" s="16"/>
    </row>
    <row r="1973" spans="4:4" x14ac:dyDescent="0.2">
      <c r="D1973" s="16"/>
    </row>
    <row r="1974" spans="4:4" x14ac:dyDescent="0.2">
      <c r="D1974" s="16"/>
    </row>
    <row r="1975" spans="4:4" x14ac:dyDescent="0.2">
      <c r="D1975" s="16"/>
    </row>
    <row r="1976" spans="4:4" x14ac:dyDescent="0.2">
      <c r="D1976" s="16"/>
    </row>
    <row r="1977" spans="4:4" x14ac:dyDescent="0.2">
      <c r="D1977" s="16"/>
    </row>
    <row r="1978" spans="4:4" x14ac:dyDescent="0.2">
      <c r="D1978" s="16"/>
    </row>
    <row r="1979" spans="4:4" x14ac:dyDescent="0.2">
      <c r="D1979" s="16"/>
    </row>
    <row r="1980" spans="4:4" x14ac:dyDescent="0.2">
      <c r="D1980" s="16"/>
    </row>
    <row r="1981" spans="4:4" x14ac:dyDescent="0.2">
      <c r="D1981" s="16"/>
    </row>
    <row r="1982" spans="4:4" x14ac:dyDescent="0.2">
      <c r="D1982" s="16"/>
    </row>
    <row r="1983" spans="4:4" x14ac:dyDescent="0.2">
      <c r="D1983" s="16"/>
    </row>
    <row r="1984" spans="4:4" x14ac:dyDescent="0.2">
      <c r="D1984" s="16"/>
    </row>
    <row r="1985" spans="4:4" x14ac:dyDescent="0.2">
      <c r="D1985" s="16"/>
    </row>
    <row r="1986" spans="4:4" x14ac:dyDescent="0.2">
      <c r="D1986" s="16"/>
    </row>
    <row r="1987" spans="4:4" x14ac:dyDescent="0.2">
      <c r="D1987" s="16"/>
    </row>
    <row r="1988" spans="4:4" x14ac:dyDescent="0.2">
      <c r="D1988" s="16"/>
    </row>
    <row r="1989" spans="4:4" x14ac:dyDescent="0.2">
      <c r="D1989" s="16"/>
    </row>
    <row r="1990" spans="4:4" x14ac:dyDescent="0.2">
      <c r="D1990" s="16"/>
    </row>
    <row r="1991" spans="4:4" x14ac:dyDescent="0.2">
      <c r="D1991" s="16"/>
    </row>
    <row r="1992" spans="4:4" x14ac:dyDescent="0.2">
      <c r="D1992" s="16"/>
    </row>
    <row r="1993" spans="4:4" x14ac:dyDescent="0.2">
      <c r="D1993" s="16"/>
    </row>
    <row r="1994" spans="4:4" x14ac:dyDescent="0.2">
      <c r="D1994" s="16"/>
    </row>
    <row r="1995" spans="4:4" x14ac:dyDescent="0.2">
      <c r="D1995" s="16"/>
    </row>
    <row r="1996" spans="4:4" x14ac:dyDescent="0.2">
      <c r="D1996" s="16"/>
    </row>
    <row r="1997" spans="4:4" x14ac:dyDescent="0.2">
      <c r="D1997" s="16"/>
    </row>
    <row r="1998" spans="4:4" x14ac:dyDescent="0.2">
      <c r="D1998" s="16"/>
    </row>
    <row r="1999" spans="4:4" x14ac:dyDescent="0.2">
      <c r="D1999" s="16"/>
    </row>
    <row r="2000" spans="4:4" x14ac:dyDescent="0.2">
      <c r="D2000" s="16"/>
    </row>
    <row r="2001" spans="4:4" x14ac:dyDescent="0.2">
      <c r="D2001" s="16"/>
    </row>
    <row r="2002" spans="4:4" x14ac:dyDescent="0.2">
      <c r="D2002" s="16"/>
    </row>
    <row r="2003" spans="4:4" x14ac:dyDescent="0.2">
      <c r="D2003" s="16"/>
    </row>
    <row r="2004" spans="4:4" x14ac:dyDescent="0.2">
      <c r="D2004" s="16"/>
    </row>
    <row r="2005" spans="4:4" x14ac:dyDescent="0.2">
      <c r="D2005" s="16"/>
    </row>
    <row r="2006" spans="4:4" x14ac:dyDescent="0.2">
      <c r="D2006" s="16"/>
    </row>
    <row r="2007" spans="4:4" x14ac:dyDescent="0.2">
      <c r="D2007" s="16"/>
    </row>
    <row r="2008" spans="4:4" x14ac:dyDescent="0.2">
      <c r="D2008" s="16"/>
    </row>
    <row r="2009" spans="4:4" x14ac:dyDescent="0.2">
      <c r="D2009" s="16"/>
    </row>
    <row r="2010" spans="4:4" x14ac:dyDescent="0.2">
      <c r="D2010" s="16"/>
    </row>
    <row r="2011" spans="4:4" x14ac:dyDescent="0.2">
      <c r="D2011" s="16"/>
    </row>
    <row r="2012" spans="4:4" x14ac:dyDescent="0.2">
      <c r="D2012" s="16"/>
    </row>
    <row r="2013" spans="4:4" x14ac:dyDescent="0.2">
      <c r="D2013" s="16"/>
    </row>
    <row r="2014" spans="4:4" x14ac:dyDescent="0.2">
      <c r="D2014" s="16"/>
    </row>
    <row r="2015" spans="4:4" x14ac:dyDescent="0.2">
      <c r="D2015" s="16"/>
    </row>
    <row r="2016" spans="4:4" x14ac:dyDescent="0.2">
      <c r="D2016" s="16"/>
    </row>
    <row r="2017" spans="4:4" x14ac:dyDescent="0.2">
      <c r="D2017" s="16"/>
    </row>
    <row r="2018" spans="4:4" x14ac:dyDescent="0.2">
      <c r="D2018" s="16"/>
    </row>
    <row r="2019" spans="4:4" x14ac:dyDescent="0.2">
      <c r="D2019" s="16"/>
    </row>
    <row r="2020" spans="4:4" x14ac:dyDescent="0.2">
      <c r="D2020" s="16"/>
    </row>
    <row r="2021" spans="4:4" x14ac:dyDescent="0.2">
      <c r="D2021" s="16"/>
    </row>
    <row r="2022" spans="4:4" x14ac:dyDescent="0.2">
      <c r="D2022" s="16"/>
    </row>
    <row r="2023" spans="4:4" x14ac:dyDescent="0.2">
      <c r="D2023" s="16"/>
    </row>
    <row r="2024" spans="4:4" x14ac:dyDescent="0.2">
      <c r="D2024" s="16"/>
    </row>
    <row r="2025" spans="4:4" x14ac:dyDescent="0.2">
      <c r="D2025" s="16"/>
    </row>
    <row r="2026" spans="4:4" x14ac:dyDescent="0.2">
      <c r="D2026" s="16"/>
    </row>
    <row r="2027" spans="4:4" x14ac:dyDescent="0.2">
      <c r="D2027" s="16"/>
    </row>
    <row r="2028" spans="4:4" x14ac:dyDescent="0.2">
      <c r="D2028" s="16"/>
    </row>
    <row r="2029" spans="4:4" x14ac:dyDescent="0.2">
      <c r="D2029" s="16"/>
    </row>
    <row r="2030" spans="4:4" x14ac:dyDescent="0.2">
      <c r="D2030" s="16"/>
    </row>
    <row r="2031" spans="4:4" x14ac:dyDescent="0.2">
      <c r="D2031" s="16"/>
    </row>
    <row r="2032" spans="4:4" x14ac:dyDescent="0.2">
      <c r="D2032" s="16"/>
    </row>
    <row r="2033" spans="4:4" x14ac:dyDescent="0.2">
      <c r="D2033" s="16"/>
    </row>
    <row r="2034" spans="4:4" x14ac:dyDescent="0.2">
      <c r="D2034" s="16"/>
    </row>
    <row r="2035" spans="4:4" x14ac:dyDescent="0.2">
      <c r="D2035" s="16"/>
    </row>
    <row r="2036" spans="4:4" x14ac:dyDescent="0.2">
      <c r="D2036" s="16"/>
    </row>
    <row r="2037" spans="4:4" x14ac:dyDescent="0.2">
      <c r="D2037" s="16"/>
    </row>
    <row r="2038" spans="4:4" x14ac:dyDescent="0.2">
      <c r="D2038" s="16"/>
    </row>
    <row r="2039" spans="4:4" x14ac:dyDescent="0.2">
      <c r="D2039" s="16"/>
    </row>
    <row r="2040" spans="4:4" x14ac:dyDescent="0.2">
      <c r="D2040" s="16"/>
    </row>
    <row r="2041" spans="4:4" x14ac:dyDescent="0.2">
      <c r="D2041" s="16"/>
    </row>
    <row r="2042" spans="4:4" x14ac:dyDescent="0.2">
      <c r="D2042" s="16"/>
    </row>
    <row r="2043" spans="4:4" x14ac:dyDescent="0.2">
      <c r="D2043" s="16"/>
    </row>
    <row r="2044" spans="4:4" x14ac:dyDescent="0.2">
      <c r="D2044" s="16"/>
    </row>
    <row r="2045" spans="4:4" x14ac:dyDescent="0.2">
      <c r="D2045" s="16"/>
    </row>
    <row r="2046" spans="4:4" x14ac:dyDescent="0.2">
      <c r="D2046" s="16"/>
    </row>
    <row r="2047" spans="4:4" x14ac:dyDescent="0.2">
      <c r="D2047" s="16"/>
    </row>
    <row r="2048" spans="4:4" x14ac:dyDescent="0.2">
      <c r="D2048" s="16"/>
    </row>
    <row r="2049" spans="4:4" x14ac:dyDescent="0.2">
      <c r="D2049" s="16"/>
    </row>
    <row r="2050" spans="4:4" x14ac:dyDescent="0.2">
      <c r="D2050" s="16"/>
    </row>
    <row r="2051" spans="4:4" x14ac:dyDescent="0.2">
      <c r="D2051" s="16"/>
    </row>
    <row r="2052" spans="4:4" x14ac:dyDescent="0.2">
      <c r="D2052" s="16"/>
    </row>
    <row r="2053" spans="4:4" x14ac:dyDescent="0.2">
      <c r="D2053" s="16"/>
    </row>
    <row r="2054" spans="4:4" x14ac:dyDescent="0.2">
      <c r="D2054" s="16"/>
    </row>
    <row r="2055" spans="4:4" x14ac:dyDescent="0.2">
      <c r="D2055" s="16"/>
    </row>
    <row r="2056" spans="4:4" x14ac:dyDescent="0.2">
      <c r="D2056" s="16"/>
    </row>
    <row r="2057" spans="4:4" x14ac:dyDescent="0.2">
      <c r="D2057" s="16"/>
    </row>
    <row r="2058" spans="4:4" x14ac:dyDescent="0.2">
      <c r="D2058" s="16"/>
    </row>
    <row r="2059" spans="4:4" x14ac:dyDescent="0.2">
      <c r="D2059" s="16"/>
    </row>
    <row r="2060" spans="4:4" x14ac:dyDescent="0.2">
      <c r="D2060" s="16"/>
    </row>
    <row r="2061" spans="4:4" x14ac:dyDescent="0.2">
      <c r="D2061" s="16"/>
    </row>
    <row r="2062" spans="4:4" x14ac:dyDescent="0.2">
      <c r="D2062" s="16"/>
    </row>
    <row r="2063" spans="4:4" x14ac:dyDescent="0.2">
      <c r="D2063" s="16"/>
    </row>
    <row r="2064" spans="4:4" x14ac:dyDescent="0.2">
      <c r="D2064" s="16"/>
    </row>
    <row r="2065" spans="4:4" x14ac:dyDescent="0.2">
      <c r="D2065" s="16"/>
    </row>
    <row r="2066" spans="4:4" x14ac:dyDescent="0.2">
      <c r="D2066" s="16"/>
    </row>
    <row r="2067" spans="4:4" x14ac:dyDescent="0.2">
      <c r="D2067" s="16"/>
    </row>
    <row r="2068" spans="4:4" x14ac:dyDescent="0.2">
      <c r="D2068" s="16"/>
    </row>
    <row r="2069" spans="4:4" x14ac:dyDescent="0.2">
      <c r="D2069" s="16"/>
    </row>
    <row r="2070" spans="4:4" x14ac:dyDescent="0.2">
      <c r="D2070" s="16"/>
    </row>
    <row r="2071" spans="4:4" x14ac:dyDescent="0.2">
      <c r="D2071" s="16"/>
    </row>
    <row r="2072" spans="4:4" x14ac:dyDescent="0.2">
      <c r="D2072" s="16"/>
    </row>
    <row r="2073" spans="4:4" x14ac:dyDescent="0.2">
      <c r="D2073" s="16"/>
    </row>
    <row r="2074" spans="4:4" x14ac:dyDescent="0.2">
      <c r="D2074" s="16"/>
    </row>
    <row r="2075" spans="4:4" x14ac:dyDescent="0.2">
      <c r="D2075" s="16"/>
    </row>
    <row r="2076" spans="4:4" x14ac:dyDescent="0.2">
      <c r="D2076" s="16"/>
    </row>
    <row r="2077" spans="4:4" x14ac:dyDescent="0.2">
      <c r="D2077" s="16"/>
    </row>
    <row r="2078" spans="4:4" x14ac:dyDescent="0.2">
      <c r="D2078" s="16"/>
    </row>
    <row r="2079" spans="4:4" x14ac:dyDescent="0.2">
      <c r="D2079" s="16"/>
    </row>
    <row r="2080" spans="4:4" x14ac:dyDescent="0.2">
      <c r="D2080" s="16"/>
    </row>
    <row r="2081" spans="4:4" x14ac:dyDescent="0.2">
      <c r="D2081" s="16"/>
    </row>
    <row r="2082" spans="4:4" x14ac:dyDescent="0.2">
      <c r="D2082" s="16"/>
    </row>
    <row r="2083" spans="4:4" x14ac:dyDescent="0.2">
      <c r="D2083" s="16"/>
    </row>
    <row r="2084" spans="4:4" x14ac:dyDescent="0.2">
      <c r="D2084" s="16"/>
    </row>
    <row r="2085" spans="4:4" x14ac:dyDescent="0.2">
      <c r="D2085" s="16"/>
    </row>
    <row r="2086" spans="4:4" x14ac:dyDescent="0.2">
      <c r="D2086" s="16"/>
    </row>
    <row r="2087" spans="4:4" x14ac:dyDescent="0.2">
      <c r="D2087" s="16"/>
    </row>
    <row r="2088" spans="4:4" x14ac:dyDescent="0.2">
      <c r="D2088" s="16"/>
    </row>
    <row r="2089" spans="4:4" x14ac:dyDescent="0.2">
      <c r="D2089" s="16"/>
    </row>
    <row r="2090" spans="4:4" x14ac:dyDescent="0.2">
      <c r="D2090" s="16"/>
    </row>
    <row r="2091" spans="4:4" x14ac:dyDescent="0.2">
      <c r="D2091" s="16"/>
    </row>
    <row r="2092" spans="4:4" x14ac:dyDescent="0.2">
      <c r="D2092" s="16"/>
    </row>
    <row r="2093" spans="4:4" x14ac:dyDescent="0.2">
      <c r="D2093" s="16"/>
    </row>
    <row r="2094" spans="4:4" x14ac:dyDescent="0.2">
      <c r="D2094" s="16"/>
    </row>
    <row r="2095" spans="4:4" x14ac:dyDescent="0.2">
      <c r="D2095" s="16"/>
    </row>
    <row r="2096" spans="4:4" x14ac:dyDescent="0.2">
      <c r="D2096" s="16"/>
    </row>
    <row r="2097" spans="4:4" x14ac:dyDescent="0.2">
      <c r="D2097" s="16"/>
    </row>
    <row r="2098" spans="4:4" x14ac:dyDescent="0.2">
      <c r="D2098" s="16"/>
    </row>
    <row r="2099" spans="4:4" x14ac:dyDescent="0.2">
      <c r="D2099" s="16"/>
    </row>
    <row r="2100" spans="4:4" x14ac:dyDescent="0.2">
      <c r="D2100" s="16"/>
    </row>
    <row r="2101" spans="4:4" x14ac:dyDescent="0.2">
      <c r="D2101" s="16"/>
    </row>
    <row r="2102" spans="4:4" x14ac:dyDescent="0.2">
      <c r="D2102" s="16"/>
    </row>
    <row r="2103" spans="4:4" x14ac:dyDescent="0.2">
      <c r="D2103" s="16"/>
    </row>
    <row r="2104" spans="4:4" x14ac:dyDescent="0.2">
      <c r="D2104" s="16"/>
    </row>
    <row r="2105" spans="4:4" x14ac:dyDescent="0.2">
      <c r="D2105" s="16"/>
    </row>
    <row r="2106" spans="4:4" x14ac:dyDescent="0.2">
      <c r="D2106" s="16"/>
    </row>
    <row r="2107" spans="4:4" x14ac:dyDescent="0.2">
      <c r="D2107" s="16"/>
    </row>
    <row r="2108" spans="4:4" x14ac:dyDescent="0.2">
      <c r="D2108" s="16"/>
    </row>
    <row r="2109" spans="4:4" x14ac:dyDescent="0.2">
      <c r="D2109" s="16"/>
    </row>
    <row r="2110" spans="4:4" x14ac:dyDescent="0.2">
      <c r="D2110" s="16"/>
    </row>
    <row r="2111" spans="4:4" x14ac:dyDescent="0.2">
      <c r="D2111" s="16"/>
    </row>
    <row r="2112" spans="4:4" x14ac:dyDescent="0.2">
      <c r="D2112" s="16"/>
    </row>
    <row r="2113" spans="4:4" x14ac:dyDescent="0.2">
      <c r="D2113" s="16"/>
    </row>
    <row r="2114" spans="4:4" x14ac:dyDescent="0.2">
      <c r="D2114" s="16"/>
    </row>
    <row r="2115" spans="4:4" x14ac:dyDescent="0.2">
      <c r="D2115" s="16"/>
    </row>
    <row r="2116" spans="4:4" x14ac:dyDescent="0.2">
      <c r="D2116" s="16"/>
    </row>
    <row r="2117" spans="4:4" x14ac:dyDescent="0.2">
      <c r="D2117" s="16"/>
    </row>
    <row r="2118" spans="4:4" x14ac:dyDescent="0.2">
      <c r="D2118" s="16"/>
    </row>
    <row r="2119" spans="4:4" x14ac:dyDescent="0.2">
      <c r="D2119" s="16"/>
    </row>
    <row r="2120" spans="4:4" x14ac:dyDescent="0.2">
      <c r="D2120" s="16"/>
    </row>
    <row r="2121" spans="4:4" x14ac:dyDescent="0.2">
      <c r="D2121" s="16"/>
    </row>
    <row r="2122" spans="4:4" x14ac:dyDescent="0.2">
      <c r="D2122" s="16"/>
    </row>
    <row r="2123" spans="4:4" x14ac:dyDescent="0.2">
      <c r="D2123" s="16"/>
    </row>
    <row r="2124" spans="4:4" x14ac:dyDescent="0.2">
      <c r="D2124" s="16"/>
    </row>
    <row r="2125" spans="4:4" x14ac:dyDescent="0.2">
      <c r="D2125" s="16"/>
    </row>
    <row r="2126" spans="4:4" x14ac:dyDescent="0.2">
      <c r="D2126" s="16"/>
    </row>
    <row r="2127" spans="4:4" x14ac:dyDescent="0.2">
      <c r="D2127" s="16"/>
    </row>
    <row r="2128" spans="4:4" x14ac:dyDescent="0.2">
      <c r="D2128" s="16"/>
    </row>
    <row r="2129" spans="4:4" x14ac:dyDescent="0.2">
      <c r="D2129" s="16"/>
    </row>
    <row r="2130" spans="4:4" x14ac:dyDescent="0.2">
      <c r="D2130" s="16"/>
    </row>
    <row r="2131" spans="4:4" x14ac:dyDescent="0.2">
      <c r="D2131" s="16"/>
    </row>
    <row r="2132" spans="4:4" x14ac:dyDescent="0.2">
      <c r="D2132" s="16"/>
    </row>
    <row r="2133" spans="4:4" x14ac:dyDescent="0.2">
      <c r="D2133" s="16"/>
    </row>
    <row r="2134" spans="4:4" x14ac:dyDescent="0.2">
      <c r="D2134" s="16"/>
    </row>
    <row r="2135" spans="4:4" x14ac:dyDescent="0.2">
      <c r="D2135" s="16"/>
    </row>
    <row r="2136" spans="4:4" x14ac:dyDescent="0.2">
      <c r="D2136" s="16"/>
    </row>
    <row r="2137" spans="4:4" x14ac:dyDescent="0.2">
      <c r="D2137" s="16"/>
    </row>
    <row r="2138" spans="4:4" x14ac:dyDescent="0.2">
      <c r="D2138" s="16"/>
    </row>
    <row r="2139" spans="4:4" x14ac:dyDescent="0.2">
      <c r="D2139" s="16"/>
    </row>
    <row r="2140" spans="4:4" x14ac:dyDescent="0.2">
      <c r="D2140" s="16"/>
    </row>
    <row r="2141" spans="4:4" x14ac:dyDescent="0.2">
      <c r="D2141" s="16"/>
    </row>
    <row r="2142" spans="4:4" x14ac:dyDescent="0.2">
      <c r="D2142" s="16"/>
    </row>
    <row r="2143" spans="4:4" x14ac:dyDescent="0.2">
      <c r="D2143" s="16"/>
    </row>
    <row r="2144" spans="4:4" x14ac:dyDescent="0.2">
      <c r="D2144" s="16"/>
    </row>
    <row r="2145" spans="4:4" x14ac:dyDescent="0.2">
      <c r="D2145" s="16"/>
    </row>
    <row r="2146" spans="4:4" x14ac:dyDescent="0.2">
      <c r="D2146" s="16"/>
    </row>
    <row r="2147" spans="4:4" x14ac:dyDescent="0.2">
      <c r="D2147" s="16"/>
    </row>
    <row r="2148" spans="4:4" x14ac:dyDescent="0.2">
      <c r="D2148" s="16"/>
    </row>
    <row r="2149" spans="4:4" x14ac:dyDescent="0.2">
      <c r="D2149" s="16"/>
    </row>
    <row r="2150" spans="4:4" x14ac:dyDescent="0.2">
      <c r="D2150" s="16"/>
    </row>
    <row r="2151" spans="4:4" x14ac:dyDescent="0.2">
      <c r="D2151" s="16"/>
    </row>
    <row r="2152" spans="4:4" x14ac:dyDescent="0.2">
      <c r="D2152" s="16"/>
    </row>
    <row r="2153" spans="4:4" x14ac:dyDescent="0.2">
      <c r="D2153" s="16"/>
    </row>
    <row r="2154" spans="4:4" x14ac:dyDescent="0.2">
      <c r="D2154" s="16"/>
    </row>
    <row r="2155" spans="4:4" x14ac:dyDescent="0.2">
      <c r="D2155" s="16"/>
    </row>
    <row r="2156" spans="4:4" x14ac:dyDescent="0.2">
      <c r="D2156" s="16"/>
    </row>
    <row r="2157" spans="4:4" x14ac:dyDescent="0.2">
      <c r="D2157" s="16"/>
    </row>
    <row r="2158" spans="4:4" x14ac:dyDescent="0.2">
      <c r="D2158" s="16"/>
    </row>
    <row r="2159" spans="4:4" x14ac:dyDescent="0.2">
      <c r="D2159" s="16"/>
    </row>
    <row r="2160" spans="4:4" x14ac:dyDescent="0.2">
      <c r="D2160" s="16"/>
    </row>
    <row r="2161" spans="4:4" x14ac:dyDescent="0.2">
      <c r="D2161" s="16"/>
    </row>
    <row r="2162" spans="4:4" x14ac:dyDescent="0.2">
      <c r="D2162" s="16"/>
    </row>
    <row r="2163" spans="4:4" x14ac:dyDescent="0.2">
      <c r="D2163" s="16"/>
    </row>
    <row r="2164" spans="4:4" x14ac:dyDescent="0.2">
      <c r="D2164" s="16"/>
    </row>
    <row r="2165" spans="4:4" x14ac:dyDescent="0.2">
      <c r="D2165" s="16"/>
    </row>
    <row r="2166" spans="4:4" x14ac:dyDescent="0.2">
      <c r="D2166" s="16"/>
    </row>
    <row r="2167" spans="4:4" x14ac:dyDescent="0.2">
      <c r="D2167" s="16"/>
    </row>
    <row r="2168" spans="4:4" x14ac:dyDescent="0.2">
      <c r="D2168" s="16"/>
    </row>
    <row r="2169" spans="4:4" x14ac:dyDescent="0.2">
      <c r="D2169" s="16"/>
    </row>
    <row r="2170" spans="4:4" x14ac:dyDescent="0.2">
      <c r="D2170" s="16"/>
    </row>
    <row r="2171" spans="4:4" x14ac:dyDescent="0.2">
      <c r="D2171" s="16"/>
    </row>
    <row r="2172" spans="4:4" x14ac:dyDescent="0.2">
      <c r="D2172" s="16"/>
    </row>
    <row r="2173" spans="4:4" x14ac:dyDescent="0.2">
      <c r="D2173" s="16"/>
    </row>
    <row r="2174" spans="4:4" x14ac:dyDescent="0.2">
      <c r="D2174" s="16"/>
    </row>
    <row r="2175" spans="4:4" x14ac:dyDescent="0.2">
      <c r="D2175" s="16"/>
    </row>
    <row r="2176" spans="4:4" x14ac:dyDescent="0.2">
      <c r="D2176" s="16"/>
    </row>
    <row r="2177" spans="4:4" x14ac:dyDescent="0.2">
      <c r="D2177" s="16"/>
    </row>
    <row r="2178" spans="4:4" x14ac:dyDescent="0.2">
      <c r="D2178" s="16"/>
    </row>
    <row r="2179" spans="4:4" x14ac:dyDescent="0.2">
      <c r="D2179" s="16"/>
    </row>
    <row r="2180" spans="4:4" x14ac:dyDescent="0.2">
      <c r="D2180" s="16"/>
    </row>
    <row r="2181" spans="4:4" x14ac:dyDescent="0.2">
      <c r="D2181" s="16"/>
    </row>
    <row r="2182" spans="4:4" x14ac:dyDescent="0.2">
      <c r="D2182" s="16"/>
    </row>
    <row r="2183" spans="4:4" x14ac:dyDescent="0.2">
      <c r="D2183" s="16"/>
    </row>
    <row r="2184" spans="4:4" x14ac:dyDescent="0.2">
      <c r="D2184" s="16"/>
    </row>
    <row r="2185" spans="4:4" x14ac:dyDescent="0.2">
      <c r="D2185" s="16"/>
    </row>
    <row r="2186" spans="4:4" x14ac:dyDescent="0.2">
      <c r="D2186" s="16"/>
    </row>
    <row r="2187" spans="4:4" x14ac:dyDescent="0.2">
      <c r="D2187" s="16"/>
    </row>
    <row r="2188" spans="4:4" x14ac:dyDescent="0.2">
      <c r="D2188" s="16"/>
    </row>
    <row r="2189" spans="4:4" x14ac:dyDescent="0.2">
      <c r="D2189" s="16"/>
    </row>
    <row r="2190" spans="4:4" x14ac:dyDescent="0.2">
      <c r="D2190" s="16"/>
    </row>
    <row r="2191" spans="4:4" x14ac:dyDescent="0.2">
      <c r="D2191" s="16"/>
    </row>
    <row r="2192" spans="4:4" x14ac:dyDescent="0.2">
      <c r="D2192" s="16"/>
    </row>
    <row r="2193" spans="4:4" x14ac:dyDescent="0.2">
      <c r="D2193" s="16"/>
    </row>
    <row r="2194" spans="4:4" x14ac:dyDescent="0.2">
      <c r="D2194" s="16"/>
    </row>
    <row r="2195" spans="4:4" x14ac:dyDescent="0.2">
      <c r="D2195" s="16"/>
    </row>
    <row r="2196" spans="4:4" x14ac:dyDescent="0.2">
      <c r="D2196" s="16"/>
    </row>
    <row r="2197" spans="4:4" x14ac:dyDescent="0.2">
      <c r="D2197" s="16"/>
    </row>
    <row r="2198" spans="4:4" x14ac:dyDescent="0.2">
      <c r="D2198" s="16"/>
    </row>
    <row r="2199" spans="4:4" x14ac:dyDescent="0.2">
      <c r="D2199" s="16"/>
    </row>
    <row r="2200" spans="4:4" x14ac:dyDescent="0.2">
      <c r="D2200" s="16"/>
    </row>
    <row r="2201" spans="4:4" x14ac:dyDescent="0.2">
      <c r="D2201" s="16"/>
    </row>
    <row r="2202" spans="4:4" x14ac:dyDescent="0.2">
      <c r="D2202" s="16"/>
    </row>
    <row r="2203" spans="4:4" x14ac:dyDescent="0.2">
      <c r="D2203" s="16"/>
    </row>
    <row r="2204" spans="4:4" x14ac:dyDescent="0.2">
      <c r="D2204" s="16"/>
    </row>
    <row r="2205" spans="4:4" x14ac:dyDescent="0.2">
      <c r="D2205" s="16"/>
    </row>
    <row r="2206" spans="4:4" x14ac:dyDescent="0.2">
      <c r="D2206" s="16"/>
    </row>
    <row r="2207" spans="4:4" x14ac:dyDescent="0.2">
      <c r="D2207" s="16"/>
    </row>
    <row r="2208" spans="4:4" x14ac:dyDescent="0.2">
      <c r="D2208" s="16"/>
    </row>
    <row r="2209" spans="4:4" x14ac:dyDescent="0.2">
      <c r="D2209" s="16"/>
    </row>
    <row r="2210" spans="4:4" x14ac:dyDescent="0.2">
      <c r="D2210" s="16"/>
    </row>
    <row r="2211" spans="4:4" x14ac:dyDescent="0.2">
      <c r="D2211" s="16"/>
    </row>
    <row r="2212" spans="4:4" x14ac:dyDescent="0.2">
      <c r="D2212" s="16"/>
    </row>
    <row r="2213" spans="4:4" x14ac:dyDescent="0.2">
      <c r="D2213" s="16"/>
    </row>
    <row r="2214" spans="4:4" x14ac:dyDescent="0.2">
      <c r="D2214" s="16"/>
    </row>
    <row r="2215" spans="4:4" x14ac:dyDescent="0.2">
      <c r="D2215" s="16"/>
    </row>
    <row r="2216" spans="4:4" x14ac:dyDescent="0.2">
      <c r="D2216" s="16"/>
    </row>
    <row r="2217" spans="4:4" x14ac:dyDescent="0.2">
      <c r="D2217" s="16"/>
    </row>
    <row r="2218" spans="4:4" x14ac:dyDescent="0.2">
      <c r="D2218" s="16"/>
    </row>
    <row r="2219" spans="4:4" x14ac:dyDescent="0.2">
      <c r="D2219" s="16"/>
    </row>
    <row r="2220" spans="4:4" x14ac:dyDescent="0.2">
      <c r="D2220" s="16"/>
    </row>
    <row r="2221" spans="4:4" x14ac:dyDescent="0.2">
      <c r="D2221" s="16"/>
    </row>
    <row r="2222" spans="4:4" x14ac:dyDescent="0.2">
      <c r="D2222" s="16"/>
    </row>
    <row r="2223" spans="4:4" x14ac:dyDescent="0.2">
      <c r="D2223" s="16"/>
    </row>
    <row r="2224" spans="4:4" x14ac:dyDescent="0.2">
      <c r="D2224" s="16"/>
    </row>
    <row r="2225" spans="4:4" x14ac:dyDescent="0.2">
      <c r="D2225" s="16"/>
    </row>
    <row r="2226" spans="4:4" x14ac:dyDescent="0.2">
      <c r="D2226" s="16"/>
    </row>
    <row r="2227" spans="4:4" x14ac:dyDescent="0.2">
      <c r="D2227" s="16"/>
    </row>
    <row r="2228" spans="4:4" x14ac:dyDescent="0.2">
      <c r="D2228" s="16"/>
    </row>
    <row r="2229" spans="4:4" x14ac:dyDescent="0.2">
      <c r="D2229" s="16"/>
    </row>
    <row r="2230" spans="4:4" x14ac:dyDescent="0.2">
      <c r="D2230" s="16"/>
    </row>
    <row r="2231" spans="4:4" x14ac:dyDescent="0.2">
      <c r="D2231" s="16"/>
    </row>
    <row r="2232" spans="4:4" x14ac:dyDescent="0.2">
      <c r="D2232" s="16"/>
    </row>
    <row r="2233" spans="4:4" x14ac:dyDescent="0.2">
      <c r="D2233" s="16"/>
    </row>
    <row r="2234" spans="4:4" x14ac:dyDescent="0.2">
      <c r="D2234" s="16"/>
    </row>
    <row r="2235" spans="4:4" x14ac:dyDescent="0.2">
      <c r="D2235" s="16"/>
    </row>
    <row r="2236" spans="4:4" x14ac:dyDescent="0.2">
      <c r="D2236" s="16"/>
    </row>
    <row r="2237" spans="4:4" x14ac:dyDescent="0.2">
      <c r="D2237" s="16"/>
    </row>
    <row r="2238" spans="4:4" x14ac:dyDescent="0.2">
      <c r="D2238" s="16"/>
    </row>
    <row r="2239" spans="4:4" x14ac:dyDescent="0.2">
      <c r="D2239" s="16"/>
    </row>
    <row r="2240" spans="4:4" x14ac:dyDescent="0.2">
      <c r="D2240" s="16"/>
    </row>
    <row r="2241" spans="4:4" x14ac:dyDescent="0.2">
      <c r="D2241" s="16"/>
    </row>
    <row r="2242" spans="4:4" x14ac:dyDescent="0.2">
      <c r="D2242" s="16"/>
    </row>
    <row r="2243" spans="4:4" x14ac:dyDescent="0.2">
      <c r="D2243" s="16"/>
    </row>
    <row r="2244" spans="4:4" x14ac:dyDescent="0.2">
      <c r="D2244" s="16"/>
    </row>
    <row r="2245" spans="4:4" x14ac:dyDescent="0.2">
      <c r="D2245" s="16"/>
    </row>
    <row r="2246" spans="4:4" x14ac:dyDescent="0.2">
      <c r="D2246" s="16"/>
    </row>
    <row r="2247" spans="4:4" x14ac:dyDescent="0.2">
      <c r="D2247" s="16"/>
    </row>
    <row r="2248" spans="4:4" x14ac:dyDescent="0.2">
      <c r="D2248" s="16"/>
    </row>
    <row r="2249" spans="4:4" x14ac:dyDescent="0.2">
      <c r="D2249" s="16"/>
    </row>
    <row r="2250" spans="4:4" x14ac:dyDescent="0.2">
      <c r="D2250" s="16"/>
    </row>
    <row r="2251" spans="4:4" x14ac:dyDescent="0.2">
      <c r="D2251" s="16"/>
    </row>
    <row r="2252" spans="4:4" x14ac:dyDescent="0.2">
      <c r="D2252" s="16"/>
    </row>
    <row r="2253" spans="4:4" x14ac:dyDescent="0.2">
      <c r="D2253" s="16"/>
    </row>
    <row r="2254" spans="4:4" x14ac:dyDescent="0.2">
      <c r="D2254" s="16"/>
    </row>
    <row r="2255" spans="4:4" x14ac:dyDescent="0.2">
      <c r="D2255" s="16"/>
    </row>
    <row r="2256" spans="4:4" x14ac:dyDescent="0.2">
      <c r="D2256" s="16"/>
    </row>
    <row r="2257" spans="4:4" x14ac:dyDescent="0.2">
      <c r="D2257" s="16"/>
    </row>
    <row r="2258" spans="4:4" x14ac:dyDescent="0.2">
      <c r="D2258" s="16"/>
    </row>
    <row r="2259" spans="4:4" x14ac:dyDescent="0.2">
      <c r="D2259" s="16"/>
    </row>
    <row r="2260" spans="4:4" x14ac:dyDescent="0.2">
      <c r="D2260" s="16"/>
    </row>
    <row r="2261" spans="4:4" x14ac:dyDescent="0.2">
      <c r="D2261" s="16"/>
    </row>
    <row r="2262" spans="4:4" x14ac:dyDescent="0.2">
      <c r="D2262" s="16"/>
    </row>
    <row r="2263" spans="4:4" x14ac:dyDescent="0.2">
      <c r="D2263" s="16"/>
    </row>
    <row r="2264" spans="4:4" x14ac:dyDescent="0.2">
      <c r="D2264" s="16"/>
    </row>
    <row r="2265" spans="4:4" x14ac:dyDescent="0.2">
      <c r="D2265" s="16"/>
    </row>
    <row r="2266" spans="4:4" x14ac:dyDescent="0.2">
      <c r="D2266" s="16"/>
    </row>
    <row r="2267" spans="4:4" x14ac:dyDescent="0.2">
      <c r="D2267" s="16"/>
    </row>
    <row r="2268" spans="4:4" x14ac:dyDescent="0.2">
      <c r="D2268" s="16"/>
    </row>
    <row r="2269" spans="4:4" x14ac:dyDescent="0.2">
      <c r="D2269" s="16"/>
    </row>
    <row r="2270" spans="4:4" x14ac:dyDescent="0.2">
      <c r="D2270" s="16"/>
    </row>
    <row r="2271" spans="4:4" x14ac:dyDescent="0.2">
      <c r="D2271" s="16"/>
    </row>
    <row r="2272" spans="4:4" x14ac:dyDescent="0.2">
      <c r="D2272" s="16"/>
    </row>
    <row r="2273" spans="4:4" x14ac:dyDescent="0.2">
      <c r="D2273" s="16"/>
    </row>
    <row r="2274" spans="4:4" x14ac:dyDescent="0.2">
      <c r="D2274" s="16"/>
    </row>
    <row r="2275" spans="4:4" x14ac:dyDescent="0.2">
      <c r="D2275" s="16"/>
    </row>
    <row r="2276" spans="4:4" x14ac:dyDescent="0.2">
      <c r="D2276" s="16"/>
    </row>
    <row r="2277" spans="4:4" x14ac:dyDescent="0.2">
      <c r="D2277" s="16"/>
    </row>
    <row r="2278" spans="4:4" x14ac:dyDescent="0.2">
      <c r="D2278" s="16"/>
    </row>
    <row r="2279" spans="4:4" x14ac:dyDescent="0.2">
      <c r="D2279" s="16"/>
    </row>
    <row r="2280" spans="4:4" x14ac:dyDescent="0.2">
      <c r="D2280" s="16"/>
    </row>
    <row r="2281" spans="4:4" x14ac:dyDescent="0.2">
      <c r="D2281" s="16"/>
    </row>
    <row r="2282" spans="4:4" x14ac:dyDescent="0.2">
      <c r="D2282" s="16"/>
    </row>
    <row r="2283" spans="4:4" x14ac:dyDescent="0.2">
      <c r="D2283" s="16"/>
    </row>
    <row r="2284" spans="4:4" x14ac:dyDescent="0.2">
      <c r="D2284" s="16"/>
    </row>
    <row r="2285" spans="4:4" x14ac:dyDescent="0.2">
      <c r="D2285" s="16"/>
    </row>
    <row r="2286" spans="4:4" x14ac:dyDescent="0.2">
      <c r="D2286" s="16"/>
    </row>
    <row r="2287" spans="4:4" x14ac:dyDescent="0.2">
      <c r="D2287" s="16"/>
    </row>
    <row r="2288" spans="4:4" x14ac:dyDescent="0.2">
      <c r="D2288" s="16"/>
    </row>
    <row r="2289" spans="4:4" x14ac:dyDescent="0.2">
      <c r="D2289" s="16"/>
    </row>
    <row r="2290" spans="4:4" x14ac:dyDescent="0.2">
      <c r="D2290" s="16"/>
    </row>
    <row r="2291" spans="4:4" x14ac:dyDescent="0.2">
      <c r="D2291" s="16"/>
    </row>
    <row r="2292" spans="4:4" x14ac:dyDescent="0.2">
      <c r="D2292" s="16"/>
    </row>
    <row r="2293" spans="4:4" x14ac:dyDescent="0.2">
      <c r="D2293" s="16"/>
    </row>
    <row r="2294" spans="4:4" x14ac:dyDescent="0.2">
      <c r="D2294" s="16"/>
    </row>
    <row r="2295" spans="4:4" x14ac:dyDescent="0.2">
      <c r="D2295" s="16"/>
    </row>
    <row r="2296" spans="4:4" x14ac:dyDescent="0.2">
      <c r="D2296" s="16"/>
    </row>
    <row r="2297" spans="4:4" x14ac:dyDescent="0.2">
      <c r="D2297" s="16"/>
    </row>
    <row r="2298" spans="4:4" x14ac:dyDescent="0.2">
      <c r="D2298" s="16"/>
    </row>
    <row r="2299" spans="4:4" x14ac:dyDescent="0.2">
      <c r="D2299" s="16"/>
    </row>
    <row r="2300" spans="4:4" x14ac:dyDescent="0.2">
      <c r="D2300" s="16"/>
    </row>
    <row r="2301" spans="4:4" x14ac:dyDescent="0.2">
      <c r="D2301" s="16"/>
    </row>
    <row r="2302" spans="4:4" x14ac:dyDescent="0.2">
      <c r="D2302" s="16"/>
    </row>
    <row r="2303" spans="4:4" x14ac:dyDescent="0.2">
      <c r="D2303" s="16"/>
    </row>
    <row r="2304" spans="4:4" x14ac:dyDescent="0.2">
      <c r="D2304" s="16"/>
    </row>
    <row r="2305" spans="4:4" x14ac:dyDescent="0.2">
      <c r="D2305" s="16"/>
    </row>
    <row r="2306" spans="4:4" x14ac:dyDescent="0.2">
      <c r="D2306" s="16"/>
    </row>
    <row r="2307" spans="4:4" x14ac:dyDescent="0.2">
      <c r="D2307" s="16"/>
    </row>
    <row r="2308" spans="4:4" x14ac:dyDescent="0.2">
      <c r="D2308" s="16"/>
    </row>
    <row r="2309" spans="4:4" x14ac:dyDescent="0.2">
      <c r="D2309" s="16"/>
    </row>
    <row r="2310" spans="4:4" x14ac:dyDescent="0.2">
      <c r="D2310" s="16"/>
    </row>
    <row r="2311" spans="4:4" x14ac:dyDescent="0.2">
      <c r="D2311" s="16"/>
    </row>
    <row r="2312" spans="4:4" x14ac:dyDescent="0.2">
      <c r="D2312" s="16"/>
    </row>
    <row r="2313" spans="4:4" x14ac:dyDescent="0.2">
      <c r="D2313" s="16"/>
    </row>
    <row r="2314" spans="4:4" x14ac:dyDescent="0.2">
      <c r="D2314" s="16"/>
    </row>
    <row r="2315" spans="4:4" x14ac:dyDescent="0.2">
      <c r="D2315" s="16"/>
    </row>
    <row r="2316" spans="4:4" x14ac:dyDescent="0.2">
      <c r="D2316" s="16"/>
    </row>
    <row r="2317" spans="4:4" x14ac:dyDescent="0.2">
      <c r="D2317" s="16"/>
    </row>
    <row r="2318" spans="4:4" x14ac:dyDescent="0.2">
      <c r="D2318" s="16"/>
    </row>
    <row r="2319" spans="4:4" x14ac:dyDescent="0.2">
      <c r="D2319" s="16"/>
    </row>
    <row r="2320" spans="4:4" x14ac:dyDescent="0.2">
      <c r="D2320" s="16"/>
    </row>
    <row r="2321" spans="4:4" x14ac:dyDescent="0.2">
      <c r="D2321" s="16"/>
    </row>
    <row r="2322" spans="4:4" x14ac:dyDescent="0.2">
      <c r="D2322" s="16"/>
    </row>
    <row r="2323" spans="4:4" x14ac:dyDescent="0.2">
      <c r="D2323" s="16"/>
    </row>
    <row r="2324" spans="4:4" x14ac:dyDescent="0.2">
      <c r="D2324" s="16"/>
    </row>
    <row r="2325" spans="4:4" x14ac:dyDescent="0.2">
      <c r="D2325" s="16"/>
    </row>
    <row r="2326" spans="4:4" x14ac:dyDescent="0.2">
      <c r="D2326" s="16"/>
    </row>
    <row r="2327" spans="4:4" x14ac:dyDescent="0.2">
      <c r="D2327" s="16"/>
    </row>
    <row r="2328" spans="4:4" x14ac:dyDescent="0.2">
      <c r="D2328" s="16"/>
    </row>
    <row r="2329" spans="4:4" x14ac:dyDescent="0.2">
      <c r="D2329" s="16"/>
    </row>
    <row r="2330" spans="4:4" x14ac:dyDescent="0.2">
      <c r="D2330" s="16"/>
    </row>
    <row r="2331" spans="4:4" x14ac:dyDescent="0.2">
      <c r="D2331" s="16"/>
    </row>
    <row r="2332" spans="4:4" x14ac:dyDescent="0.2">
      <c r="D2332" s="16"/>
    </row>
    <row r="2333" spans="4:4" x14ac:dyDescent="0.2">
      <c r="D2333" s="16"/>
    </row>
    <row r="2334" spans="4:4" x14ac:dyDescent="0.2">
      <c r="D2334" s="16"/>
    </row>
    <row r="2335" spans="4:4" x14ac:dyDescent="0.2">
      <c r="D2335" s="16"/>
    </row>
    <row r="2336" spans="4:4" x14ac:dyDescent="0.2">
      <c r="D2336" s="16"/>
    </row>
    <row r="2337" spans="4:4" x14ac:dyDescent="0.2">
      <c r="D2337" s="16"/>
    </row>
    <row r="2338" spans="4:4" x14ac:dyDescent="0.2">
      <c r="D2338" s="16"/>
    </row>
    <row r="2339" spans="4:4" x14ac:dyDescent="0.2">
      <c r="D2339" s="16"/>
    </row>
    <row r="2340" spans="4:4" x14ac:dyDescent="0.2">
      <c r="D2340" s="16"/>
    </row>
    <row r="2341" spans="4:4" x14ac:dyDescent="0.2">
      <c r="D2341" s="16"/>
    </row>
    <row r="2342" spans="4:4" x14ac:dyDescent="0.2">
      <c r="D2342" s="16"/>
    </row>
    <row r="2343" spans="4:4" x14ac:dyDescent="0.2">
      <c r="D2343" s="16"/>
    </row>
    <row r="2344" spans="4:4" x14ac:dyDescent="0.2">
      <c r="D2344" s="16"/>
    </row>
    <row r="2345" spans="4:4" x14ac:dyDescent="0.2">
      <c r="D2345" s="16"/>
    </row>
    <row r="2346" spans="4:4" x14ac:dyDescent="0.2">
      <c r="D2346" s="16"/>
    </row>
    <row r="2347" spans="4:4" x14ac:dyDescent="0.2">
      <c r="D2347" s="16"/>
    </row>
    <row r="2348" spans="4:4" x14ac:dyDescent="0.2">
      <c r="D2348" s="16"/>
    </row>
    <row r="2349" spans="4:4" x14ac:dyDescent="0.2">
      <c r="D2349" s="16"/>
    </row>
    <row r="2350" spans="4:4" x14ac:dyDescent="0.2">
      <c r="D2350" s="16"/>
    </row>
    <row r="2351" spans="4:4" x14ac:dyDescent="0.2">
      <c r="D2351" s="16"/>
    </row>
    <row r="2352" spans="4:4" x14ac:dyDescent="0.2">
      <c r="D2352" s="16"/>
    </row>
    <row r="2353" spans="4:4" x14ac:dyDescent="0.2">
      <c r="D2353" s="16"/>
    </row>
    <row r="2354" spans="4:4" x14ac:dyDescent="0.2">
      <c r="D2354" s="16"/>
    </row>
    <row r="2355" spans="4:4" x14ac:dyDescent="0.2">
      <c r="D2355" s="16"/>
    </row>
    <row r="2356" spans="4:4" x14ac:dyDescent="0.2">
      <c r="D2356" s="16"/>
    </row>
    <row r="2357" spans="4:4" x14ac:dyDescent="0.2">
      <c r="D2357" s="16"/>
    </row>
    <row r="2358" spans="4:4" x14ac:dyDescent="0.2">
      <c r="D2358" s="16"/>
    </row>
    <row r="2359" spans="4:4" x14ac:dyDescent="0.2">
      <c r="D2359" s="16"/>
    </row>
    <row r="2360" spans="4:4" x14ac:dyDescent="0.2">
      <c r="D2360" s="16"/>
    </row>
    <row r="2361" spans="4:4" x14ac:dyDescent="0.2">
      <c r="D2361" s="16"/>
    </row>
    <row r="2362" spans="4:4" x14ac:dyDescent="0.2">
      <c r="D2362" s="16"/>
    </row>
    <row r="2363" spans="4:4" x14ac:dyDescent="0.2">
      <c r="D2363" s="16"/>
    </row>
    <row r="2364" spans="4:4" x14ac:dyDescent="0.2">
      <c r="D2364" s="16"/>
    </row>
    <row r="2365" spans="4:4" x14ac:dyDescent="0.2">
      <c r="D2365" s="16"/>
    </row>
    <row r="2366" spans="4:4" x14ac:dyDescent="0.2">
      <c r="D2366" s="16"/>
    </row>
    <row r="2367" spans="4:4" x14ac:dyDescent="0.2">
      <c r="D2367" s="16"/>
    </row>
    <row r="2368" spans="4:4" x14ac:dyDescent="0.2">
      <c r="D2368" s="16"/>
    </row>
    <row r="2369" spans="4:4" x14ac:dyDescent="0.2">
      <c r="D2369" s="16"/>
    </row>
    <row r="2370" spans="4:4" x14ac:dyDescent="0.2">
      <c r="D2370" s="16"/>
    </row>
    <row r="2371" spans="4:4" x14ac:dyDescent="0.2">
      <c r="D2371" s="16"/>
    </row>
    <row r="2372" spans="4:4" x14ac:dyDescent="0.2">
      <c r="D2372" s="16"/>
    </row>
    <row r="2373" spans="4:4" x14ac:dyDescent="0.2">
      <c r="D2373" s="16"/>
    </row>
    <row r="2374" spans="4:4" x14ac:dyDescent="0.2">
      <c r="D2374" s="16"/>
    </row>
    <row r="2375" spans="4:4" x14ac:dyDescent="0.2">
      <c r="D2375" s="16"/>
    </row>
    <row r="2376" spans="4:4" x14ac:dyDescent="0.2">
      <c r="D2376" s="16"/>
    </row>
    <row r="2377" spans="4:4" x14ac:dyDescent="0.2">
      <c r="D2377" s="16"/>
    </row>
    <row r="2378" spans="4:4" x14ac:dyDescent="0.2">
      <c r="D2378" s="16"/>
    </row>
    <row r="2379" spans="4:4" x14ac:dyDescent="0.2">
      <c r="D2379" s="16"/>
    </row>
    <row r="2380" spans="4:4" x14ac:dyDescent="0.2">
      <c r="D2380" s="16"/>
    </row>
    <row r="2381" spans="4:4" x14ac:dyDescent="0.2">
      <c r="D2381" s="16"/>
    </row>
    <row r="2382" spans="4:4" x14ac:dyDescent="0.2">
      <c r="D2382" s="16"/>
    </row>
    <row r="2383" spans="4:4" x14ac:dyDescent="0.2">
      <c r="D2383" s="16"/>
    </row>
    <row r="2384" spans="4:4" x14ac:dyDescent="0.2">
      <c r="D2384" s="16"/>
    </row>
    <row r="2385" spans="4:4" x14ac:dyDescent="0.2">
      <c r="D2385" s="16"/>
    </row>
    <row r="2386" spans="4:4" x14ac:dyDescent="0.2">
      <c r="D2386" s="16"/>
    </row>
    <row r="2387" spans="4:4" x14ac:dyDescent="0.2">
      <c r="D2387" s="16"/>
    </row>
    <row r="2388" spans="4:4" x14ac:dyDescent="0.2">
      <c r="D2388" s="16"/>
    </row>
    <row r="2389" spans="4:4" x14ac:dyDescent="0.2">
      <c r="D2389" s="16"/>
    </row>
    <row r="2390" spans="4:4" x14ac:dyDescent="0.2">
      <c r="D2390" s="16"/>
    </row>
    <row r="2391" spans="4:4" x14ac:dyDescent="0.2">
      <c r="D2391" s="16"/>
    </row>
    <row r="2392" spans="4:4" x14ac:dyDescent="0.2">
      <c r="D2392" s="16"/>
    </row>
    <row r="2393" spans="4:4" x14ac:dyDescent="0.2">
      <c r="D2393" s="16"/>
    </row>
    <row r="2394" spans="4:4" x14ac:dyDescent="0.2">
      <c r="D2394" s="16"/>
    </row>
    <row r="2395" spans="4:4" x14ac:dyDescent="0.2">
      <c r="D2395" s="16"/>
    </row>
    <row r="2396" spans="4:4" x14ac:dyDescent="0.2">
      <c r="D2396" s="16"/>
    </row>
    <row r="2397" spans="4:4" x14ac:dyDescent="0.2">
      <c r="D2397" s="16"/>
    </row>
    <row r="2398" spans="4:4" x14ac:dyDescent="0.2">
      <c r="D2398" s="16"/>
    </row>
    <row r="2399" spans="4:4" x14ac:dyDescent="0.2">
      <c r="D2399" s="16"/>
    </row>
    <row r="2400" spans="4:4" x14ac:dyDescent="0.2">
      <c r="D2400" s="16"/>
    </row>
    <row r="2401" spans="4:4" x14ac:dyDescent="0.2">
      <c r="D2401" s="16"/>
    </row>
    <row r="2402" spans="4:4" x14ac:dyDescent="0.2">
      <c r="D2402" s="16"/>
    </row>
    <row r="2403" spans="4:4" x14ac:dyDescent="0.2">
      <c r="D2403" s="16"/>
    </row>
    <row r="2404" spans="4:4" x14ac:dyDescent="0.2">
      <c r="D2404" s="16"/>
    </row>
    <row r="2405" spans="4:4" x14ac:dyDescent="0.2">
      <c r="D2405" s="16"/>
    </row>
    <row r="2406" spans="4:4" x14ac:dyDescent="0.2">
      <c r="D2406" s="16"/>
    </row>
    <row r="2407" spans="4:4" x14ac:dyDescent="0.2">
      <c r="D2407" s="16"/>
    </row>
    <row r="2408" spans="4:4" x14ac:dyDescent="0.2">
      <c r="D2408" s="16"/>
    </row>
    <row r="2409" spans="4:4" x14ac:dyDescent="0.2">
      <c r="D2409" s="16"/>
    </row>
    <row r="2410" spans="4:4" x14ac:dyDescent="0.2">
      <c r="D2410" s="16"/>
    </row>
    <row r="2411" spans="4:4" x14ac:dyDescent="0.2">
      <c r="D2411" s="16"/>
    </row>
    <row r="2412" spans="4:4" x14ac:dyDescent="0.2">
      <c r="D2412" s="16"/>
    </row>
    <row r="2413" spans="4:4" x14ac:dyDescent="0.2">
      <c r="D2413" s="16"/>
    </row>
    <row r="2414" spans="4:4" x14ac:dyDescent="0.2">
      <c r="D2414" s="16"/>
    </row>
    <row r="2415" spans="4:4" x14ac:dyDescent="0.2">
      <c r="D2415" s="16"/>
    </row>
    <row r="2416" spans="4:4" x14ac:dyDescent="0.2">
      <c r="D2416" s="16"/>
    </row>
    <row r="2417" spans="4:4" x14ac:dyDescent="0.2">
      <c r="D2417" s="16"/>
    </row>
    <row r="2418" spans="4:4" x14ac:dyDescent="0.2">
      <c r="D2418" s="16"/>
    </row>
    <row r="2419" spans="4:4" x14ac:dyDescent="0.2">
      <c r="D2419" s="16"/>
    </row>
    <row r="2420" spans="4:4" x14ac:dyDescent="0.2">
      <c r="D2420" s="16"/>
    </row>
    <row r="2421" spans="4:4" x14ac:dyDescent="0.2">
      <c r="D2421" s="16"/>
    </row>
    <row r="2422" spans="4:4" x14ac:dyDescent="0.2">
      <c r="D2422" s="16"/>
    </row>
    <row r="2423" spans="4:4" x14ac:dyDescent="0.2">
      <c r="D2423" s="16"/>
    </row>
    <row r="2424" spans="4:4" x14ac:dyDescent="0.2">
      <c r="D2424" s="16"/>
    </row>
    <row r="2425" spans="4:4" x14ac:dyDescent="0.2">
      <c r="D2425" s="16"/>
    </row>
    <row r="2426" spans="4:4" x14ac:dyDescent="0.2">
      <c r="D2426" s="16"/>
    </row>
    <row r="2427" spans="4:4" x14ac:dyDescent="0.2">
      <c r="D2427" s="16"/>
    </row>
    <row r="2428" spans="4:4" x14ac:dyDescent="0.2">
      <c r="D2428" s="16"/>
    </row>
    <row r="2429" spans="4:4" x14ac:dyDescent="0.2">
      <c r="D2429" s="16"/>
    </row>
    <row r="2430" spans="4:4" x14ac:dyDescent="0.2">
      <c r="D2430" s="16"/>
    </row>
    <row r="2431" spans="4:4" x14ac:dyDescent="0.2">
      <c r="D2431" s="16"/>
    </row>
    <row r="2432" spans="4:4" x14ac:dyDescent="0.2">
      <c r="D2432" s="16"/>
    </row>
    <row r="2433" spans="4:4" x14ac:dyDescent="0.2">
      <c r="D2433" s="16"/>
    </row>
    <row r="2434" spans="4:4" x14ac:dyDescent="0.2">
      <c r="D2434" s="16"/>
    </row>
    <row r="2435" spans="4:4" x14ac:dyDescent="0.2">
      <c r="D2435" s="16"/>
    </row>
    <row r="2436" spans="4:4" x14ac:dyDescent="0.2">
      <c r="D2436" s="16"/>
    </row>
    <row r="2437" spans="4:4" x14ac:dyDescent="0.2">
      <c r="D2437" s="16"/>
    </row>
    <row r="2438" spans="4:4" x14ac:dyDescent="0.2">
      <c r="D2438" s="16"/>
    </row>
    <row r="2439" spans="4:4" x14ac:dyDescent="0.2">
      <c r="D2439" s="16"/>
    </row>
    <row r="2440" spans="4:4" x14ac:dyDescent="0.2">
      <c r="D2440" s="16"/>
    </row>
    <row r="2441" spans="4:4" x14ac:dyDescent="0.2">
      <c r="D2441" s="16"/>
    </row>
    <row r="2442" spans="4:4" x14ac:dyDescent="0.2">
      <c r="D2442" s="16"/>
    </row>
    <row r="2443" spans="4:4" x14ac:dyDescent="0.2">
      <c r="D2443" s="16"/>
    </row>
    <row r="2444" spans="4:4" x14ac:dyDescent="0.2">
      <c r="D2444" s="16"/>
    </row>
    <row r="2445" spans="4:4" x14ac:dyDescent="0.2">
      <c r="D2445" s="16"/>
    </row>
    <row r="2446" spans="4:4" x14ac:dyDescent="0.2">
      <c r="D2446" s="16"/>
    </row>
    <row r="2447" spans="4:4" x14ac:dyDescent="0.2">
      <c r="D2447" s="16"/>
    </row>
    <row r="2448" spans="4:4" x14ac:dyDescent="0.2">
      <c r="D2448" s="16"/>
    </row>
    <row r="2449" spans="4:4" x14ac:dyDescent="0.2">
      <c r="D2449" s="16"/>
    </row>
    <row r="2450" spans="4:4" x14ac:dyDescent="0.2">
      <c r="D2450" s="16"/>
    </row>
    <row r="2451" spans="4:4" x14ac:dyDescent="0.2">
      <c r="D2451" s="16"/>
    </row>
    <row r="2452" spans="4:4" x14ac:dyDescent="0.2">
      <c r="D2452" s="16"/>
    </row>
    <row r="2453" spans="4:4" x14ac:dyDescent="0.2">
      <c r="D2453" s="16"/>
    </row>
    <row r="2454" spans="4:4" x14ac:dyDescent="0.2">
      <c r="D2454" s="16"/>
    </row>
    <row r="2455" spans="4:4" x14ac:dyDescent="0.2">
      <c r="D2455" s="16"/>
    </row>
    <row r="2456" spans="4:4" x14ac:dyDescent="0.2">
      <c r="D2456" s="16"/>
    </row>
    <row r="2457" spans="4:4" x14ac:dyDescent="0.2">
      <c r="D2457" s="16"/>
    </row>
    <row r="2458" spans="4:4" x14ac:dyDescent="0.2">
      <c r="D2458" s="16"/>
    </row>
    <row r="2459" spans="4:4" x14ac:dyDescent="0.2">
      <c r="D2459" s="16"/>
    </row>
    <row r="2460" spans="4:4" x14ac:dyDescent="0.2">
      <c r="D2460" s="16"/>
    </row>
    <row r="2461" spans="4:4" x14ac:dyDescent="0.2">
      <c r="D2461" s="16"/>
    </row>
    <row r="2462" spans="4:4" x14ac:dyDescent="0.2">
      <c r="D2462" s="16"/>
    </row>
    <row r="2463" spans="4:4" x14ac:dyDescent="0.2">
      <c r="D2463" s="16"/>
    </row>
    <row r="2464" spans="4:4" x14ac:dyDescent="0.2">
      <c r="D2464" s="16"/>
    </row>
    <row r="2465" spans="4:4" x14ac:dyDescent="0.2">
      <c r="D2465" s="16"/>
    </row>
    <row r="2466" spans="4:4" x14ac:dyDescent="0.2">
      <c r="D2466" s="16"/>
    </row>
    <row r="2467" spans="4:4" x14ac:dyDescent="0.2">
      <c r="D2467" s="16"/>
    </row>
    <row r="2468" spans="4:4" x14ac:dyDescent="0.2">
      <c r="D2468" s="16"/>
    </row>
    <row r="2469" spans="4:4" x14ac:dyDescent="0.2">
      <c r="D2469" s="16"/>
    </row>
    <row r="2470" spans="4:4" x14ac:dyDescent="0.2">
      <c r="D2470" s="16"/>
    </row>
    <row r="2471" spans="4:4" x14ac:dyDescent="0.2">
      <c r="D2471" s="16"/>
    </row>
    <row r="2472" spans="4:4" x14ac:dyDescent="0.2">
      <c r="D2472" s="16"/>
    </row>
    <row r="2473" spans="4:4" x14ac:dyDescent="0.2">
      <c r="D2473" s="16"/>
    </row>
    <row r="2474" spans="4:4" x14ac:dyDescent="0.2">
      <c r="D2474" s="16"/>
    </row>
    <row r="2475" spans="4:4" x14ac:dyDescent="0.2">
      <c r="D2475" s="16"/>
    </row>
    <row r="2476" spans="4:4" x14ac:dyDescent="0.2">
      <c r="D2476" s="16"/>
    </row>
    <row r="2477" spans="4:4" x14ac:dyDescent="0.2">
      <c r="D2477" s="16"/>
    </row>
    <row r="2478" spans="4:4" x14ac:dyDescent="0.2">
      <c r="D2478" s="16"/>
    </row>
    <row r="2479" spans="4:4" x14ac:dyDescent="0.2">
      <c r="D2479" s="16"/>
    </row>
    <row r="2480" spans="4:4" x14ac:dyDescent="0.2">
      <c r="D2480" s="16"/>
    </row>
    <row r="2481" spans="4:4" x14ac:dyDescent="0.2">
      <c r="D2481" s="16"/>
    </row>
    <row r="2482" spans="4:4" x14ac:dyDescent="0.2">
      <c r="D2482" s="16"/>
    </row>
    <row r="2483" spans="4:4" x14ac:dyDescent="0.2">
      <c r="D2483" s="16"/>
    </row>
    <row r="2484" spans="4:4" x14ac:dyDescent="0.2">
      <c r="D2484" s="16"/>
    </row>
    <row r="2485" spans="4:4" x14ac:dyDescent="0.2">
      <c r="D2485" s="16"/>
    </row>
    <row r="2486" spans="4:4" x14ac:dyDescent="0.2">
      <c r="D2486" s="16"/>
    </row>
    <row r="2487" spans="4:4" x14ac:dyDescent="0.2">
      <c r="D2487" s="16"/>
    </row>
    <row r="2488" spans="4:4" x14ac:dyDescent="0.2">
      <c r="D2488" s="16"/>
    </row>
    <row r="2489" spans="4:4" x14ac:dyDescent="0.2">
      <c r="D2489" s="16"/>
    </row>
    <row r="2490" spans="4:4" x14ac:dyDescent="0.2">
      <c r="D2490" s="16"/>
    </row>
    <row r="2491" spans="4:4" x14ac:dyDescent="0.2">
      <c r="D2491" s="16"/>
    </row>
    <row r="2492" spans="4:4" x14ac:dyDescent="0.2">
      <c r="D2492" s="16"/>
    </row>
    <row r="2493" spans="4:4" x14ac:dyDescent="0.2">
      <c r="D2493" s="16"/>
    </row>
    <row r="2494" spans="4:4" x14ac:dyDescent="0.2">
      <c r="D2494" s="16"/>
    </row>
    <row r="2495" spans="4:4" x14ac:dyDescent="0.2">
      <c r="D2495" s="16"/>
    </row>
    <row r="2496" spans="4:4" x14ac:dyDescent="0.2">
      <c r="D2496" s="16"/>
    </row>
    <row r="2497" spans="4:4" x14ac:dyDescent="0.2">
      <c r="D2497" s="16"/>
    </row>
    <row r="2498" spans="4:4" x14ac:dyDescent="0.2">
      <c r="D2498" s="16"/>
    </row>
    <row r="2499" spans="4:4" x14ac:dyDescent="0.2">
      <c r="D2499" s="16"/>
    </row>
    <row r="2500" spans="4:4" x14ac:dyDescent="0.2">
      <c r="D2500" s="16"/>
    </row>
    <row r="2501" spans="4:4" x14ac:dyDescent="0.2">
      <c r="D2501" s="16"/>
    </row>
    <row r="2502" spans="4:4" x14ac:dyDescent="0.2">
      <c r="D2502" s="16"/>
    </row>
    <row r="2503" spans="4:4" x14ac:dyDescent="0.2">
      <c r="D2503" s="16"/>
    </row>
    <row r="2504" spans="4:4" x14ac:dyDescent="0.2">
      <c r="D2504" s="16"/>
    </row>
    <row r="2505" spans="4:4" x14ac:dyDescent="0.2">
      <c r="D2505" s="16"/>
    </row>
    <row r="2506" spans="4:4" x14ac:dyDescent="0.2">
      <c r="D2506" s="16"/>
    </row>
    <row r="2507" spans="4:4" x14ac:dyDescent="0.2">
      <c r="D2507" s="16"/>
    </row>
    <row r="2508" spans="4:4" x14ac:dyDescent="0.2">
      <c r="D2508" s="16"/>
    </row>
    <row r="2509" spans="4:4" x14ac:dyDescent="0.2">
      <c r="D2509" s="16"/>
    </row>
    <row r="2510" spans="4:4" x14ac:dyDescent="0.2">
      <c r="D2510" s="16"/>
    </row>
    <row r="2511" spans="4:4" x14ac:dyDescent="0.2">
      <c r="D2511" s="16"/>
    </row>
    <row r="2512" spans="4:4" x14ac:dyDescent="0.2">
      <c r="D2512" s="16"/>
    </row>
    <row r="2513" spans="4:4" x14ac:dyDescent="0.2">
      <c r="D2513" s="16"/>
    </row>
    <row r="2514" spans="4:4" x14ac:dyDescent="0.2">
      <c r="D2514" s="16"/>
    </row>
    <row r="2515" spans="4:4" x14ac:dyDescent="0.2">
      <c r="D2515" s="16"/>
    </row>
    <row r="2516" spans="4:4" x14ac:dyDescent="0.2">
      <c r="D2516" s="16"/>
    </row>
    <row r="2517" spans="4:4" x14ac:dyDescent="0.2">
      <c r="D2517" s="16"/>
    </row>
    <row r="2518" spans="4:4" x14ac:dyDescent="0.2">
      <c r="D2518" s="16"/>
    </row>
    <row r="2519" spans="4:4" x14ac:dyDescent="0.2">
      <c r="D2519" s="16"/>
    </row>
    <row r="2520" spans="4:4" x14ac:dyDescent="0.2">
      <c r="D2520" s="16"/>
    </row>
    <row r="2521" spans="4:4" x14ac:dyDescent="0.2">
      <c r="D2521" s="16"/>
    </row>
    <row r="2522" spans="4:4" x14ac:dyDescent="0.2">
      <c r="D2522" s="16"/>
    </row>
    <row r="2523" spans="4:4" x14ac:dyDescent="0.2">
      <c r="D2523" s="16"/>
    </row>
    <row r="2524" spans="4:4" x14ac:dyDescent="0.2">
      <c r="D2524" s="16"/>
    </row>
    <row r="2525" spans="4:4" x14ac:dyDescent="0.2">
      <c r="D2525" s="16"/>
    </row>
    <row r="2526" spans="4:4" x14ac:dyDescent="0.2">
      <c r="D2526" s="16"/>
    </row>
    <row r="2527" spans="4:4" x14ac:dyDescent="0.2">
      <c r="D2527" s="16"/>
    </row>
    <row r="2528" spans="4:4" x14ac:dyDescent="0.2">
      <c r="D2528" s="16"/>
    </row>
    <row r="2529" spans="4:4" x14ac:dyDescent="0.2">
      <c r="D2529" s="16"/>
    </row>
    <row r="2530" spans="4:4" x14ac:dyDescent="0.2">
      <c r="D2530" s="16"/>
    </row>
    <row r="2531" spans="4:4" x14ac:dyDescent="0.2">
      <c r="D2531" s="16"/>
    </row>
    <row r="2532" spans="4:4" x14ac:dyDescent="0.2">
      <c r="D2532" s="16"/>
    </row>
    <row r="2533" spans="4:4" x14ac:dyDescent="0.2">
      <c r="D2533" s="16"/>
    </row>
    <row r="2534" spans="4:4" x14ac:dyDescent="0.2">
      <c r="D2534" s="16"/>
    </row>
    <row r="2535" spans="4:4" x14ac:dyDescent="0.2">
      <c r="D2535" s="16"/>
    </row>
    <row r="2536" spans="4:4" x14ac:dyDescent="0.2">
      <c r="D2536" s="16"/>
    </row>
    <row r="2537" spans="4:4" x14ac:dyDescent="0.2">
      <c r="D2537" s="16"/>
    </row>
    <row r="2538" spans="4:4" x14ac:dyDescent="0.2">
      <c r="D2538" s="16"/>
    </row>
    <row r="2539" spans="4:4" x14ac:dyDescent="0.2">
      <c r="D2539" s="16"/>
    </row>
    <row r="2540" spans="4:4" x14ac:dyDescent="0.2">
      <c r="D2540" s="16"/>
    </row>
    <row r="2541" spans="4:4" x14ac:dyDescent="0.2">
      <c r="D2541" s="16"/>
    </row>
    <row r="2542" spans="4:4" x14ac:dyDescent="0.2">
      <c r="D2542" s="16"/>
    </row>
    <row r="2543" spans="4:4" x14ac:dyDescent="0.2">
      <c r="D2543" s="16"/>
    </row>
    <row r="2544" spans="4:4" x14ac:dyDescent="0.2">
      <c r="D2544" s="16"/>
    </row>
    <row r="2545" spans="4:4" x14ac:dyDescent="0.2">
      <c r="D2545" s="16"/>
    </row>
    <row r="2546" spans="4:4" x14ac:dyDescent="0.2">
      <c r="D2546" s="16"/>
    </row>
    <row r="2547" spans="4:4" x14ac:dyDescent="0.2">
      <c r="D2547" s="16"/>
    </row>
    <row r="2548" spans="4:4" x14ac:dyDescent="0.2">
      <c r="D2548" s="16"/>
    </row>
    <row r="2549" spans="4:4" x14ac:dyDescent="0.2">
      <c r="D2549" s="16"/>
    </row>
    <row r="2550" spans="4:4" x14ac:dyDescent="0.2">
      <c r="D2550" s="16"/>
    </row>
    <row r="2551" spans="4:4" x14ac:dyDescent="0.2">
      <c r="D2551" s="16"/>
    </row>
    <row r="2552" spans="4:4" x14ac:dyDescent="0.2">
      <c r="D2552" s="16"/>
    </row>
    <row r="2553" spans="4:4" x14ac:dyDescent="0.2">
      <c r="D2553" s="16"/>
    </row>
    <row r="2554" spans="4:4" x14ac:dyDescent="0.2">
      <c r="D2554" s="16"/>
    </row>
    <row r="2555" spans="4:4" x14ac:dyDescent="0.2">
      <c r="D2555" s="16"/>
    </row>
    <row r="2556" spans="4:4" x14ac:dyDescent="0.2">
      <c r="D2556" s="16"/>
    </row>
    <row r="2557" spans="4:4" x14ac:dyDescent="0.2">
      <c r="D2557" s="16"/>
    </row>
    <row r="2558" spans="4:4" x14ac:dyDescent="0.2">
      <c r="D2558" s="16"/>
    </row>
    <row r="2559" spans="4:4" x14ac:dyDescent="0.2">
      <c r="D2559" s="16"/>
    </row>
    <row r="2560" spans="4:4" x14ac:dyDescent="0.2">
      <c r="D2560" s="16"/>
    </row>
    <row r="2561" spans="4:4" x14ac:dyDescent="0.2">
      <c r="D2561" s="16"/>
    </row>
    <row r="2562" spans="4:4" x14ac:dyDescent="0.2">
      <c r="D2562" s="16"/>
    </row>
    <row r="2563" spans="4:4" x14ac:dyDescent="0.2">
      <c r="D2563" s="16"/>
    </row>
    <row r="2564" spans="4:4" x14ac:dyDescent="0.2">
      <c r="D2564" s="16"/>
    </row>
    <row r="2565" spans="4:4" x14ac:dyDescent="0.2">
      <c r="D2565" s="16"/>
    </row>
    <row r="2566" spans="4:4" x14ac:dyDescent="0.2">
      <c r="D2566" s="16"/>
    </row>
    <row r="2567" spans="4:4" x14ac:dyDescent="0.2">
      <c r="D2567" s="16"/>
    </row>
    <row r="2568" spans="4:4" x14ac:dyDescent="0.2">
      <c r="D2568" s="16"/>
    </row>
    <row r="2569" spans="4:4" x14ac:dyDescent="0.2">
      <c r="D2569" s="16"/>
    </row>
    <row r="2570" spans="4:4" x14ac:dyDescent="0.2">
      <c r="D2570" s="16"/>
    </row>
    <row r="2571" spans="4:4" x14ac:dyDescent="0.2">
      <c r="D2571" s="16"/>
    </row>
    <row r="2572" spans="4:4" x14ac:dyDescent="0.2">
      <c r="D2572" s="16"/>
    </row>
    <row r="2573" spans="4:4" x14ac:dyDescent="0.2">
      <c r="D2573" s="16"/>
    </row>
    <row r="2574" spans="4:4" x14ac:dyDescent="0.2">
      <c r="D2574" s="16"/>
    </row>
    <row r="2575" spans="4:4" x14ac:dyDescent="0.2">
      <c r="D2575" s="16"/>
    </row>
    <row r="2576" spans="4:4" x14ac:dyDescent="0.2">
      <c r="D2576" s="16"/>
    </row>
    <row r="2577" spans="4:4" x14ac:dyDescent="0.2">
      <c r="D2577" s="16"/>
    </row>
    <row r="2578" spans="4:4" x14ac:dyDescent="0.2">
      <c r="D2578" s="16"/>
    </row>
    <row r="2579" spans="4:4" x14ac:dyDescent="0.2">
      <c r="D2579" s="16"/>
    </row>
    <row r="2580" spans="4:4" x14ac:dyDescent="0.2">
      <c r="D2580" s="16"/>
    </row>
    <row r="2581" spans="4:4" x14ac:dyDescent="0.2">
      <c r="D2581" s="16"/>
    </row>
    <row r="2582" spans="4:4" x14ac:dyDescent="0.2">
      <c r="D2582" s="16"/>
    </row>
    <row r="2583" spans="4:4" x14ac:dyDescent="0.2">
      <c r="D2583" s="16"/>
    </row>
    <row r="2584" spans="4:4" x14ac:dyDescent="0.2">
      <c r="D2584" s="16"/>
    </row>
    <row r="2585" spans="4:4" x14ac:dyDescent="0.2">
      <c r="D2585" s="16"/>
    </row>
    <row r="2586" spans="4:4" x14ac:dyDescent="0.2">
      <c r="D2586" s="16"/>
    </row>
    <row r="2587" spans="4:4" x14ac:dyDescent="0.2">
      <c r="D2587" s="16"/>
    </row>
    <row r="2588" spans="4:4" x14ac:dyDescent="0.2">
      <c r="D2588" s="16"/>
    </row>
    <row r="2589" spans="4:4" x14ac:dyDescent="0.2">
      <c r="D2589" s="16"/>
    </row>
    <row r="2590" spans="4:4" x14ac:dyDescent="0.2">
      <c r="D2590" s="16"/>
    </row>
    <row r="2591" spans="4:4" x14ac:dyDescent="0.2">
      <c r="D2591" s="16"/>
    </row>
    <row r="2592" spans="4:4" x14ac:dyDescent="0.2">
      <c r="D2592" s="16"/>
    </row>
    <row r="2593" spans="4:4" x14ac:dyDescent="0.2">
      <c r="D2593" s="16"/>
    </row>
    <row r="2594" spans="4:4" x14ac:dyDescent="0.2">
      <c r="D2594" s="16"/>
    </row>
    <row r="2595" spans="4:4" x14ac:dyDescent="0.2">
      <c r="D2595" s="16"/>
    </row>
    <row r="2596" spans="4:4" x14ac:dyDescent="0.2">
      <c r="D2596" s="16"/>
    </row>
    <row r="2597" spans="4:4" x14ac:dyDescent="0.2">
      <c r="D2597" s="16"/>
    </row>
    <row r="2598" spans="4:4" x14ac:dyDescent="0.2">
      <c r="D2598" s="16"/>
    </row>
    <row r="2599" spans="4:4" x14ac:dyDescent="0.2">
      <c r="D2599" s="16"/>
    </row>
    <row r="2600" spans="4:4" x14ac:dyDescent="0.2">
      <c r="D2600" s="16"/>
    </row>
    <row r="2601" spans="4:4" x14ac:dyDescent="0.2">
      <c r="D2601" s="16"/>
    </row>
    <row r="2602" spans="4:4" x14ac:dyDescent="0.2">
      <c r="D2602" s="16"/>
    </row>
    <row r="2603" spans="4:4" x14ac:dyDescent="0.2">
      <c r="D2603" s="16"/>
    </row>
    <row r="2604" spans="4:4" x14ac:dyDescent="0.2">
      <c r="D2604" s="16"/>
    </row>
    <row r="2605" spans="4:4" x14ac:dyDescent="0.2">
      <c r="D2605" s="16"/>
    </row>
    <row r="2606" spans="4:4" x14ac:dyDescent="0.2">
      <c r="D2606" s="16"/>
    </row>
    <row r="2607" spans="4:4" x14ac:dyDescent="0.2">
      <c r="D2607" s="16"/>
    </row>
    <row r="2608" spans="4:4" x14ac:dyDescent="0.2">
      <c r="D2608" s="16"/>
    </row>
    <row r="2609" spans="4:4" x14ac:dyDescent="0.2">
      <c r="D2609" s="16"/>
    </row>
    <row r="2610" spans="4:4" x14ac:dyDescent="0.2">
      <c r="D2610" s="16"/>
    </row>
    <row r="2611" spans="4:4" x14ac:dyDescent="0.2">
      <c r="D2611" s="16"/>
    </row>
    <row r="2612" spans="4:4" x14ac:dyDescent="0.2">
      <c r="D2612" s="16"/>
    </row>
    <row r="2613" spans="4:4" x14ac:dyDescent="0.2">
      <c r="D2613" s="16"/>
    </row>
    <row r="2614" spans="4:4" x14ac:dyDescent="0.2">
      <c r="D2614" s="16"/>
    </row>
    <row r="2615" spans="4:4" x14ac:dyDescent="0.2">
      <c r="D2615" s="16"/>
    </row>
    <row r="2616" spans="4:4" x14ac:dyDescent="0.2">
      <c r="D2616" s="16"/>
    </row>
    <row r="2617" spans="4:4" x14ac:dyDescent="0.2">
      <c r="D2617" s="16"/>
    </row>
    <row r="2618" spans="4:4" x14ac:dyDescent="0.2">
      <c r="D2618" s="16"/>
    </row>
    <row r="2619" spans="4:4" x14ac:dyDescent="0.2">
      <c r="D2619" s="16"/>
    </row>
    <row r="2620" spans="4:4" x14ac:dyDescent="0.2">
      <c r="D2620" s="16"/>
    </row>
    <row r="2621" spans="4:4" x14ac:dyDescent="0.2">
      <c r="D2621" s="16"/>
    </row>
    <row r="2622" spans="4:4" x14ac:dyDescent="0.2">
      <c r="D2622" s="16"/>
    </row>
    <row r="2623" spans="4:4" x14ac:dyDescent="0.2">
      <c r="D2623" s="16"/>
    </row>
    <row r="2624" spans="4:4" x14ac:dyDescent="0.2">
      <c r="D2624" s="16"/>
    </row>
    <row r="2625" spans="4:4" x14ac:dyDescent="0.2">
      <c r="D2625" s="16"/>
    </row>
    <row r="2626" spans="4:4" x14ac:dyDescent="0.2">
      <c r="D2626" s="16"/>
    </row>
    <row r="2627" spans="4:4" x14ac:dyDescent="0.2">
      <c r="D2627" s="16"/>
    </row>
    <row r="2628" spans="4:4" x14ac:dyDescent="0.2">
      <c r="D2628" s="16"/>
    </row>
    <row r="2629" spans="4:4" x14ac:dyDescent="0.2">
      <c r="D2629" s="16"/>
    </row>
    <row r="2630" spans="4:4" x14ac:dyDescent="0.2">
      <c r="D2630" s="16"/>
    </row>
    <row r="2631" spans="4:4" x14ac:dyDescent="0.2">
      <c r="D2631" s="16"/>
    </row>
    <row r="2632" spans="4:4" x14ac:dyDescent="0.2">
      <c r="D2632" s="16"/>
    </row>
    <row r="2633" spans="4:4" x14ac:dyDescent="0.2">
      <c r="D2633" s="16"/>
    </row>
    <row r="2634" spans="4:4" x14ac:dyDescent="0.2">
      <c r="D2634" s="16"/>
    </row>
    <row r="2635" spans="4:4" x14ac:dyDescent="0.2">
      <c r="D2635" s="16"/>
    </row>
    <row r="2636" spans="4:4" x14ac:dyDescent="0.2">
      <c r="D2636" s="16"/>
    </row>
    <row r="2637" spans="4:4" x14ac:dyDescent="0.2">
      <c r="D2637" s="16"/>
    </row>
    <row r="2638" spans="4:4" x14ac:dyDescent="0.2">
      <c r="D2638" s="16"/>
    </row>
    <row r="2639" spans="4:4" x14ac:dyDescent="0.2">
      <c r="D2639" s="16"/>
    </row>
    <row r="2640" spans="4:4" x14ac:dyDescent="0.2">
      <c r="D2640" s="16"/>
    </row>
    <row r="2641" spans="4:4" x14ac:dyDescent="0.2">
      <c r="D2641" s="16"/>
    </row>
    <row r="2642" spans="4:4" x14ac:dyDescent="0.2">
      <c r="D2642" s="16"/>
    </row>
    <row r="2643" spans="4:4" x14ac:dyDescent="0.2">
      <c r="D2643" s="16"/>
    </row>
    <row r="2644" spans="4:4" x14ac:dyDescent="0.2">
      <c r="D2644" s="16"/>
    </row>
    <row r="2645" spans="4:4" x14ac:dyDescent="0.2">
      <c r="D2645" s="16"/>
    </row>
    <row r="2646" spans="4:4" x14ac:dyDescent="0.2">
      <c r="D2646" s="16"/>
    </row>
    <row r="2647" spans="4:4" x14ac:dyDescent="0.2">
      <c r="D2647" s="16"/>
    </row>
    <row r="2648" spans="4:4" x14ac:dyDescent="0.2">
      <c r="D2648" s="16"/>
    </row>
    <row r="2649" spans="4:4" x14ac:dyDescent="0.2">
      <c r="D2649" s="16"/>
    </row>
    <row r="2650" spans="4:4" x14ac:dyDescent="0.2">
      <c r="D2650" s="16"/>
    </row>
    <row r="2651" spans="4:4" x14ac:dyDescent="0.2">
      <c r="D2651" s="16"/>
    </row>
    <row r="2652" spans="4:4" x14ac:dyDescent="0.2">
      <c r="D2652" s="16"/>
    </row>
    <row r="2653" spans="4:4" x14ac:dyDescent="0.2">
      <c r="D2653" s="16"/>
    </row>
    <row r="2654" spans="4:4" x14ac:dyDescent="0.2">
      <c r="D2654" s="16"/>
    </row>
    <row r="2655" spans="4:4" x14ac:dyDescent="0.2">
      <c r="D2655" s="16"/>
    </row>
    <row r="2656" spans="4:4" x14ac:dyDescent="0.2">
      <c r="D2656" s="16"/>
    </row>
    <row r="2657" spans="4:4" x14ac:dyDescent="0.2">
      <c r="D2657" s="16"/>
    </row>
    <row r="2658" spans="4:4" x14ac:dyDescent="0.2">
      <c r="D2658" s="16"/>
    </row>
    <row r="2659" spans="4:4" x14ac:dyDescent="0.2">
      <c r="D2659" s="16"/>
    </row>
    <row r="2660" spans="4:4" x14ac:dyDescent="0.2">
      <c r="D2660" s="16"/>
    </row>
    <row r="2661" spans="4:4" x14ac:dyDescent="0.2">
      <c r="D2661" s="16"/>
    </row>
    <row r="2662" spans="4:4" x14ac:dyDescent="0.2">
      <c r="D2662" s="16"/>
    </row>
    <row r="2663" spans="4:4" x14ac:dyDescent="0.2">
      <c r="D2663" s="16"/>
    </row>
    <row r="2664" spans="4:4" x14ac:dyDescent="0.2">
      <c r="D2664" s="16"/>
    </row>
    <row r="2665" spans="4:4" x14ac:dyDescent="0.2">
      <c r="D2665" s="16"/>
    </row>
    <row r="2666" spans="4:4" x14ac:dyDescent="0.2">
      <c r="D2666" s="16"/>
    </row>
    <row r="2667" spans="4:4" x14ac:dyDescent="0.2">
      <c r="D2667" s="16"/>
    </row>
    <row r="2668" spans="4:4" x14ac:dyDescent="0.2">
      <c r="D2668" s="16"/>
    </row>
    <row r="2669" spans="4:4" x14ac:dyDescent="0.2">
      <c r="D2669" s="16"/>
    </row>
    <row r="2670" spans="4:4" x14ac:dyDescent="0.2">
      <c r="D2670" s="16"/>
    </row>
    <row r="2671" spans="4:4" x14ac:dyDescent="0.2">
      <c r="D2671" s="16"/>
    </row>
    <row r="2672" spans="4:4" x14ac:dyDescent="0.2">
      <c r="D2672" s="16"/>
    </row>
    <row r="2673" spans="4:4" x14ac:dyDescent="0.2">
      <c r="D2673" s="16"/>
    </row>
    <row r="2674" spans="4:4" x14ac:dyDescent="0.2">
      <c r="D2674" s="16"/>
    </row>
    <row r="2675" spans="4:4" x14ac:dyDescent="0.2">
      <c r="D2675" s="16"/>
    </row>
    <row r="2676" spans="4:4" x14ac:dyDescent="0.2">
      <c r="D2676" s="16"/>
    </row>
    <row r="2677" spans="4:4" x14ac:dyDescent="0.2">
      <c r="D2677" s="16"/>
    </row>
    <row r="2678" spans="4:4" x14ac:dyDescent="0.2">
      <c r="D2678" s="16"/>
    </row>
    <row r="2679" spans="4:4" x14ac:dyDescent="0.2">
      <c r="D2679" s="16"/>
    </row>
    <row r="2680" spans="4:4" x14ac:dyDescent="0.2">
      <c r="D2680" s="16"/>
    </row>
    <row r="2681" spans="4:4" x14ac:dyDescent="0.2">
      <c r="D2681" s="16"/>
    </row>
    <row r="2682" spans="4:4" x14ac:dyDescent="0.2">
      <c r="D2682" s="16"/>
    </row>
    <row r="2683" spans="4:4" x14ac:dyDescent="0.2">
      <c r="D2683" s="16"/>
    </row>
    <row r="2684" spans="4:4" x14ac:dyDescent="0.2">
      <c r="D2684" s="16"/>
    </row>
    <row r="2685" spans="4:4" x14ac:dyDescent="0.2">
      <c r="D2685" s="16"/>
    </row>
    <row r="2686" spans="4:4" x14ac:dyDescent="0.2">
      <c r="D2686" s="16"/>
    </row>
    <row r="2687" spans="4:4" x14ac:dyDescent="0.2">
      <c r="D2687" s="16"/>
    </row>
    <row r="2688" spans="4:4" x14ac:dyDescent="0.2">
      <c r="D2688" s="16"/>
    </row>
    <row r="2689" spans="4:4" x14ac:dyDescent="0.2">
      <c r="D2689" s="16"/>
    </row>
    <row r="2690" spans="4:4" x14ac:dyDescent="0.2">
      <c r="D2690" s="16"/>
    </row>
    <row r="2691" spans="4:4" x14ac:dyDescent="0.2">
      <c r="D2691" s="16"/>
    </row>
    <row r="2692" spans="4:4" x14ac:dyDescent="0.2">
      <c r="D2692" s="16"/>
    </row>
    <row r="2693" spans="4:4" x14ac:dyDescent="0.2">
      <c r="D2693" s="16"/>
    </row>
    <row r="2694" spans="4:4" x14ac:dyDescent="0.2">
      <c r="D2694" s="16"/>
    </row>
    <row r="2695" spans="4:4" x14ac:dyDescent="0.2">
      <c r="D2695" s="16"/>
    </row>
    <row r="2696" spans="4:4" x14ac:dyDescent="0.2">
      <c r="D2696" s="16"/>
    </row>
    <row r="2697" spans="4:4" x14ac:dyDescent="0.2">
      <c r="D2697" s="16"/>
    </row>
    <row r="2698" spans="4:4" x14ac:dyDescent="0.2">
      <c r="D2698" s="16"/>
    </row>
    <row r="2699" spans="4:4" x14ac:dyDescent="0.2">
      <c r="D2699" s="16"/>
    </row>
    <row r="2700" spans="4:4" x14ac:dyDescent="0.2">
      <c r="D2700" s="16"/>
    </row>
    <row r="2701" spans="4:4" x14ac:dyDescent="0.2">
      <c r="D2701" s="16"/>
    </row>
    <row r="2702" spans="4:4" x14ac:dyDescent="0.2">
      <c r="D2702" s="16"/>
    </row>
    <row r="2703" spans="4:4" x14ac:dyDescent="0.2">
      <c r="D2703" s="16"/>
    </row>
    <row r="2704" spans="4:4" x14ac:dyDescent="0.2">
      <c r="D2704" s="16"/>
    </row>
    <row r="2705" spans="4:4" x14ac:dyDescent="0.2">
      <c r="D2705" s="16"/>
    </row>
    <row r="2706" spans="4:4" x14ac:dyDescent="0.2">
      <c r="D2706" s="16"/>
    </row>
    <row r="2707" spans="4:4" x14ac:dyDescent="0.2">
      <c r="D2707" s="16"/>
    </row>
    <row r="2708" spans="4:4" x14ac:dyDescent="0.2">
      <c r="D2708" s="16"/>
    </row>
    <row r="2709" spans="4:4" x14ac:dyDescent="0.2">
      <c r="D2709" s="16"/>
    </row>
    <row r="2710" spans="4:4" x14ac:dyDescent="0.2">
      <c r="D2710" s="16"/>
    </row>
    <row r="2711" spans="4:4" x14ac:dyDescent="0.2">
      <c r="D2711" s="16"/>
    </row>
    <row r="2712" spans="4:4" x14ac:dyDescent="0.2">
      <c r="D2712" s="16"/>
    </row>
    <row r="2713" spans="4:4" x14ac:dyDescent="0.2">
      <c r="D2713" s="16"/>
    </row>
    <row r="2714" spans="4:4" x14ac:dyDescent="0.2">
      <c r="D2714" s="16"/>
    </row>
    <row r="2715" spans="4:4" x14ac:dyDescent="0.2">
      <c r="D2715" s="16"/>
    </row>
    <row r="2716" spans="4:4" x14ac:dyDescent="0.2">
      <c r="D2716" s="16"/>
    </row>
    <row r="2717" spans="4:4" x14ac:dyDescent="0.2">
      <c r="D2717" s="16"/>
    </row>
    <row r="2718" spans="4:4" x14ac:dyDescent="0.2">
      <c r="D2718" s="16"/>
    </row>
    <row r="2719" spans="4:4" x14ac:dyDescent="0.2">
      <c r="D2719" s="16"/>
    </row>
    <row r="2720" spans="4:4" x14ac:dyDescent="0.2">
      <c r="D2720" s="16"/>
    </row>
    <row r="2721" spans="4:4" x14ac:dyDescent="0.2">
      <c r="D2721" s="16"/>
    </row>
    <row r="2722" spans="4:4" x14ac:dyDescent="0.2">
      <c r="D2722" s="16"/>
    </row>
    <row r="2723" spans="4:4" x14ac:dyDescent="0.2">
      <c r="D2723" s="16"/>
    </row>
    <row r="2724" spans="4:4" x14ac:dyDescent="0.2">
      <c r="D2724" s="16"/>
    </row>
    <row r="2725" spans="4:4" x14ac:dyDescent="0.2">
      <c r="D2725" s="16"/>
    </row>
    <row r="2726" spans="4:4" x14ac:dyDescent="0.2">
      <c r="D2726" s="16"/>
    </row>
    <row r="2727" spans="4:4" x14ac:dyDescent="0.2">
      <c r="D2727" s="16"/>
    </row>
    <row r="2728" spans="4:4" x14ac:dyDescent="0.2">
      <c r="D2728" s="16"/>
    </row>
    <row r="2729" spans="4:4" x14ac:dyDescent="0.2">
      <c r="D2729" s="16"/>
    </row>
    <row r="2730" spans="4:4" x14ac:dyDescent="0.2">
      <c r="D2730" s="16"/>
    </row>
    <row r="2731" spans="4:4" x14ac:dyDescent="0.2">
      <c r="D2731" s="16"/>
    </row>
    <row r="2732" spans="4:4" x14ac:dyDescent="0.2">
      <c r="D2732" s="16"/>
    </row>
    <row r="2733" spans="4:4" x14ac:dyDescent="0.2">
      <c r="D2733" s="16"/>
    </row>
    <row r="2734" spans="4:4" x14ac:dyDescent="0.2">
      <c r="D2734" s="16"/>
    </row>
    <row r="2735" spans="4:4" x14ac:dyDescent="0.2">
      <c r="D2735" s="16"/>
    </row>
    <row r="2736" spans="4:4" x14ac:dyDescent="0.2">
      <c r="D2736" s="16"/>
    </row>
    <row r="2737" spans="4:4" x14ac:dyDescent="0.2">
      <c r="D2737" s="16"/>
    </row>
    <row r="2738" spans="4:4" x14ac:dyDescent="0.2">
      <c r="D2738" s="16"/>
    </row>
    <row r="2739" spans="4:4" x14ac:dyDescent="0.2">
      <c r="D2739" s="16"/>
    </row>
    <row r="2740" spans="4:4" x14ac:dyDescent="0.2">
      <c r="D2740" s="16"/>
    </row>
    <row r="2741" spans="4:4" x14ac:dyDescent="0.2">
      <c r="D2741" s="16"/>
    </row>
    <row r="2742" spans="4:4" x14ac:dyDescent="0.2">
      <c r="D2742" s="16"/>
    </row>
    <row r="2743" spans="4:4" x14ac:dyDescent="0.2">
      <c r="D2743" s="16"/>
    </row>
    <row r="2744" spans="4:4" x14ac:dyDescent="0.2">
      <c r="D2744" s="16"/>
    </row>
    <row r="2745" spans="4:4" x14ac:dyDescent="0.2">
      <c r="D2745" s="16"/>
    </row>
    <row r="2746" spans="4:4" x14ac:dyDescent="0.2">
      <c r="D2746" s="16"/>
    </row>
    <row r="2747" spans="4:4" x14ac:dyDescent="0.2">
      <c r="D2747" s="16"/>
    </row>
    <row r="2748" spans="4:4" x14ac:dyDescent="0.2">
      <c r="D2748" s="16"/>
    </row>
    <row r="2749" spans="4:4" x14ac:dyDescent="0.2">
      <c r="D2749" s="16"/>
    </row>
    <row r="2750" spans="4:4" x14ac:dyDescent="0.2">
      <c r="D2750" s="16"/>
    </row>
    <row r="2751" spans="4:4" x14ac:dyDescent="0.2">
      <c r="D2751" s="16"/>
    </row>
    <row r="2752" spans="4:4" x14ac:dyDescent="0.2">
      <c r="D2752" s="16"/>
    </row>
    <row r="2753" spans="4:4" x14ac:dyDescent="0.2">
      <c r="D2753" s="16"/>
    </row>
    <row r="2754" spans="4:4" x14ac:dyDescent="0.2">
      <c r="D2754" s="16"/>
    </row>
    <row r="2755" spans="4:4" x14ac:dyDescent="0.2">
      <c r="D2755" s="16"/>
    </row>
    <row r="2756" spans="4:4" x14ac:dyDescent="0.2">
      <c r="D2756" s="16"/>
    </row>
    <row r="2757" spans="4:4" x14ac:dyDescent="0.2">
      <c r="D2757" s="16"/>
    </row>
    <row r="2758" spans="4:4" x14ac:dyDescent="0.2">
      <c r="D2758" s="16"/>
    </row>
    <row r="2759" spans="4:4" x14ac:dyDescent="0.2">
      <c r="D2759" s="16"/>
    </row>
    <row r="2760" spans="4:4" x14ac:dyDescent="0.2">
      <c r="D2760" s="16"/>
    </row>
    <row r="2761" spans="4:4" x14ac:dyDescent="0.2">
      <c r="D2761" s="16"/>
    </row>
    <row r="2762" spans="4:4" x14ac:dyDescent="0.2">
      <c r="D2762" s="16"/>
    </row>
    <row r="2763" spans="4:4" x14ac:dyDescent="0.2">
      <c r="D2763" s="16"/>
    </row>
    <row r="2764" spans="4:4" x14ac:dyDescent="0.2">
      <c r="D2764" s="16"/>
    </row>
    <row r="2765" spans="4:4" x14ac:dyDescent="0.2">
      <c r="D2765" s="16"/>
    </row>
    <row r="2766" spans="4:4" x14ac:dyDescent="0.2">
      <c r="D2766" s="16"/>
    </row>
    <row r="2767" spans="4:4" x14ac:dyDescent="0.2">
      <c r="D2767" s="16"/>
    </row>
    <row r="2768" spans="4:4" x14ac:dyDescent="0.2">
      <c r="D2768" s="16"/>
    </row>
    <row r="2769" spans="4:4" x14ac:dyDescent="0.2">
      <c r="D2769" s="16"/>
    </row>
    <row r="2770" spans="4:4" x14ac:dyDescent="0.2">
      <c r="D2770" s="16"/>
    </row>
    <row r="2771" spans="4:4" x14ac:dyDescent="0.2">
      <c r="D2771" s="16"/>
    </row>
    <row r="2772" spans="4:4" x14ac:dyDescent="0.2">
      <c r="D2772" s="16"/>
    </row>
    <row r="2773" spans="4:4" x14ac:dyDescent="0.2">
      <c r="D2773" s="16"/>
    </row>
    <row r="2774" spans="4:4" x14ac:dyDescent="0.2">
      <c r="D2774" s="16"/>
    </row>
    <row r="2775" spans="4:4" x14ac:dyDescent="0.2">
      <c r="D2775" s="16"/>
    </row>
    <row r="2776" spans="4:4" x14ac:dyDescent="0.2">
      <c r="D2776" s="16"/>
    </row>
    <row r="2777" spans="4:4" x14ac:dyDescent="0.2">
      <c r="D2777" s="16"/>
    </row>
    <row r="2778" spans="4:4" x14ac:dyDescent="0.2">
      <c r="D2778" s="16"/>
    </row>
    <row r="2779" spans="4:4" x14ac:dyDescent="0.2">
      <c r="D2779" s="16"/>
    </row>
    <row r="2780" spans="4:4" x14ac:dyDescent="0.2">
      <c r="D2780" s="16"/>
    </row>
    <row r="2781" spans="4:4" x14ac:dyDescent="0.2">
      <c r="D2781" s="16"/>
    </row>
    <row r="2782" spans="4:4" x14ac:dyDescent="0.2">
      <c r="D2782" s="16"/>
    </row>
    <row r="2783" spans="4:4" x14ac:dyDescent="0.2">
      <c r="D2783" s="16"/>
    </row>
    <row r="2784" spans="4:4" x14ac:dyDescent="0.2">
      <c r="D2784" s="16"/>
    </row>
    <row r="2785" spans="4:4" x14ac:dyDescent="0.2">
      <c r="D2785" s="16"/>
    </row>
    <row r="2786" spans="4:4" x14ac:dyDescent="0.2">
      <c r="D2786" s="16"/>
    </row>
    <row r="2787" spans="4:4" x14ac:dyDescent="0.2">
      <c r="D2787" s="16"/>
    </row>
    <row r="2788" spans="4:4" x14ac:dyDescent="0.2">
      <c r="D2788" s="16"/>
    </row>
    <row r="2789" spans="4:4" x14ac:dyDescent="0.2">
      <c r="D2789" s="16"/>
    </row>
    <row r="2790" spans="4:4" x14ac:dyDescent="0.2">
      <c r="D2790" s="16"/>
    </row>
    <row r="2791" spans="4:4" x14ac:dyDescent="0.2">
      <c r="D2791" s="16"/>
    </row>
    <row r="2792" spans="4:4" x14ac:dyDescent="0.2">
      <c r="D2792" s="16"/>
    </row>
    <row r="2793" spans="4:4" x14ac:dyDescent="0.2">
      <c r="D2793" s="16"/>
    </row>
    <row r="2794" spans="4:4" x14ac:dyDescent="0.2">
      <c r="D2794" s="16"/>
    </row>
    <row r="2795" spans="4:4" x14ac:dyDescent="0.2">
      <c r="D2795" s="16"/>
    </row>
    <row r="2796" spans="4:4" x14ac:dyDescent="0.2">
      <c r="D2796" s="16"/>
    </row>
    <row r="2797" spans="4:4" x14ac:dyDescent="0.2">
      <c r="D2797" s="16"/>
    </row>
    <row r="2798" spans="4:4" x14ac:dyDescent="0.2">
      <c r="D2798" s="16"/>
    </row>
    <row r="2799" spans="4:4" x14ac:dyDescent="0.2">
      <c r="D2799" s="16"/>
    </row>
    <row r="2800" spans="4:4" x14ac:dyDescent="0.2">
      <c r="D2800" s="16"/>
    </row>
    <row r="2801" spans="4:4" x14ac:dyDescent="0.2">
      <c r="D2801" s="16"/>
    </row>
    <row r="2802" spans="4:4" x14ac:dyDescent="0.2">
      <c r="D2802" s="16"/>
    </row>
    <row r="2803" spans="4:4" x14ac:dyDescent="0.2">
      <c r="D2803" s="16"/>
    </row>
    <row r="2804" spans="4:4" x14ac:dyDescent="0.2">
      <c r="D2804" s="16"/>
    </row>
    <row r="2805" spans="4:4" x14ac:dyDescent="0.2">
      <c r="D2805" s="16"/>
    </row>
    <row r="2806" spans="4:4" x14ac:dyDescent="0.2">
      <c r="D2806" s="16"/>
    </row>
    <row r="2807" spans="4:4" x14ac:dyDescent="0.2">
      <c r="D2807" s="16"/>
    </row>
    <row r="2808" spans="4:4" x14ac:dyDescent="0.2">
      <c r="D2808" s="16"/>
    </row>
    <row r="2809" spans="4:4" x14ac:dyDescent="0.2">
      <c r="D2809" s="16"/>
    </row>
    <row r="2810" spans="4:4" x14ac:dyDescent="0.2">
      <c r="D2810" s="16"/>
    </row>
    <row r="2811" spans="4:4" x14ac:dyDescent="0.2">
      <c r="D2811" s="16"/>
    </row>
    <row r="2812" spans="4:4" x14ac:dyDescent="0.2">
      <c r="D2812" s="16"/>
    </row>
    <row r="2813" spans="4:4" x14ac:dyDescent="0.2">
      <c r="D2813" s="16"/>
    </row>
    <row r="2814" spans="4:4" x14ac:dyDescent="0.2">
      <c r="D2814" s="16"/>
    </row>
    <row r="2815" spans="4:4" x14ac:dyDescent="0.2">
      <c r="D2815" s="16"/>
    </row>
    <row r="2816" spans="4:4" x14ac:dyDescent="0.2">
      <c r="D2816" s="16"/>
    </row>
    <row r="2817" spans="4:4" x14ac:dyDescent="0.2">
      <c r="D2817" s="16"/>
    </row>
    <row r="2818" spans="4:4" x14ac:dyDescent="0.2">
      <c r="D2818" s="16"/>
    </row>
    <row r="2819" spans="4:4" x14ac:dyDescent="0.2">
      <c r="D2819" s="16"/>
    </row>
    <row r="2820" spans="4:4" x14ac:dyDescent="0.2">
      <c r="D2820" s="16"/>
    </row>
    <row r="2821" spans="4:4" x14ac:dyDescent="0.2">
      <c r="D2821" s="16"/>
    </row>
    <row r="2822" spans="4:4" x14ac:dyDescent="0.2">
      <c r="D2822" s="16"/>
    </row>
    <row r="2823" spans="4:4" x14ac:dyDescent="0.2">
      <c r="D2823" s="16"/>
    </row>
    <row r="2824" spans="4:4" x14ac:dyDescent="0.2">
      <c r="D2824" s="16"/>
    </row>
    <row r="2825" spans="4:4" x14ac:dyDescent="0.2">
      <c r="D2825" s="16"/>
    </row>
    <row r="2826" spans="4:4" x14ac:dyDescent="0.2">
      <c r="D2826" s="16"/>
    </row>
    <row r="2827" spans="4:4" x14ac:dyDescent="0.2">
      <c r="D2827" s="16"/>
    </row>
    <row r="2828" spans="4:4" x14ac:dyDescent="0.2">
      <c r="D2828" s="16"/>
    </row>
    <row r="2829" spans="4:4" x14ac:dyDescent="0.2">
      <c r="D2829" s="16"/>
    </row>
    <row r="2830" spans="4:4" x14ac:dyDescent="0.2">
      <c r="D2830" s="16"/>
    </row>
    <row r="2831" spans="4:4" x14ac:dyDescent="0.2">
      <c r="D2831" s="16"/>
    </row>
    <row r="2832" spans="4:4" x14ac:dyDescent="0.2">
      <c r="D2832" s="16"/>
    </row>
    <row r="2833" spans="4:4" x14ac:dyDescent="0.2">
      <c r="D2833" s="16"/>
    </row>
    <row r="2834" spans="4:4" x14ac:dyDescent="0.2">
      <c r="D2834" s="16"/>
    </row>
    <row r="2835" spans="4:4" x14ac:dyDescent="0.2">
      <c r="D2835" s="16"/>
    </row>
    <row r="2836" spans="4:4" x14ac:dyDescent="0.2">
      <c r="D2836" s="16"/>
    </row>
    <row r="2837" spans="4:4" x14ac:dyDescent="0.2">
      <c r="D2837" s="16"/>
    </row>
    <row r="2838" spans="4:4" x14ac:dyDescent="0.2">
      <c r="D2838" s="16"/>
    </row>
    <row r="2839" spans="4:4" x14ac:dyDescent="0.2">
      <c r="D2839" s="16"/>
    </row>
    <row r="2840" spans="4:4" x14ac:dyDescent="0.2">
      <c r="D2840" s="16"/>
    </row>
    <row r="2841" spans="4:4" x14ac:dyDescent="0.2">
      <c r="D2841" s="16"/>
    </row>
    <row r="2842" spans="4:4" x14ac:dyDescent="0.2">
      <c r="D2842" s="16"/>
    </row>
    <row r="2843" spans="4:4" x14ac:dyDescent="0.2">
      <c r="D2843" s="16"/>
    </row>
    <row r="2844" spans="4:4" x14ac:dyDescent="0.2">
      <c r="D2844" s="16"/>
    </row>
    <row r="2845" spans="4:4" x14ac:dyDescent="0.2">
      <c r="D2845" s="16"/>
    </row>
    <row r="2846" spans="4:4" x14ac:dyDescent="0.2">
      <c r="D2846" s="16"/>
    </row>
    <row r="2847" spans="4:4" x14ac:dyDescent="0.2">
      <c r="D2847" s="16"/>
    </row>
    <row r="2848" spans="4:4" x14ac:dyDescent="0.2">
      <c r="D2848" s="16"/>
    </row>
    <row r="2849" spans="4:4" x14ac:dyDescent="0.2">
      <c r="D2849" s="16"/>
    </row>
    <row r="2850" spans="4:4" x14ac:dyDescent="0.2">
      <c r="D2850" s="16"/>
    </row>
    <row r="2851" spans="4:4" x14ac:dyDescent="0.2">
      <c r="D2851" s="16"/>
    </row>
    <row r="2852" spans="4:4" x14ac:dyDescent="0.2">
      <c r="D2852" s="16"/>
    </row>
    <row r="2853" spans="4:4" x14ac:dyDescent="0.2">
      <c r="D2853" s="16"/>
    </row>
    <row r="2854" spans="4:4" x14ac:dyDescent="0.2">
      <c r="D2854" s="16"/>
    </row>
    <row r="2855" spans="4:4" x14ac:dyDescent="0.2">
      <c r="D2855" s="16"/>
    </row>
    <row r="2856" spans="4:4" x14ac:dyDescent="0.2">
      <c r="D2856" s="16"/>
    </row>
    <row r="2857" spans="4:4" x14ac:dyDescent="0.2">
      <c r="D2857" s="16"/>
    </row>
    <row r="2858" spans="4:4" x14ac:dyDescent="0.2">
      <c r="D2858" s="16"/>
    </row>
    <row r="2859" spans="4:4" x14ac:dyDescent="0.2">
      <c r="D2859" s="16"/>
    </row>
    <row r="2860" spans="4:4" x14ac:dyDescent="0.2">
      <c r="D2860" s="16"/>
    </row>
    <row r="2861" spans="4:4" x14ac:dyDescent="0.2">
      <c r="D2861" s="16"/>
    </row>
    <row r="2862" spans="4:4" x14ac:dyDescent="0.2">
      <c r="D2862" s="16"/>
    </row>
    <row r="2863" spans="4:4" x14ac:dyDescent="0.2">
      <c r="D2863" s="16"/>
    </row>
    <row r="2864" spans="4:4" x14ac:dyDescent="0.2">
      <c r="D2864" s="16"/>
    </row>
    <row r="2865" spans="4:4" x14ac:dyDescent="0.2">
      <c r="D2865" s="16"/>
    </row>
    <row r="2866" spans="4:4" x14ac:dyDescent="0.2">
      <c r="D2866" s="16"/>
    </row>
    <row r="2867" spans="4:4" x14ac:dyDescent="0.2">
      <c r="D2867" s="16"/>
    </row>
    <row r="2868" spans="4:4" x14ac:dyDescent="0.2">
      <c r="D2868" s="16"/>
    </row>
    <row r="2869" spans="4:4" x14ac:dyDescent="0.2">
      <c r="D2869" s="16"/>
    </row>
    <row r="2870" spans="4:4" x14ac:dyDescent="0.2">
      <c r="D2870" s="16"/>
    </row>
    <row r="2871" spans="4:4" x14ac:dyDescent="0.2">
      <c r="D2871" s="16"/>
    </row>
    <row r="2872" spans="4:4" x14ac:dyDescent="0.2">
      <c r="D2872" s="16"/>
    </row>
    <row r="2873" spans="4:4" x14ac:dyDescent="0.2">
      <c r="D2873" s="16"/>
    </row>
    <row r="2874" spans="4:4" x14ac:dyDescent="0.2">
      <c r="D2874" s="16"/>
    </row>
    <row r="2875" spans="4:4" x14ac:dyDescent="0.2">
      <c r="D2875" s="16"/>
    </row>
    <row r="2876" spans="4:4" x14ac:dyDescent="0.2">
      <c r="D2876" s="16"/>
    </row>
    <row r="2877" spans="4:4" x14ac:dyDescent="0.2">
      <c r="D2877" s="16"/>
    </row>
    <row r="2878" spans="4:4" x14ac:dyDescent="0.2">
      <c r="D2878" s="16"/>
    </row>
    <row r="2879" spans="4:4" x14ac:dyDescent="0.2">
      <c r="D2879" s="16"/>
    </row>
    <row r="2880" spans="4:4" x14ac:dyDescent="0.2">
      <c r="D2880" s="16"/>
    </row>
    <row r="2881" spans="4:4" x14ac:dyDescent="0.2">
      <c r="D2881" s="16"/>
    </row>
    <row r="2882" spans="4:4" x14ac:dyDescent="0.2">
      <c r="D2882" s="16"/>
    </row>
    <row r="2883" spans="4:4" x14ac:dyDescent="0.2">
      <c r="D2883" s="16"/>
    </row>
    <row r="2884" spans="4:4" x14ac:dyDescent="0.2">
      <c r="D2884" s="16"/>
    </row>
    <row r="2885" spans="4:4" x14ac:dyDescent="0.2">
      <c r="D2885" s="16"/>
    </row>
    <row r="2886" spans="4:4" x14ac:dyDescent="0.2">
      <c r="D2886" s="16"/>
    </row>
    <row r="2887" spans="4:4" x14ac:dyDescent="0.2">
      <c r="D2887" s="16"/>
    </row>
    <row r="2888" spans="4:4" x14ac:dyDescent="0.2">
      <c r="D2888" s="16"/>
    </row>
    <row r="2889" spans="4:4" x14ac:dyDescent="0.2">
      <c r="D2889" s="16"/>
    </row>
    <row r="2890" spans="4:4" x14ac:dyDescent="0.2">
      <c r="D2890" s="16"/>
    </row>
    <row r="2891" spans="4:4" x14ac:dyDescent="0.2">
      <c r="D2891" s="16"/>
    </row>
    <row r="2892" spans="4:4" x14ac:dyDescent="0.2">
      <c r="D2892" s="16"/>
    </row>
    <row r="2893" spans="4:4" x14ac:dyDescent="0.2">
      <c r="D2893" s="16"/>
    </row>
    <row r="2894" spans="4:4" x14ac:dyDescent="0.2">
      <c r="D2894" s="16"/>
    </row>
    <row r="2895" spans="4:4" x14ac:dyDescent="0.2">
      <c r="D2895" s="16"/>
    </row>
    <row r="2896" spans="4:4" x14ac:dyDescent="0.2">
      <c r="D2896" s="16"/>
    </row>
    <row r="2897" spans="4:4" x14ac:dyDescent="0.2">
      <c r="D2897" s="16"/>
    </row>
    <row r="2898" spans="4:4" x14ac:dyDescent="0.2">
      <c r="D2898" s="16"/>
    </row>
    <row r="2899" spans="4:4" x14ac:dyDescent="0.2">
      <c r="D2899" s="16"/>
    </row>
    <row r="2900" spans="4:4" x14ac:dyDescent="0.2">
      <c r="D2900" s="16"/>
    </row>
    <row r="2901" spans="4:4" x14ac:dyDescent="0.2">
      <c r="D2901" s="16"/>
    </row>
    <row r="2902" spans="4:4" x14ac:dyDescent="0.2">
      <c r="D2902" s="16"/>
    </row>
    <row r="2903" spans="4:4" x14ac:dyDescent="0.2">
      <c r="D2903" s="16"/>
    </row>
    <row r="2904" spans="4:4" x14ac:dyDescent="0.2">
      <c r="D2904" s="16"/>
    </row>
    <row r="2905" spans="4:4" x14ac:dyDescent="0.2">
      <c r="D2905" s="16"/>
    </row>
    <row r="2906" spans="4:4" x14ac:dyDescent="0.2">
      <c r="D2906" s="16"/>
    </row>
    <row r="2907" spans="4:4" x14ac:dyDescent="0.2">
      <c r="D2907" s="16"/>
    </row>
    <row r="2908" spans="4:4" x14ac:dyDescent="0.2">
      <c r="D2908" s="16"/>
    </row>
    <row r="2909" spans="4:4" x14ac:dyDescent="0.2">
      <c r="D2909" s="16"/>
    </row>
    <row r="2910" spans="4:4" x14ac:dyDescent="0.2">
      <c r="D2910" s="16"/>
    </row>
    <row r="2911" spans="4:4" x14ac:dyDescent="0.2">
      <c r="D2911" s="16"/>
    </row>
    <row r="2912" spans="4:4" x14ac:dyDescent="0.2">
      <c r="D2912" s="16"/>
    </row>
    <row r="2913" spans="4:4" x14ac:dyDescent="0.2">
      <c r="D2913" s="16"/>
    </row>
    <row r="2914" spans="4:4" x14ac:dyDescent="0.2">
      <c r="D2914" s="16"/>
    </row>
    <row r="2915" spans="4:4" x14ac:dyDescent="0.2">
      <c r="D2915" s="16"/>
    </row>
    <row r="2916" spans="4:4" x14ac:dyDescent="0.2">
      <c r="D2916" s="16"/>
    </row>
    <row r="2917" spans="4:4" x14ac:dyDescent="0.2">
      <c r="D2917" s="16"/>
    </row>
    <row r="2918" spans="4:4" x14ac:dyDescent="0.2">
      <c r="D2918" s="16"/>
    </row>
    <row r="2919" spans="4:4" x14ac:dyDescent="0.2">
      <c r="D2919" s="16"/>
    </row>
    <row r="2920" spans="4:4" x14ac:dyDescent="0.2">
      <c r="D2920" s="16"/>
    </row>
    <row r="2921" spans="4:4" x14ac:dyDescent="0.2">
      <c r="D2921" s="16"/>
    </row>
    <row r="2922" spans="4:4" x14ac:dyDescent="0.2">
      <c r="D2922" s="16"/>
    </row>
    <row r="2923" spans="4:4" x14ac:dyDescent="0.2">
      <c r="D2923" s="16"/>
    </row>
    <row r="2924" spans="4:4" x14ac:dyDescent="0.2">
      <c r="D2924" s="16"/>
    </row>
    <row r="2925" spans="4:4" x14ac:dyDescent="0.2">
      <c r="D2925" s="16"/>
    </row>
    <row r="2926" spans="4:4" x14ac:dyDescent="0.2">
      <c r="D2926" s="16"/>
    </row>
    <row r="2927" spans="4:4" x14ac:dyDescent="0.2">
      <c r="D2927" s="16"/>
    </row>
    <row r="2928" spans="4:4" x14ac:dyDescent="0.2">
      <c r="D2928" s="16"/>
    </row>
    <row r="2929" spans="4:4" x14ac:dyDescent="0.2">
      <c r="D2929" s="16"/>
    </row>
    <row r="2930" spans="4:4" x14ac:dyDescent="0.2">
      <c r="D2930" s="16"/>
    </row>
    <row r="2931" spans="4:4" x14ac:dyDescent="0.2">
      <c r="D2931" s="16"/>
    </row>
    <row r="2932" spans="4:4" x14ac:dyDescent="0.2">
      <c r="D2932" s="16"/>
    </row>
    <row r="2933" spans="4:4" x14ac:dyDescent="0.2">
      <c r="D2933" s="16"/>
    </row>
    <row r="2934" spans="4:4" x14ac:dyDescent="0.2">
      <c r="D2934" s="16"/>
    </row>
    <row r="2935" spans="4:4" x14ac:dyDescent="0.2">
      <c r="D2935" s="16"/>
    </row>
    <row r="2936" spans="4:4" x14ac:dyDescent="0.2">
      <c r="D2936" s="16"/>
    </row>
    <row r="2937" spans="4:4" x14ac:dyDescent="0.2">
      <c r="D2937" s="16"/>
    </row>
    <row r="2938" spans="4:4" x14ac:dyDescent="0.2">
      <c r="D2938" s="16"/>
    </row>
    <row r="2939" spans="4:4" x14ac:dyDescent="0.2">
      <c r="D2939" s="16"/>
    </row>
    <row r="2940" spans="4:4" x14ac:dyDescent="0.2">
      <c r="D2940" s="16"/>
    </row>
    <row r="2941" spans="4:4" x14ac:dyDescent="0.2">
      <c r="D2941" s="16"/>
    </row>
    <row r="2942" spans="4:4" x14ac:dyDescent="0.2">
      <c r="D2942" s="16"/>
    </row>
    <row r="2943" spans="4:4" x14ac:dyDescent="0.2">
      <c r="D2943" s="16"/>
    </row>
    <row r="2944" spans="4:4" x14ac:dyDescent="0.2">
      <c r="D2944" s="16"/>
    </row>
    <row r="2945" spans="4:4" x14ac:dyDescent="0.2">
      <c r="D2945" s="16"/>
    </row>
    <row r="2946" spans="4:4" x14ac:dyDescent="0.2">
      <c r="D2946" s="16"/>
    </row>
    <row r="2947" spans="4:4" x14ac:dyDescent="0.2">
      <c r="D2947" s="16"/>
    </row>
    <row r="2948" spans="4:4" x14ac:dyDescent="0.2">
      <c r="D2948" s="16"/>
    </row>
    <row r="2949" spans="4:4" x14ac:dyDescent="0.2">
      <c r="D2949" s="16"/>
    </row>
    <row r="2950" spans="4:4" x14ac:dyDescent="0.2">
      <c r="D2950" s="16"/>
    </row>
    <row r="2951" spans="4:4" x14ac:dyDescent="0.2">
      <c r="D2951" s="16"/>
    </row>
    <row r="2952" spans="4:4" x14ac:dyDescent="0.2">
      <c r="D2952" s="16"/>
    </row>
    <row r="2953" spans="4:4" x14ac:dyDescent="0.2">
      <c r="D2953" s="16"/>
    </row>
    <row r="2954" spans="4:4" x14ac:dyDescent="0.2">
      <c r="D2954" s="16"/>
    </row>
    <row r="2955" spans="4:4" x14ac:dyDescent="0.2">
      <c r="D2955" s="16"/>
    </row>
    <row r="2956" spans="4:4" x14ac:dyDescent="0.2">
      <c r="D2956" s="16"/>
    </row>
    <row r="2957" spans="4:4" x14ac:dyDescent="0.2">
      <c r="D2957" s="16"/>
    </row>
    <row r="2958" spans="4:4" x14ac:dyDescent="0.2">
      <c r="D2958" s="16"/>
    </row>
    <row r="2959" spans="4:4" x14ac:dyDescent="0.2">
      <c r="D2959" s="16"/>
    </row>
    <row r="2960" spans="4:4" x14ac:dyDescent="0.2">
      <c r="D2960" s="16"/>
    </row>
    <row r="2961" spans="4:4" x14ac:dyDescent="0.2">
      <c r="D2961" s="16"/>
    </row>
    <row r="2962" spans="4:4" x14ac:dyDescent="0.2">
      <c r="D2962" s="16"/>
    </row>
    <row r="2963" spans="4:4" x14ac:dyDescent="0.2">
      <c r="D2963" s="16"/>
    </row>
    <row r="2964" spans="4:4" x14ac:dyDescent="0.2">
      <c r="D2964" s="16"/>
    </row>
    <row r="2965" spans="4:4" x14ac:dyDescent="0.2">
      <c r="D2965" s="16"/>
    </row>
    <row r="2966" spans="4:4" x14ac:dyDescent="0.2">
      <c r="D2966" s="16"/>
    </row>
    <row r="2967" spans="4:4" x14ac:dyDescent="0.2">
      <c r="D2967" s="16"/>
    </row>
    <row r="2968" spans="4:4" x14ac:dyDescent="0.2">
      <c r="D2968" s="16"/>
    </row>
    <row r="2969" spans="4:4" x14ac:dyDescent="0.2">
      <c r="D2969" s="16"/>
    </row>
    <row r="2970" spans="4:4" x14ac:dyDescent="0.2">
      <c r="D2970" s="16"/>
    </row>
    <row r="2971" spans="4:4" x14ac:dyDescent="0.2">
      <c r="D2971" s="16"/>
    </row>
    <row r="2972" spans="4:4" x14ac:dyDescent="0.2">
      <c r="D2972" s="16"/>
    </row>
    <row r="2973" spans="4:4" x14ac:dyDescent="0.2">
      <c r="D2973" s="16"/>
    </row>
    <row r="2974" spans="4:4" x14ac:dyDescent="0.2">
      <c r="D2974" s="16"/>
    </row>
    <row r="2975" spans="4:4" x14ac:dyDescent="0.2">
      <c r="D2975" s="16"/>
    </row>
    <row r="2976" spans="4:4" x14ac:dyDescent="0.2">
      <c r="D2976" s="16"/>
    </row>
    <row r="2977" spans="4:4" x14ac:dyDescent="0.2">
      <c r="D2977" s="16"/>
    </row>
    <row r="2978" spans="4:4" x14ac:dyDescent="0.2">
      <c r="D2978" s="16"/>
    </row>
    <row r="2979" spans="4:4" x14ac:dyDescent="0.2">
      <c r="D2979" s="16"/>
    </row>
    <row r="2980" spans="4:4" x14ac:dyDescent="0.2">
      <c r="D2980" s="16"/>
    </row>
    <row r="2981" spans="4:4" x14ac:dyDescent="0.2">
      <c r="D2981" s="16"/>
    </row>
    <row r="2982" spans="4:4" x14ac:dyDescent="0.2">
      <c r="D2982" s="16"/>
    </row>
    <row r="2983" spans="4:4" x14ac:dyDescent="0.2">
      <c r="D2983" s="16"/>
    </row>
    <row r="2984" spans="4:4" x14ac:dyDescent="0.2">
      <c r="D2984" s="16"/>
    </row>
    <row r="2985" spans="4:4" x14ac:dyDescent="0.2">
      <c r="D2985" s="16"/>
    </row>
    <row r="2986" spans="4:4" x14ac:dyDescent="0.2">
      <c r="D2986" s="16"/>
    </row>
    <row r="2987" spans="4:4" x14ac:dyDescent="0.2">
      <c r="D2987" s="16"/>
    </row>
    <row r="2988" spans="4:4" x14ac:dyDescent="0.2">
      <c r="D2988" s="16"/>
    </row>
    <row r="2989" spans="4:4" x14ac:dyDescent="0.2">
      <c r="D2989" s="16"/>
    </row>
    <row r="2990" spans="4:4" x14ac:dyDescent="0.2">
      <c r="D2990" s="16"/>
    </row>
    <row r="2991" spans="4:4" x14ac:dyDescent="0.2">
      <c r="D2991" s="16"/>
    </row>
    <row r="2992" spans="4:4" x14ac:dyDescent="0.2">
      <c r="D2992" s="16"/>
    </row>
    <row r="2993" spans="4:4" x14ac:dyDescent="0.2">
      <c r="D2993" s="16"/>
    </row>
    <row r="2994" spans="4:4" x14ac:dyDescent="0.2">
      <c r="D2994" s="16"/>
    </row>
    <row r="2995" spans="4:4" x14ac:dyDescent="0.2">
      <c r="D2995" s="16"/>
    </row>
    <row r="2996" spans="4:4" x14ac:dyDescent="0.2">
      <c r="D2996" s="16"/>
    </row>
    <row r="2997" spans="4:4" x14ac:dyDescent="0.2">
      <c r="D2997" s="16"/>
    </row>
    <row r="2998" spans="4:4" x14ac:dyDescent="0.2">
      <c r="D2998" s="16"/>
    </row>
    <row r="2999" spans="4:4" x14ac:dyDescent="0.2">
      <c r="D2999" s="16"/>
    </row>
    <row r="3000" spans="4:4" x14ac:dyDescent="0.2">
      <c r="D3000" s="16"/>
    </row>
    <row r="3001" spans="4:4" x14ac:dyDescent="0.2">
      <c r="D3001" s="16"/>
    </row>
    <row r="3002" spans="4:4" x14ac:dyDescent="0.2">
      <c r="D3002" s="16"/>
    </row>
    <row r="3003" spans="4:4" x14ac:dyDescent="0.2">
      <c r="D3003" s="16"/>
    </row>
    <row r="3004" spans="4:4" x14ac:dyDescent="0.2">
      <c r="D3004" s="16"/>
    </row>
    <row r="3005" spans="4:4" x14ac:dyDescent="0.2">
      <c r="D3005" s="16"/>
    </row>
    <row r="3006" spans="4:4" x14ac:dyDescent="0.2">
      <c r="D3006" s="16"/>
    </row>
    <row r="3007" spans="4:4" x14ac:dyDescent="0.2">
      <c r="D3007" s="16"/>
    </row>
    <row r="3008" spans="4:4" x14ac:dyDescent="0.2">
      <c r="D3008" s="16"/>
    </row>
    <row r="3009" spans="4:4" x14ac:dyDescent="0.2">
      <c r="D3009" s="16"/>
    </row>
    <row r="3010" spans="4:4" x14ac:dyDescent="0.2">
      <c r="D3010" s="16"/>
    </row>
    <row r="3011" spans="4:4" x14ac:dyDescent="0.2">
      <c r="D3011" s="16"/>
    </row>
    <row r="3012" spans="4:4" x14ac:dyDescent="0.2">
      <c r="D3012" s="16"/>
    </row>
    <row r="3013" spans="4:4" x14ac:dyDescent="0.2">
      <c r="D3013" s="16"/>
    </row>
    <row r="3014" spans="4:4" x14ac:dyDescent="0.2">
      <c r="D3014" s="16"/>
    </row>
    <row r="3015" spans="4:4" x14ac:dyDescent="0.2">
      <c r="D3015" s="16"/>
    </row>
    <row r="3016" spans="4:4" x14ac:dyDescent="0.2">
      <c r="D3016" s="16"/>
    </row>
    <row r="3017" spans="4:4" x14ac:dyDescent="0.2">
      <c r="D3017" s="16"/>
    </row>
    <row r="3018" spans="4:4" x14ac:dyDescent="0.2">
      <c r="D3018" s="16"/>
    </row>
    <row r="3019" spans="4:4" x14ac:dyDescent="0.2">
      <c r="D3019" s="16"/>
    </row>
    <row r="3020" spans="4:4" x14ac:dyDescent="0.2">
      <c r="D3020" s="16"/>
    </row>
    <row r="3021" spans="4:4" x14ac:dyDescent="0.2">
      <c r="D3021" s="16"/>
    </row>
    <row r="3022" spans="4:4" x14ac:dyDescent="0.2">
      <c r="D3022" s="16"/>
    </row>
    <row r="3023" spans="4:4" x14ac:dyDescent="0.2">
      <c r="D3023" s="16"/>
    </row>
    <row r="3024" spans="4:4" x14ac:dyDescent="0.2">
      <c r="D3024" s="16"/>
    </row>
    <row r="3025" spans="4:4" x14ac:dyDescent="0.2">
      <c r="D3025" s="16"/>
    </row>
    <row r="3026" spans="4:4" x14ac:dyDescent="0.2">
      <c r="D3026" s="16"/>
    </row>
    <row r="3027" spans="4:4" x14ac:dyDescent="0.2">
      <c r="D3027" s="16"/>
    </row>
    <row r="3028" spans="4:4" x14ac:dyDescent="0.2">
      <c r="D3028" s="16"/>
    </row>
    <row r="3029" spans="4:4" x14ac:dyDescent="0.2">
      <c r="D3029" s="16"/>
    </row>
    <row r="3030" spans="4:4" x14ac:dyDescent="0.2">
      <c r="D3030" s="16"/>
    </row>
    <row r="3031" spans="4:4" x14ac:dyDescent="0.2">
      <c r="D3031" s="16"/>
    </row>
    <row r="3032" spans="4:4" x14ac:dyDescent="0.2">
      <c r="D3032" s="16"/>
    </row>
    <row r="3033" spans="4:4" x14ac:dyDescent="0.2">
      <c r="D3033" s="16"/>
    </row>
    <row r="3034" spans="4:4" x14ac:dyDescent="0.2">
      <c r="D3034" s="16"/>
    </row>
    <row r="3035" spans="4:4" x14ac:dyDescent="0.2">
      <c r="D3035" s="16"/>
    </row>
    <row r="3036" spans="4:4" x14ac:dyDescent="0.2">
      <c r="D3036" s="16"/>
    </row>
    <row r="3037" spans="4:4" x14ac:dyDescent="0.2">
      <c r="D3037" s="16"/>
    </row>
    <row r="3038" spans="4:4" x14ac:dyDescent="0.2">
      <c r="D3038" s="16"/>
    </row>
    <row r="3039" spans="4:4" x14ac:dyDescent="0.2">
      <c r="D3039" s="16"/>
    </row>
    <row r="3040" spans="4:4" x14ac:dyDescent="0.2">
      <c r="D3040" s="16"/>
    </row>
    <row r="3041" spans="4:4" x14ac:dyDescent="0.2">
      <c r="D3041" s="16"/>
    </row>
    <row r="3042" spans="4:4" x14ac:dyDescent="0.2">
      <c r="D3042" s="16"/>
    </row>
    <row r="3043" spans="4:4" x14ac:dyDescent="0.2">
      <c r="D3043" s="16"/>
    </row>
    <row r="3044" spans="4:4" x14ac:dyDescent="0.2">
      <c r="D3044" s="16"/>
    </row>
    <row r="3045" spans="4:4" x14ac:dyDescent="0.2">
      <c r="D3045" s="16"/>
    </row>
    <row r="3046" spans="4:4" x14ac:dyDescent="0.2">
      <c r="D3046" s="16"/>
    </row>
    <row r="3047" spans="4:4" x14ac:dyDescent="0.2">
      <c r="D3047" s="16"/>
    </row>
    <row r="3048" spans="4:4" x14ac:dyDescent="0.2">
      <c r="D3048" s="16"/>
    </row>
    <row r="3049" spans="4:4" x14ac:dyDescent="0.2">
      <c r="D3049" s="16"/>
    </row>
    <row r="3050" spans="4:4" x14ac:dyDescent="0.2">
      <c r="D3050" s="16"/>
    </row>
    <row r="3051" spans="4:4" x14ac:dyDescent="0.2">
      <c r="D3051" s="16"/>
    </row>
    <row r="3052" spans="4:4" x14ac:dyDescent="0.2">
      <c r="D3052" s="16"/>
    </row>
    <row r="3053" spans="4:4" x14ac:dyDescent="0.2">
      <c r="D3053" s="16"/>
    </row>
    <row r="3054" spans="4:4" x14ac:dyDescent="0.2">
      <c r="D3054" s="16"/>
    </row>
    <row r="3055" spans="4:4" x14ac:dyDescent="0.2">
      <c r="D3055" s="16"/>
    </row>
    <row r="3056" spans="4:4" x14ac:dyDescent="0.2">
      <c r="D3056" s="16"/>
    </row>
    <row r="3057" spans="4:4" x14ac:dyDescent="0.2">
      <c r="D3057" s="16"/>
    </row>
    <row r="3058" spans="4:4" x14ac:dyDescent="0.2">
      <c r="D3058" s="16"/>
    </row>
    <row r="3059" spans="4:4" x14ac:dyDescent="0.2">
      <c r="D3059" s="16"/>
    </row>
    <row r="3060" spans="4:4" x14ac:dyDescent="0.2">
      <c r="D3060" s="16"/>
    </row>
    <row r="3061" spans="4:4" x14ac:dyDescent="0.2">
      <c r="D3061" s="16"/>
    </row>
    <row r="3062" spans="4:4" x14ac:dyDescent="0.2">
      <c r="D3062" s="16"/>
    </row>
    <row r="3063" spans="4:4" x14ac:dyDescent="0.2">
      <c r="D3063" s="16"/>
    </row>
    <row r="3064" spans="4:4" x14ac:dyDescent="0.2">
      <c r="D3064" s="16"/>
    </row>
    <row r="3065" spans="4:4" x14ac:dyDescent="0.2">
      <c r="D3065" s="16"/>
    </row>
    <row r="3066" spans="4:4" x14ac:dyDescent="0.2">
      <c r="D3066" s="16"/>
    </row>
    <row r="3067" spans="4:4" x14ac:dyDescent="0.2">
      <c r="D3067" s="16"/>
    </row>
    <row r="3068" spans="4:4" x14ac:dyDescent="0.2">
      <c r="D3068" s="16"/>
    </row>
    <row r="3069" spans="4:4" x14ac:dyDescent="0.2">
      <c r="D3069" s="16"/>
    </row>
    <row r="3070" spans="4:4" x14ac:dyDescent="0.2">
      <c r="D3070" s="16"/>
    </row>
    <row r="3071" spans="4:4" x14ac:dyDescent="0.2">
      <c r="D3071" s="16"/>
    </row>
    <row r="3072" spans="4:4" x14ac:dyDescent="0.2">
      <c r="D3072" s="16"/>
    </row>
    <row r="3073" spans="4:4" x14ac:dyDescent="0.2">
      <c r="D3073" s="16"/>
    </row>
    <row r="3074" spans="4:4" x14ac:dyDescent="0.2">
      <c r="D3074" s="16"/>
    </row>
    <row r="3075" spans="4:4" x14ac:dyDescent="0.2">
      <c r="D3075" s="16"/>
    </row>
    <row r="3076" spans="4:4" x14ac:dyDescent="0.2">
      <c r="D3076" s="16"/>
    </row>
    <row r="3077" spans="4:4" x14ac:dyDescent="0.2">
      <c r="D3077" s="16"/>
    </row>
    <row r="3078" spans="4:4" x14ac:dyDescent="0.2">
      <c r="D3078" s="16"/>
    </row>
    <row r="3079" spans="4:4" x14ac:dyDescent="0.2">
      <c r="D3079" s="16"/>
    </row>
    <row r="3080" spans="4:4" x14ac:dyDescent="0.2">
      <c r="D3080" s="16"/>
    </row>
    <row r="3081" spans="4:4" x14ac:dyDescent="0.2">
      <c r="D3081" s="16"/>
    </row>
    <row r="3082" spans="4:4" x14ac:dyDescent="0.2">
      <c r="D3082" s="16"/>
    </row>
    <row r="3083" spans="4:4" x14ac:dyDescent="0.2">
      <c r="D3083" s="16"/>
    </row>
    <row r="3084" spans="4:4" x14ac:dyDescent="0.2">
      <c r="D3084" s="16"/>
    </row>
    <row r="3085" spans="4:4" x14ac:dyDescent="0.2">
      <c r="D3085" s="16"/>
    </row>
    <row r="3086" spans="4:4" x14ac:dyDescent="0.2">
      <c r="D3086" s="16"/>
    </row>
    <row r="3087" spans="4:4" x14ac:dyDescent="0.2">
      <c r="D3087" s="16"/>
    </row>
    <row r="3088" spans="4:4" x14ac:dyDescent="0.2">
      <c r="D3088" s="16"/>
    </row>
    <row r="3089" spans="4:4" x14ac:dyDescent="0.2">
      <c r="D3089" s="16"/>
    </row>
    <row r="3090" spans="4:4" x14ac:dyDescent="0.2">
      <c r="D3090" s="16"/>
    </row>
    <row r="3091" spans="4:4" x14ac:dyDescent="0.2">
      <c r="D3091" s="16"/>
    </row>
    <row r="3092" spans="4:4" x14ac:dyDescent="0.2">
      <c r="D3092" s="16"/>
    </row>
    <row r="3093" spans="4:4" x14ac:dyDescent="0.2">
      <c r="D3093" s="16"/>
    </row>
    <row r="3094" spans="4:4" x14ac:dyDescent="0.2">
      <c r="D3094" s="16"/>
    </row>
    <row r="3095" spans="4:4" x14ac:dyDescent="0.2">
      <c r="D3095" s="16"/>
    </row>
    <row r="3096" spans="4:4" x14ac:dyDescent="0.2">
      <c r="D3096" s="16"/>
    </row>
    <row r="3097" spans="4:4" x14ac:dyDescent="0.2">
      <c r="D3097" s="16"/>
    </row>
    <row r="3098" spans="4:4" x14ac:dyDescent="0.2">
      <c r="D3098" s="16"/>
    </row>
    <row r="3099" spans="4:4" x14ac:dyDescent="0.2">
      <c r="D3099" s="16"/>
    </row>
    <row r="3100" spans="4:4" x14ac:dyDescent="0.2">
      <c r="D3100" s="16"/>
    </row>
    <row r="3101" spans="4:4" x14ac:dyDescent="0.2">
      <c r="D3101" s="16"/>
    </row>
    <row r="3102" spans="4:4" x14ac:dyDescent="0.2">
      <c r="D3102" s="16"/>
    </row>
    <row r="3103" spans="4:4" x14ac:dyDescent="0.2">
      <c r="D3103" s="16"/>
    </row>
    <row r="3104" spans="4:4" x14ac:dyDescent="0.2">
      <c r="D3104" s="16"/>
    </row>
    <row r="3105" spans="4:4" x14ac:dyDescent="0.2">
      <c r="D3105" s="16"/>
    </row>
    <row r="3106" spans="4:4" x14ac:dyDescent="0.2">
      <c r="D3106" s="16"/>
    </row>
    <row r="3107" spans="4:4" x14ac:dyDescent="0.2">
      <c r="D3107" s="16"/>
    </row>
    <row r="3108" spans="4:4" x14ac:dyDescent="0.2">
      <c r="D3108" s="16"/>
    </row>
    <row r="3109" spans="4:4" x14ac:dyDescent="0.2">
      <c r="D3109" s="16"/>
    </row>
    <row r="3110" spans="4:4" x14ac:dyDescent="0.2">
      <c r="D3110" s="16"/>
    </row>
    <row r="3111" spans="4:4" x14ac:dyDescent="0.2">
      <c r="D3111" s="16"/>
    </row>
    <row r="3112" spans="4:4" x14ac:dyDescent="0.2">
      <c r="D3112" s="16"/>
    </row>
    <row r="3113" spans="4:4" x14ac:dyDescent="0.2">
      <c r="D3113" s="16"/>
    </row>
    <row r="3114" spans="4:4" x14ac:dyDescent="0.2">
      <c r="D3114" s="16"/>
    </row>
    <row r="3115" spans="4:4" x14ac:dyDescent="0.2">
      <c r="D3115" s="16"/>
    </row>
    <row r="3116" spans="4:4" x14ac:dyDescent="0.2">
      <c r="D3116" s="16"/>
    </row>
    <row r="3117" spans="4:4" x14ac:dyDescent="0.2">
      <c r="D3117" s="16"/>
    </row>
    <row r="3118" spans="4:4" x14ac:dyDescent="0.2">
      <c r="D3118" s="16"/>
    </row>
    <row r="3119" spans="4:4" x14ac:dyDescent="0.2">
      <c r="D3119" s="16"/>
    </row>
    <row r="3120" spans="4:4" x14ac:dyDescent="0.2">
      <c r="D3120" s="16"/>
    </row>
    <row r="3121" spans="4:4" x14ac:dyDescent="0.2">
      <c r="D3121" s="16"/>
    </row>
    <row r="3122" spans="4:4" x14ac:dyDescent="0.2">
      <c r="D3122" s="16"/>
    </row>
    <row r="3123" spans="4:4" x14ac:dyDescent="0.2">
      <c r="D3123" s="16"/>
    </row>
    <row r="3124" spans="4:4" x14ac:dyDescent="0.2">
      <c r="D3124" s="16"/>
    </row>
    <row r="3125" spans="4:4" x14ac:dyDescent="0.2">
      <c r="D3125" s="16"/>
    </row>
    <row r="3126" spans="4:4" x14ac:dyDescent="0.2">
      <c r="D3126" s="16"/>
    </row>
    <row r="3127" spans="4:4" x14ac:dyDescent="0.2">
      <c r="D3127" s="16"/>
    </row>
    <row r="3128" spans="4:4" x14ac:dyDescent="0.2">
      <c r="D3128" s="16"/>
    </row>
    <row r="3129" spans="4:4" x14ac:dyDescent="0.2">
      <c r="D3129" s="16"/>
    </row>
    <row r="3130" spans="4:4" x14ac:dyDescent="0.2">
      <c r="D3130" s="16"/>
    </row>
    <row r="3131" spans="4:4" x14ac:dyDescent="0.2">
      <c r="D3131" s="16"/>
    </row>
    <row r="3132" spans="4:4" x14ac:dyDescent="0.2">
      <c r="D3132" s="16"/>
    </row>
    <row r="3133" spans="4:4" x14ac:dyDescent="0.2">
      <c r="D3133" s="16"/>
    </row>
    <row r="3134" spans="4:4" x14ac:dyDescent="0.2">
      <c r="D3134" s="16"/>
    </row>
    <row r="3135" spans="4:4" x14ac:dyDescent="0.2">
      <c r="D3135" s="16"/>
    </row>
    <row r="3136" spans="4:4" x14ac:dyDescent="0.2">
      <c r="D3136" s="16"/>
    </row>
    <row r="3137" spans="4:4" x14ac:dyDescent="0.2">
      <c r="D3137" s="16"/>
    </row>
    <row r="3138" spans="4:4" x14ac:dyDescent="0.2">
      <c r="D3138" s="16"/>
    </row>
    <row r="3139" spans="4:4" x14ac:dyDescent="0.2">
      <c r="D3139" s="16"/>
    </row>
    <row r="3140" spans="4:4" x14ac:dyDescent="0.2">
      <c r="D3140" s="16"/>
    </row>
    <row r="3141" spans="4:4" x14ac:dyDescent="0.2">
      <c r="D3141" s="16"/>
    </row>
    <row r="3142" spans="4:4" x14ac:dyDescent="0.2">
      <c r="D3142" s="16"/>
    </row>
    <row r="3143" spans="4:4" x14ac:dyDescent="0.2">
      <c r="D3143" s="16"/>
    </row>
    <row r="3144" spans="4:4" x14ac:dyDescent="0.2">
      <c r="D3144" s="16"/>
    </row>
    <row r="3145" spans="4:4" x14ac:dyDescent="0.2">
      <c r="D3145" s="16"/>
    </row>
    <row r="3146" spans="4:4" x14ac:dyDescent="0.2">
      <c r="D3146" s="16"/>
    </row>
    <row r="3147" spans="4:4" x14ac:dyDescent="0.2">
      <c r="D3147" s="16"/>
    </row>
    <row r="3148" spans="4:4" x14ac:dyDescent="0.2">
      <c r="D3148" s="16"/>
    </row>
    <row r="3149" spans="4:4" x14ac:dyDescent="0.2">
      <c r="D3149" s="16"/>
    </row>
    <row r="3150" spans="4:4" x14ac:dyDescent="0.2">
      <c r="D3150" s="16"/>
    </row>
    <row r="3151" spans="4:4" x14ac:dyDescent="0.2">
      <c r="D3151" s="16"/>
    </row>
    <row r="3152" spans="4:4" x14ac:dyDescent="0.2">
      <c r="D3152" s="16"/>
    </row>
    <row r="3153" spans="4:4" x14ac:dyDescent="0.2">
      <c r="D3153" s="16"/>
    </row>
    <row r="3154" spans="4:4" x14ac:dyDescent="0.2">
      <c r="D3154" s="16"/>
    </row>
    <row r="3155" spans="4:4" x14ac:dyDescent="0.2">
      <c r="D3155" s="16"/>
    </row>
    <row r="3156" spans="4:4" x14ac:dyDescent="0.2">
      <c r="D3156" s="16"/>
    </row>
    <row r="3157" spans="4:4" x14ac:dyDescent="0.2">
      <c r="D3157" s="16"/>
    </row>
    <row r="3158" spans="4:4" x14ac:dyDescent="0.2">
      <c r="D3158" s="16"/>
    </row>
    <row r="3159" spans="4:4" x14ac:dyDescent="0.2">
      <c r="D3159" s="16"/>
    </row>
    <row r="3160" spans="4:4" x14ac:dyDescent="0.2">
      <c r="D3160" s="16"/>
    </row>
    <row r="3161" spans="4:4" x14ac:dyDescent="0.2">
      <c r="D3161" s="16"/>
    </row>
    <row r="3162" spans="4:4" x14ac:dyDescent="0.2">
      <c r="D3162" s="16"/>
    </row>
    <row r="3163" spans="4:4" x14ac:dyDescent="0.2">
      <c r="D3163" s="16"/>
    </row>
    <row r="3164" spans="4:4" x14ac:dyDescent="0.2">
      <c r="D3164" s="16"/>
    </row>
    <row r="3165" spans="4:4" x14ac:dyDescent="0.2">
      <c r="D3165" s="16"/>
    </row>
    <row r="3166" spans="4:4" x14ac:dyDescent="0.2">
      <c r="D3166" s="16"/>
    </row>
    <row r="3167" spans="4:4" x14ac:dyDescent="0.2">
      <c r="D3167" s="16"/>
    </row>
    <row r="3168" spans="4:4" x14ac:dyDescent="0.2">
      <c r="D3168" s="16"/>
    </row>
    <row r="3169" spans="4:4" x14ac:dyDescent="0.2">
      <c r="D3169" s="16"/>
    </row>
    <row r="3170" spans="4:4" x14ac:dyDescent="0.2">
      <c r="D3170" s="16"/>
    </row>
    <row r="3171" spans="4:4" x14ac:dyDescent="0.2">
      <c r="D3171" s="16"/>
    </row>
    <row r="3172" spans="4:4" x14ac:dyDescent="0.2">
      <c r="D3172" s="16"/>
    </row>
    <row r="3173" spans="4:4" x14ac:dyDescent="0.2">
      <c r="D3173" s="16"/>
    </row>
    <row r="3174" spans="4:4" x14ac:dyDescent="0.2">
      <c r="D3174" s="16"/>
    </row>
    <row r="3175" spans="4:4" x14ac:dyDescent="0.2">
      <c r="D3175" s="16"/>
    </row>
    <row r="3176" spans="4:4" x14ac:dyDescent="0.2">
      <c r="D3176" s="16"/>
    </row>
    <row r="3177" spans="4:4" x14ac:dyDescent="0.2">
      <c r="D3177" s="16"/>
    </row>
    <row r="3178" spans="4:4" x14ac:dyDescent="0.2">
      <c r="D3178" s="16"/>
    </row>
    <row r="3179" spans="4:4" x14ac:dyDescent="0.2">
      <c r="D3179" s="16"/>
    </row>
    <row r="3180" spans="4:4" x14ac:dyDescent="0.2">
      <c r="D3180" s="16"/>
    </row>
    <row r="3181" spans="4:4" x14ac:dyDescent="0.2">
      <c r="D3181" s="16"/>
    </row>
    <row r="3182" spans="4:4" x14ac:dyDescent="0.2">
      <c r="D3182" s="16"/>
    </row>
    <row r="3183" spans="4:4" x14ac:dyDescent="0.2">
      <c r="D3183" s="16"/>
    </row>
    <row r="3184" spans="4:4" x14ac:dyDescent="0.2">
      <c r="D3184" s="16"/>
    </row>
    <row r="3185" spans="4:4" x14ac:dyDescent="0.2">
      <c r="D3185" s="16"/>
    </row>
    <row r="3186" spans="4:4" x14ac:dyDescent="0.2">
      <c r="D3186" s="16"/>
    </row>
    <row r="3187" spans="4:4" x14ac:dyDescent="0.2">
      <c r="D3187" s="16"/>
    </row>
    <row r="3188" spans="4:4" x14ac:dyDescent="0.2">
      <c r="D3188" s="16"/>
    </row>
    <row r="3189" spans="4:4" x14ac:dyDescent="0.2">
      <c r="D3189" s="16"/>
    </row>
    <row r="3190" spans="4:4" x14ac:dyDescent="0.2">
      <c r="D3190" s="16"/>
    </row>
    <row r="3191" spans="4:4" x14ac:dyDescent="0.2">
      <c r="D3191" s="16"/>
    </row>
    <row r="3192" spans="4:4" x14ac:dyDescent="0.2">
      <c r="D3192" s="16"/>
    </row>
    <row r="3193" spans="4:4" x14ac:dyDescent="0.2">
      <c r="D3193" s="16"/>
    </row>
    <row r="3194" spans="4:4" x14ac:dyDescent="0.2">
      <c r="D3194" s="16"/>
    </row>
    <row r="3195" spans="4:4" x14ac:dyDescent="0.2">
      <c r="D3195" s="16"/>
    </row>
    <row r="3196" spans="4:4" x14ac:dyDescent="0.2">
      <c r="D3196" s="16"/>
    </row>
    <row r="3197" spans="4:4" x14ac:dyDescent="0.2">
      <c r="D3197" s="16"/>
    </row>
    <row r="3198" spans="4:4" x14ac:dyDescent="0.2">
      <c r="D3198" s="16"/>
    </row>
    <row r="3199" spans="4:4" x14ac:dyDescent="0.2">
      <c r="D3199" s="16"/>
    </row>
    <row r="3200" spans="4:4" x14ac:dyDescent="0.2">
      <c r="D3200" s="16"/>
    </row>
    <row r="3201" spans="4:4" x14ac:dyDescent="0.2">
      <c r="D3201" s="16"/>
    </row>
    <row r="3202" spans="4:4" x14ac:dyDescent="0.2">
      <c r="D3202" s="16"/>
    </row>
    <row r="3203" spans="4:4" x14ac:dyDescent="0.2">
      <c r="D3203" s="16"/>
    </row>
    <row r="3204" spans="4:4" x14ac:dyDescent="0.2">
      <c r="D3204" s="16"/>
    </row>
    <row r="3205" spans="4:4" x14ac:dyDescent="0.2">
      <c r="D3205" s="16"/>
    </row>
    <row r="3206" spans="4:4" x14ac:dyDescent="0.2">
      <c r="D3206" s="16"/>
    </row>
    <row r="3207" spans="4:4" x14ac:dyDescent="0.2">
      <c r="D3207" s="16"/>
    </row>
    <row r="3208" spans="4:4" x14ac:dyDescent="0.2">
      <c r="D3208" s="16"/>
    </row>
    <row r="3209" spans="4:4" x14ac:dyDescent="0.2">
      <c r="D3209" s="16"/>
    </row>
    <row r="3210" spans="4:4" x14ac:dyDescent="0.2">
      <c r="D3210" s="16"/>
    </row>
    <row r="3211" spans="4:4" x14ac:dyDescent="0.2">
      <c r="D3211" s="16"/>
    </row>
    <row r="3212" spans="4:4" x14ac:dyDescent="0.2">
      <c r="D3212" s="16"/>
    </row>
    <row r="3213" spans="4:4" x14ac:dyDescent="0.2">
      <c r="D3213" s="16"/>
    </row>
    <row r="3214" spans="4:4" x14ac:dyDescent="0.2">
      <c r="D3214" s="16"/>
    </row>
    <row r="3215" spans="4:4" x14ac:dyDescent="0.2">
      <c r="D3215" s="16"/>
    </row>
    <row r="3216" spans="4:4" x14ac:dyDescent="0.2">
      <c r="D3216" s="16"/>
    </row>
    <row r="3217" spans="4:4" x14ac:dyDescent="0.2">
      <c r="D3217" s="16"/>
    </row>
    <row r="3218" spans="4:4" x14ac:dyDescent="0.2">
      <c r="D3218" s="16"/>
    </row>
    <row r="3219" spans="4:4" x14ac:dyDescent="0.2">
      <c r="D3219" s="16"/>
    </row>
    <row r="3220" spans="4:4" x14ac:dyDescent="0.2">
      <c r="D3220" s="16"/>
    </row>
    <row r="3221" spans="4:4" x14ac:dyDescent="0.2">
      <c r="D3221" s="16"/>
    </row>
    <row r="3222" spans="4:4" x14ac:dyDescent="0.2">
      <c r="D3222" s="16"/>
    </row>
    <row r="3223" spans="4:4" x14ac:dyDescent="0.2">
      <c r="D3223" s="16"/>
    </row>
    <row r="3224" spans="4:4" x14ac:dyDescent="0.2">
      <c r="D3224" s="16"/>
    </row>
    <row r="3225" spans="4:4" x14ac:dyDescent="0.2">
      <c r="D3225" s="16"/>
    </row>
    <row r="3226" spans="4:4" x14ac:dyDescent="0.2">
      <c r="D3226" s="16"/>
    </row>
    <row r="3227" spans="4:4" x14ac:dyDescent="0.2">
      <c r="D3227" s="16"/>
    </row>
    <row r="3228" spans="4:4" x14ac:dyDescent="0.2">
      <c r="D3228" s="16"/>
    </row>
    <row r="3229" spans="4:4" x14ac:dyDescent="0.2">
      <c r="D3229" s="16"/>
    </row>
    <row r="3230" spans="4:4" x14ac:dyDescent="0.2">
      <c r="D3230" s="16"/>
    </row>
    <row r="3231" spans="4:4" x14ac:dyDescent="0.2">
      <c r="D3231" s="16"/>
    </row>
    <row r="3232" spans="4:4" x14ac:dyDescent="0.2">
      <c r="D3232" s="16"/>
    </row>
    <row r="3233" spans="4:4" x14ac:dyDescent="0.2">
      <c r="D3233" s="16"/>
    </row>
    <row r="3234" spans="4:4" x14ac:dyDescent="0.2">
      <c r="D3234" s="16"/>
    </row>
    <row r="3235" spans="4:4" x14ac:dyDescent="0.2">
      <c r="D3235" s="16"/>
    </row>
    <row r="3236" spans="4:4" x14ac:dyDescent="0.2">
      <c r="D3236" s="16"/>
    </row>
    <row r="3237" spans="4:4" x14ac:dyDescent="0.2">
      <c r="D3237" s="16"/>
    </row>
    <row r="3238" spans="4:4" x14ac:dyDescent="0.2">
      <c r="D3238" s="16"/>
    </row>
    <row r="3239" spans="4:4" x14ac:dyDescent="0.2">
      <c r="D3239" s="16"/>
    </row>
    <row r="3240" spans="4:4" x14ac:dyDescent="0.2">
      <c r="D3240" s="16"/>
    </row>
    <row r="3241" spans="4:4" x14ac:dyDescent="0.2">
      <c r="D3241" s="16"/>
    </row>
    <row r="3242" spans="4:4" x14ac:dyDescent="0.2">
      <c r="D3242" s="16"/>
    </row>
    <row r="3243" spans="4:4" x14ac:dyDescent="0.2">
      <c r="D3243" s="16"/>
    </row>
    <row r="3244" spans="4:4" x14ac:dyDescent="0.2">
      <c r="D3244" s="16"/>
    </row>
    <row r="3245" spans="4:4" x14ac:dyDescent="0.2">
      <c r="D3245" s="16"/>
    </row>
    <row r="3246" spans="4:4" x14ac:dyDescent="0.2">
      <c r="D3246" s="16"/>
    </row>
    <row r="3247" spans="4:4" x14ac:dyDescent="0.2">
      <c r="D3247" s="16"/>
    </row>
    <row r="3248" spans="4:4" x14ac:dyDescent="0.2">
      <c r="D3248" s="16"/>
    </row>
    <row r="3249" spans="4:4" x14ac:dyDescent="0.2">
      <c r="D3249" s="16"/>
    </row>
    <row r="3250" spans="4:4" x14ac:dyDescent="0.2">
      <c r="D3250" s="16"/>
    </row>
    <row r="3251" spans="4:4" x14ac:dyDescent="0.2">
      <c r="D3251" s="16"/>
    </row>
    <row r="3252" spans="4:4" x14ac:dyDescent="0.2">
      <c r="D3252" s="16"/>
    </row>
    <row r="3253" spans="4:4" x14ac:dyDescent="0.2">
      <c r="D3253" s="16"/>
    </row>
    <row r="3254" spans="4:4" x14ac:dyDescent="0.2">
      <c r="D3254" s="16"/>
    </row>
    <row r="3255" spans="4:4" x14ac:dyDescent="0.2">
      <c r="D3255" s="16"/>
    </row>
    <row r="3256" spans="4:4" x14ac:dyDescent="0.2">
      <c r="D3256" s="16"/>
    </row>
    <row r="3257" spans="4:4" x14ac:dyDescent="0.2">
      <c r="D3257" s="16"/>
    </row>
    <row r="3258" spans="4:4" x14ac:dyDescent="0.2">
      <c r="D3258" s="16"/>
    </row>
    <row r="3259" spans="4:4" x14ac:dyDescent="0.2">
      <c r="D3259" s="16"/>
    </row>
    <row r="3260" spans="4:4" x14ac:dyDescent="0.2">
      <c r="D3260" s="16"/>
    </row>
    <row r="3261" spans="4:4" x14ac:dyDescent="0.2">
      <c r="D3261" s="16"/>
    </row>
    <row r="3262" spans="4:4" x14ac:dyDescent="0.2">
      <c r="D3262" s="16"/>
    </row>
    <row r="3263" spans="4:4" x14ac:dyDescent="0.2">
      <c r="D3263" s="16"/>
    </row>
    <row r="3264" spans="4:4" x14ac:dyDescent="0.2">
      <c r="D3264" s="16"/>
    </row>
    <row r="3265" spans="4:4" x14ac:dyDescent="0.2">
      <c r="D3265" s="16"/>
    </row>
    <row r="3266" spans="4:4" x14ac:dyDescent="0.2">
      <c r="D3266" s="16"/>
    </row>
    <row r="3267" spans="4:4" x14ac:dyDescent="0.2">
      <c r="D3267" s="16"/>
    </row>
    <row r="3268" spans="4:4" x14ac:dyDescent="0.2">
      <c r="D3268" s="16"/>
    </row>
    <row r="3269" spans="4:4" x14ac:dyDescent="0.2">
      <c r="D3269" s="16"/>
    </row>
    <row r="3270" spans="4:4" x14ac:dyDescent="0.2">
      <c r="D3270" s="16"/>
    </row>
    <row r="3271" spans="4:4" x14ac:dyDescent="0.2">
      <c r="D3271" s="16"/>
    </row>
    <row r="3272" spans="4:4" x14ac:dyDescent="0.2">
      <c r="D3272" s="16"/>
    </row>
    <row r="3273" spans="4:4" x14ac:dyDescent="0.2">
      <c r="D3273" s="16"/>
    </row>
    <row r="3274" spans="4:4" x14ac:dyDescent="0.2">
      <c r="D3274" s="16"/>
    </row>
    <row r="3275" spans="4:4" x14ac:dyDescent="0.2">
      <c r="D3275" s="16"/>
    </row>
    <row r="3276" spans="4:4" x14ac:dyDescent="0.2">
      <c r="D3276" s="16"/>
    </row>
    <row r="3277" spans="4:4" x14ac:dyDescent="0.2">
      <c r="D3277" s="16"/>
    </row>
    <row r="3278" spans="4:4" x14ac:dyDescent="0.2">
      <c r="D3278" s="16"/>
    </row>
    <row r="3279" spans="4:4" x14ac:dyDescent="0.2">
      <c r="D3279" s="16"/>
    </row>
    <row r="3280" spans="4:4" x14ac:dyDescent="0.2">
      <c r="D3280" s="16"/>
    </row>
    <row r="3281" spans="4:4" x14ac:dyDescent="0.2">
      <c r="D3281" s="16"/>
    </row>
    <row r="3282" spans="4:4" x14ac:dyDescent="0.2">
      <c r="D3282" s="16"/>
    </row>
    <row r="3283" spans="4:4" x14ac:dyDescent="0.2">
      <c r="D3283" s="16"/>
    </row>
    <row r="3284" spans="4:4" x14ac:dyDescent="0.2">
      <c r="D3284" s="16"/>
    </row>
    <row r="3285" spans="4:4" x14ac:dyDescent="0.2">
      <c r="D3285" s="16"/>
    </row>
    <row r="3286" spans="4:4" x14ac:dyDescent="0.2">
      <c r="D3286" s="16"/>
    </row>
    <row r="3287" spans="4:4" x14ac:dyDescent="0.2">
      <c r="D3287" s="16"/>
    </row>
    <row r="3288" spans="4:4" x14ac:dyDescent="0.2">
      <c r="D3288" s="16"/>
    </row>
    <row r="3289" spans="4:4" x14ac:dyDescent="0.2">
      <c r="D3289" s="16"/>
    </row>
    <row r="3290" spans="4:4" x14ac:dyDescent="0.2">
      <c r="D3290" s="16"/>
    </row>
    <row r="3291" spans="4:4" x14ac:dyDescent="0.2">
      <c r="D3291" s="16"/>
    </row>
    <row r="3292" spans="4:4" x14ac:dyDescent="0.2">
      <c r="D3292" s="16"/>
    </row>
    <row r="3293" spans="4:4" x14ac:dyDescent="0.2">
      <c r="D3293" s="16"/>
    </row>
    <row r="3294" spans="4:4" x14ac:dyDescent="0.2">
      <c r="D3294" s="16"/>
    </row>
    <row r="3295" spans="4:4" x14ac:dyDescent="0.2">
      <c r="D3295" s="16"/>
    </row>
    <row r="3296" spans="4:4" x14ac:dyDescent="0.2">
      <c r="D3296" s="16"/>
    </row>
    <row r="3297" spans="4:4" x14ac:dyDescent="0.2">
      <c r="D3297" s="16"/>
    </row>
    <row r="3298" spans="4:4" x14ac:dyDescent="0.2">
      <c r="D3298" s="16"/>
    </row>
    <row r="3299" spans="4:4" x14ac:dyDescent="0.2">
      <c r="D3299" s="16"/>
    </row>
    <row r="3300" spans="4:4" x14ac:dyDescent="0.2">
      <c r="D3300" s="16"/>
    </row>
    <row r="3301" spans="4:4" x14ac:dyDescent="0.2">
      <c r="D3301" s="16"/>
    </row>
    <row r="3302" spans="4:4" x14ac:dyDescent="0.2">
      <c r="D3302" s="16"/>
    </row>
    <row r="3303" spans="4:4" x14ac:dyDescent="0.2">
      <c r="D3303" s="16"/>
    </row>
    <row r="3304" spans="4:4" x14ac:dyDescent="0.2">
      <c r="D3304" s="16"/>
    </row>
    <row r="3305" spans="4:4" x14ac:dyDescent="0.2">
      <c r="D3305" s="16"/>
    </row>
    <row r="3306" spans="4:4" x14ac:dyDescent="0.2">
      <c r="D3306" s="16"/>
    </row>
    <row r="3307" spans="4:4" x14ac:dyDescent="0.2">
      <c r="D3307" s="16"/>
    </row>
    <row r="3308" spans="4:4" x14ac:dyDescent="0.2">
      <c r="D3308" s="16"/>
    </row>
    <row r="3309" spans="4:4" x14ac:dyDescent="0.2">
      <c r="D3309" s="16"/>
    </row>
    <row r="3310" spans="4:4" x14ac:dyDescent="0.2">
      <c r="D3310" s="16"/>
    </row>
    <row r="3311" spans="4:4" x14ac:dyDescent="0.2">
      <c r="D3311" s="16"/>
    </row>
    <row r="3312" spans="4:4" x14ac:dyDescent="0.2">
      <c r="D3312" s="16"/>
    </row>
    <row r="3313" spans="4:4" x14ac:dyDescent="0.2">
      <c r="D3313" s="16"/>
    </row>
    <row r="3314" spans="4:4" x14ac:dyDescent="0.2">
      <c r="D3314" s="16"/>
    </row>
    <row r="3315" spans="4:4" x14ac:dyDescent="0.2">
      <c r="D3315" s="16"/>
    </row>
    <row r="3316" spans="4:4" x14ac:dyDescent="0.2">
      <c r="D3316" s="16"/>
    </row>
    <row r="3317" spans="4:4" x14ac:dyDescent="0.2">
      <c r="D3317" s="16"/>
    </row>
    <row r="3318" spans="4:4" x14ac:dyDescent="0.2">
      <c r="D3318" s="16"/>
    </row>
    <row r="3319" spans="4:4" x14ac:dyDescent="0.2">
      <c r="D3319" s="16"/>
    </row>
    <row r="3320" spans="4:4" x14ac:dyDescent="0.2">
      <c r="D3320" s="16"/>
    </row>
    <row r="3321" spans="4:4" x14ac:dyDescent="0.2">
      <c r="D3321" s="16"/>
    </row>
    <row r="3322" spans="4:4" x14ac:dyDescent="0.2">
      <c r="D3322" s="16"/>
    </row>
    <row r="3323" spans="4:4" x14ac:dyDescent="0.2">
      <c r="D3323" s="16"/>
    </row>
    <row r="3324" spans="4:4" x14ac:dyDescent="0.2">
      <c r="D3324" s="16"/>
    </row>
    <row r="3325" spans="4:4" x14ac:dyDescent="0.2">
      <c r="D3325" s="16"/>
    </row>
    <row r="3326" spans="4:4" x14ac:dyDescent="0.2">
      <c r="D3326" s="16"/>
    </row>
    <row r="3327" spans="4:4" x14ac:dyDescent="0.2">
      <c r="D3327" s="16"/>
    </row>
    <row r="3328" spans="4:4" x14ac:dyDescent="0.2">
      <c r="D3328" s="16"/>
    </row>
    <row r="3329" spans="4:4" x14ac:dyDescent="0.2">
      <c r="D3329" s="16"/>
    </row>
    <row r="3330" spans="4:4" x14ac:dyDescent="0.2">
      <c r="D3330" s="16"/>
    </row>
    <row r="3331" spans="4:4" x14ac:dyDescent="0.2">
      <c r="D3331" s="16"/>
    </row>
    <row r="3332" spans="4:4" x14ac:dyDescent="0.2">
      <c r="D3332" s="16"/>
    </row>
    <row r="3333" spans="4:4" x14ac:dyDescent="0.2">
      <c r="D3333" s="16"/>
    </row>
    <row r="3334" spans="4:4" x14ac:dyDescent="0.2">
      <c r="D3334" s="16"/>
    </row>
    <row r="3335" spans="4:4" x14ac:dyDescent="0.2">
      <c r="D3335" s="16"/>
    </row>
    <row r="3336" spans="4:4" x14ac:dyDescent="0.2">
      <c r="D3336" s="16"/>
    </row>
    <row r="3337" spans="4:4" x14ac:dyDescent="0.2">
      <c r="D3337" s="16"/>
    </row>
    <row r="3338" spans="4:4" x14ac:dyDescent="0.2">
      <c r="D3338" s="16"/>
    </row>
    <row r="3339" spans="4:4" x14ac:dyDescent="0.2">
      <c r="D3339" s="16"/>
    </row>
    <row r="3340" spans="4:4" x14ac:dyDescent="0.2">
      <c r="D3340" s="16"/>
    </row>
    <row r="3341" spans="4:4" x14ac:dyDescent="0.2">
      <c r="D3341" s="16"/>
    </row>
    <row r="3342" spans="4:4" x14ac:dyDescent="0.2">
      <c r="D3342" s="16"/>
    </row>
    <row r="3343" spans="4:4" x14ac:dyDescent="0.2">
      <c r="D3343" s="16"/>
    </row>
    <row r="3344" spans="4:4" x14ac:dyDescent="0.2">
      <c r="D3344" s="16"/>
    </row>
    <row r="3345" spans="4:4" x14ac:dyDescent="0.2">
      <c r="D3345" s="16"/>
    </row>
    <row r="3346" spans="4:4" x14ac:dyDescent="0.2">
      <c r="D3346" s="16"/>
    </row>
    <row r="3347" spans="4:4" x14ac:dyDescent="0.2">
      <c r="D3347" s="16"/>
    </row>
    <row r="3348" spans="4:4" x14ac:dyDescent="0.2">
      <c r="D3348" s="16"/>
    </row>
    <row r="3349" spans="4:4" x14ac:dyDescent="0.2">
      <c r="D3349" s="16"/>
    </row>
    <row r="3350" spans="4:4" x14ac:dyDescent="0.2">
      <c r="D3350" s="16"/>
    </row>
    <row r="3351" spans="4:4" x14ac:dyDescent="0.2">
      <c r="D3351" s="16"/>
    </row>
    <row r="3352" spans="4:4" x14ac:dyDescent="0.2">
      <c r="D3352" s="16"/>
    </row>
    <row r="3353" spans="4:4" x14ac:dyDescent="0.2">
      <c r="D3353" s="16"/>
    </row>
    <row r="3354" spans="4:4" x14ac:dyDescent="0.2">
      <c r="D3354" s="16"/>
    </row>
    <row r="3355" spans="4:4" x14ac:dyDescent="0.2">
      <c r="D3355" s="16"/>
    </row>
    <row r="3356" spans="4:4" x14ac:dyDescent="0.2">
      <c r="D3356" s="16"/>
    </row>
    <row r="3357" spans="4:4" x14ac:dyDescent="0.2">
      <c r="D3357" s="16"/>
    </row>
    <row r="3358" spans="4:4" x14ac:dyDescent="0.2">
      <c r="D3358" s="16"/>
    </row>
    <row r="3359" spans="4:4" x14ac:dyDescent="0.2">
      <c r="D3359" s="16"/>
    </row>
    <row r="3360" spans="4:4" x14ac:dyDescent="0.2">
      <c r="D3360" s="16"/>
    </row>
    <row r="3361" spans="4:4" x14ac:dyDescent="0.2">
      <c r="D3361" s="16"/>
    </row>
    <row r="3362" spans="4:4" x14ac:dyDescent="0.2">
      <c r="D3362" s="16"/>
    </row>
    <row r="3363" spans="4:4" x14ac:dyDescent="0.2">
      <c r="D3363" s="16"/>
    </row>
    <row r="3364" spans="4:4" x14ac:dyDescent="0.2">
      <c r="D3364" s="16"/>
    </row>
    <row r="3365" spans="4:4" x14ac:dyDescent="0.2">
      <c r="D3365" s="16"/>
    </row>
    <row r="3366" spans="4:4" x14ac:dyDescent="0.2">
      <c r="D3366" s="16"/>
    </row>
    <row r="3367" spans="4:4" x14ac:dyDescent="0.2">
      <c r="D3367" s="16"/>
    </row>
    <row r="3368" spans="4:4" x14ac:dyDescent="0.2">
      <c r="D3368" s="16"/>
    </row>
    <row r="3369" spans="4:4" x14ac:dyDescent="0.2">
      <c r="D3369" s="16"/>
    </row>
    <row r="3370" spans="4:4" x14ac:dyDescent="0.2">
      <c r="D3370" s="16"/>
    </row>
    <row r="3371" spans="4:4" x14ac:dyDescent="0.2">
      <c r="D3371" s="16"/>
    </row>
    <row r="3372" spans="4:4" x14ac:dyDescent="0.2">
      <c r="D3372" s="16"/>
    </row>
    <row r="3373" spans="4:4" x14ac:dyDescent="0.2">
      <c r="D3373" s="16"/>
    </row>
    <row r="3374" spans="4:4" x14ac:dyDescent="0.2">
      <c r="D3374" s="16"/>
    </row>
    <row r="3375" spans="4:4" x14ac:dyDescent="0.2">
      <c r="D3375" s="16"/>
    </row>
    <row r="3376" spans="4:4" x14ac:dyDescent="0.2">
      <c r="D3376" s="16"/>
    </row>
    <row r="3377" spans="4:4" x14ac:dyDescent="0.2">
      <c r="D3377" s="16"/>
    </row>
    <row r="3378" spans="4:4" x14ac:dyDescent="0.2">
      <c r="D3378" s="16"/>
    </row>
    <row r="3379" spans="4:4" x14ac:dyDescent="0.2">
      <c r="D3379" s="16"/>
    </row>
    <row r="3380" spans="4:4" x14ac:dyDescent="0.2">
      <c r="D3380" s="16"/>
    </row>
    <row r="3381" spans="4:4" x14ac:dyDescent="0.2">
      <c r="D3381" s="16"/>
    </row>
    <row r="3382" spans="4:4" x14ac:dyDescent="0.2">
      <c r="D3382" s="16"/>
    </row>
    <row r="3383" spans="4:4" x14ac:dyDescent="0.2">
      <c r="D3383" s="16"/>
    </row>
    <row r="3384" spans="4:4" x14ac:dyDescent="0.2">
      <c r="D3384" s="16"/>
    </row>
    <row r="3385" spans="4:4" x14ac:dyDescent="0.2">
      <c r="D3385" s="16"/>
    </row>
    <row r="3386" spans="4:4" x14ac:dyDescent="0.2">
      <c r="D3386" s="16"/>
    </row>
    <row r="3387" spans="4:4" x14ac:dyDescent="0.2">
      <c r="D3387" s="16"/>
    </row>
    <row r="3388" spans="4:4" x14ac:dyDescent="0.2">
      <c r="D3388" s="16"/>
    </row>
    <row r="3389" spans="4:4" x14ac:dyDescent="0.2">
      <c r="D3389" s="16"/>
    </row>
    <row r="3390" spans="4:4" x14ac:dyDescent="0.2">
      <c r="D3390" s="16"/>
    </row>
    <row r="3391" spans="4:4" x14ac:dyDescent="0.2">
      <c r="D3391" s="16"/>
    </row>
    <row r="3392" spans="4:4" x14ac:dyDescent="0.2">
      <c r="D3392" s="16"/>
    </row>
    <row r="3393" spans="4:4" x14ac:dyDescent="0.2">
      <c r="D3393" s="16"/>
    </row>
    <row r="3394" spans="4:4" x14ac:dyDescent="0.2">
      <c r="D3394" s="16"/>
    </row>
    <row r="3395" spans="4:4" x14ac:dyDescent="0.2">
      <c r="D3395" s="16"/>
    </row>
    <row r="3396" spans="4:4" x14ac:dyDescent="0.2">
      <c r="D3396" s="16"/>
    </row>
    <row r="3397" spans="4:4" x14ac:dyDescent="0.2">
      <c r="D3397" s="16"/>
    </row>
    <row r="3398" spans="4:4" x14ac:dyDescent="0.2">
      <c r="D3398" s="16"/>
    </row>
    <row r="3399" spans="4:4" x14ac:dyDescent="0.2">
      <c r="D3399" s="16"/>
    </row>
    <row r="3400" spans="4:4" x14ac:dyDescent="0.2">
      <c r="D3400" s="16"/>
    </row>
    <row r="3401" spans="4:4" x14ac:dyDescent="0.2">
      <c r="D3401" s="16"/>
    </row>
    <row r="3402" spans="4:4" x14ac:dyDescent="0.2">
      <c r="D3402" s="16"/>
    </row>
    <row r="3403" spans="4:4" x14ac:dyDescent="0.2">
      <c r="D3403" s="16"/>
    </row>
    <row r="3404" spans="4:4" x14ac:dyDescent="0.2">
      <c r="D3404" s="16"/>
    </row>
    <row r="3405" spans="4:4" x14ac:dyDescent="0.2">
      <c r="D3405" s="16"/>
    </row>
    <row r="3406" spans="4:4" x14ac:dyDescent="0.2">
      <c r="D3406" s="16"/>
    </row>
    <row r="3407" spans="4:4" x14ac:dyDescent="0.2">
      <c r="D3407" s="16"/>
    </row>
    <row r="3408" spans="4:4" x14ac:dyDescent="0.2">
      <c r="D3408" s="16"/>
    </row>
    <row r="3409" spans="4:4" x14ac:dyDescent="0.2">
      <c r="D3409" s="16"/>
    </row>
    <row r="3410" spans="4:4" x14ac:dyDescent="0.2">
      <c r="D3410" s="16"/>
    </row>
    <row r="3411" spans="4:4" x14ac:dyDescent="0.2">
      <c r="D3411" s="16"/>
    </row>
    <row r="3412" spans="4:4" x14ac:dyDescent="0.2">
      <c r="D3412" s="16"/>
    </row>
    <row r="3413" spans="4:4" x14ac:dyDescent="0.2">
      <c r="D3413" s="16"/>
    </row>
    <row r="3414" spans="4:4" x14ac:dyDescent="0.2">
      <c r="D3414" s="16"/>
    </row>
    <row r="3415" spans="4:4" x14ac:dyDescent="0.2">
      <c r="D3415" s="16"/>
    </row>
    <row r="3416" spans="4:4" x14ac:dyDescent="0.2">
      <c r="D3416" s="16"/>
    </row>
    <row r="3417" spans="4:4" x14ac:dyDescent="0.2">
      <c r="D3417" s="16"/>
    </row>
    <row r="3418" spans="4:4" x14ac:dyDescent="0.2">
      <c r="D3418" s="16"/>
    </row>
    <row r="3419" spans="4:4" x14ac:dyDescent="0.2">
      <c r="D3419" s="16"/>
    </row>
    <row r="3420" spans="4:4" x14ac:dyDescent="0.2">
      <c r="D3420" s="16"/>
    </row>
    <row r="3421" spans="4:4" x14ac:dyDescent="0.2">
      <c r="D3421" s="16"/>
    </row>
    <row r="3422" spans="4:4" x14ac:dyDescent="0.2">
      <c r="D3422" s="16"/>
    </row>
    <row r="3423" spans="4:4" x14ac:dyDescent="0.2">
      <c r="D3423" s="16"/>
    </row>
    <row r="3424" spans="4:4" x14ac:dyDescent="0.2">
      <c r="D3424" s="16"/>
    </row>
    <row r="3425" spans="4:4" x14ac:dyDescent="0.2">
      <c r="D3425" s="16"/>
    </row>
    <row r="3426" spans="4:4" x14ac:dyDescent="0.2">
      <c r="D3426" s="16"/>
    </row>
    <row r="3427" spans="4:4" x14ac:dyDescent="0.2">
      <c r="D3427" s="16"/>
    </row>
    <row r="3428" spans="4:4" x14ac:dyDescent="0.2">
      <c r="D3428" s="16"/>
    </row>
    <row r="3429" spans="4:4" x14ac:dyDescent="0.2">
      <c r="D3429" s="16"/>
    </row>
    <row r="3430" spans="4:4" x14ac:dyDescent="0.2">
      <c r="D3430" s="16"/>
    </row>
    <row r="3431" spans="4:4" x14ac:dyDescent="0.2">
      <c r="D3431" s="16"/>
    </row>
    <row r="3432" spans="4:4" x14ac:dyDescent="0.2">
      <c r="D3432" s="16"/>
    </row>
    <row r="3433" spans="4:4" x14ac:dyDescent="0.2">
      <c r="D3433" s="16"/>
    </row>
    <row r="3434" spans="4:4" x14ac:dyDescent="0.2">
      <c r="D3434" s="16"/>
    </row>
    <row r="3435" spans="4:4" x14ac:dyDescent="0.2">
      <c r="D3435" s="16"/>
    </row>
    <row r="3436" spans="4:4" x14ac:dyDescent="0.2">
      <c r="D3436" s="16"/>
    </row>
    <row r="3437" spans="4:4" x14ac:dyDescent="0.2">
      <c r="D3437" s="16"/>
    </row>
    <row r="3438" spans="4:4" x14ac:dyDescent="0.2">
      <c r="D3438" s="16"/>
    </row>
    <row r="3439" spans="4:4" x14ac:dyDescent="0.2">
      <c r="D3439" s="16"/>
    </row>
    <row r="3440" spans="4:4" x14ac:dyDescent="0.2">
      <c r="D3440" s="16"/>
    </row>
    <row r="3441" spans="4:4" x14ac:dyDescent="0.2">
      <c r="D3441" s="16"/>
    </row>
    <row r="3442" spans="4:4" x14ac:dyDescent="0.2">
      <c r="D3442" s="16"/>
    </row>
    <row r="3443" spans="4:4" x14ac:dyDescent="0.2">
      <c r="D3443" s="16"/>
    </row>
    <row r="3444" spans="4:4" x14ac:dyDescent="0.2">
      <c r="D3444" s="16"/>
    </row>
    <row r="3445" spans="4:4" x14ac:dyDescent="0.2">
      <c r="D3445" s="16"/>
    </row>
    <row r="3446" spans="4:4" x14ac:dyDescent="0.2">
      <c r="D3446" s="16"/>
    </row>
    <row r="3447" spans="4:4" x14ac:dyDescent="0.2">
      <c r="D3447" s="16"/>
    </row>
    <row r="3448" spans="4:4" x14ac:dyDescent="0.2">
      <c r="D3448" s="16"/>
    </row>
    <row r="3449" spans="4:4" x14ac:dyDescent="0.2">
      <c r="D3449" s="16"/>
    </row>
    <row r="3450" spans="4:4" x14ac:dyDescent="0.2">
      <c r="D3450" s="16"/>
    </row>
    <row r="3451" spans="4:4" x14ac:dyDescent="0.2">
      <c r="D3451" s="16"/>
    </row>
    <row r="3452" spans="4:4" x14ac:dyDescent="0.2">
      <c r="D3452" s="16"/>
    </row>
    <row r="3453" spans="4:4" x14ac:dyDescent="0.2">
      <c r="D3453" s="16"/>
    </row>
    <row r="3454" spans="4:4" x14ac:dyDescent="0.2">
      <c r="D3454" s="16"/>
    </row>
    <row r="3455" spans="4:4" x14ac:dyDescent="0.2">
      <c r="D3455" s="16"/>
    </row>
    <row r="3456" spans="4:4" x14ac:dyDescent="0.2">
      <c r="D3456" s="16"/>
    </row>
    <row r="3457" spans="4:4" x14ac:dyDescent="0.2">
      <c r="D3457" s="16"/>
    </row>
    <row r="3458" spans="4:4" x14ac:dyDescent="0.2">
      <c r="D3458" s="16"/>
    </row>
    <row r="3459" spans="4:4" x14ac:dyDescent="0.2">
      <c r="D3459" s="16"/>
    </row>
    <row r="3460" spans="4:4" x14ac:dyDescent="0.2">
      <c r="D3460" s="16"/>
    </row>
    <row r="3461" spans="4:4" x14ac:dyDescent="0.2">
      <c r="D3461" s="16"/>
    </row>
    <row r="3462" spans="4:4" x14ac:dyDescent="0.2">
      <c r="D3462" s="16"/>
    </row>
    <row r="3463" spans="4:4" x14ac:dyDescent="0.2">
      <c r="D3463" s="16"/>
    </row>
    <row r="3464" spans="4:4" x14ac:dyDescent="0.2">
      <c r="D3464" s="16"/>
    </row>
    <row r="3465" spans="4:4" x14ac:dyDescent="0.2">
      <c r="D3465" s="16"/>
    </row>
    <row r="3466" spans="4:4" x14ac:dyDescent="0.2">
      <c r="D3466" s="16"/>
    </row>
    <row r="3467" spans="4:4" x14ac:dyDescent="0.2">
      <c r="D3467" s="16"/>
    </row>
    <row r="3468" spans="4:4" x14ac:dyDescent="0.2">
      <c r="D3468" s="16"/>
    </row>
    <row r="3469" spans="4:4" x14ac:dyDescent="0.2">
      <c r="D3469" s="16"/>
    </row>
    <row r="3470" spans="4:4" x14ac:dyDescent="0.2">
      <c r="D3470" s="16"/>
    </row>
    <row r="3471" spans="4:4" x14ac:dyDescent="0.2">
      <c r="D3471" s="16"/>
    </row>
    <row r="3472" spans="4:4" x14ac:dyDescent="0.2">
      <c r="D3472" s="16"/>
    </row>
    <row r="3473" spans="4:4" x14ac:dyDescent="0.2">
      <c r="D3473" s="16"/>
    </row>
    <row r="3474" spans="4:4" x14ac:dyDescent="0.2">
      <c r="D3474" s="16"/>
    </row>
    <row r="3475" spans="4:4" x14ac:dyDescent="0.2">
      <c r="D3475" s="16"/>
    </row>
    <row r="3476" spans="4:4" x14ac:dyDescent="0.2">
      <c r="D3476" s="16"/>
    </row>
    <row r="3477" spans="4:4" x14ac:dyDescent="0.2">
      <c r="D3477" s="16"/>
    </row>
    <row r="3478" spans="4:4" x14ac:dyDescent="0.2">
      <c r="D3478" s="16"/>
    </row>
    <row r="3479" spans="4:4" x14ac:dyDescent="0.2">
      <c r="D3479" s="16"/>
    </row>
    <row r="3480" spans="4:4" x14ac:dyDescent="0.2">
      <c r="D3480" s="16"/>
    </row>
    <row r="3481" spans="4:4" x14ac:dyDescent="0.2">
      <c r="D3481" s="16"/>
    </row>
    <row r="3482" spans="4:4" x14ac:dyDescent="0.2">
      <c r="D3482" s="16"/>
    </row>
    <row r="3483" spans="4:4" x14ac:dyDescent="0.2">
      <c r="D3483" s="16"/>
    </row>
    <row r="3484" spans="4:4" x14ac:dyDescent="0.2">
      <c r="D3484" s="16"/>
    </row>
    <row r="3485" spans="4:4" x14ac:dyDescent="0.2">
      <c r="D3485" s="16"/>
    </row>
    <row r="3486" spans="4:4" x14ac:dyDescent="0.2">
      <c r="D3486" s="16"/>
    </row>
    <row r="3487" spans="4:4" x14ac:dyDescent="0.2">
      <c r="D3487" s="16"/>
    </row>
    <row r="3488" spans="4:4" x14ac:dyDescent="0.2">
      <c r="D3488" s="16"/>
    </row>
    <row r="3489" spans="4:4" x14ac:dyDescent="0.2">
      <c r="D3489" s="16"/>
    </row>
    <row r="3490" spans="4:4" x14ac:dyDescent="0.2">
      <c r="D3490" s="16"/>
    </row>
    <row r="3491" spans="4:4" x14ac:dyDescent="0.2">
      <c r="D3491" s="16"/>
    </row>
    <row r="3492" spans="4:4" x14ac:dyDescent="0.2">
      <c r="D3492" s="16"/>
    </row>
    <row r="3493" spans="4:4" x14ac:dyDescent="0.2">
      <c r="D3493" s="16"/>
    </row>
    <row r="3494" spans="4:4" x14ac:dyDescent="0.2">
      <c r="D3494" s="16"/>
    </row>
    <row r="3495" spans="4:4" x14ac:dyDescent="0.2">
      <c r="D3495" s="16"/>
    </row>
    <row r="3496" spans="4:4" x14ac:dyDescent="0.2">
      <c r="D3496" s="16"/>
    </row>
    <row r="3497" spans="4:4" x14ac:dyDescent="0.2">
      <c r="D3497" s="16"/>
    </row>
    <row r="3498" spans="4:4" x14ac:dyDescent="0.2">
      <c r="D3498" s="16"/>
    </row>
    <row r="3499" spans="4:4" x14ac:dyDescent="0.2">
      <c r="D3499" s="16"/>
    </row>
    <row r="3500" spans="4:4" x14ac:dyDescent="0.2">
      <c r="D3500" s="16"/>
    </row>
    <row r="3501" spans="4:4" x14ac:dyDescent="0.2">
      <c r="D3501" s="16"/>
    </row>
    <row r="3502" spans="4:4" x14ac:dyDescent="0.2">
      <c r="D3502" s="16"/>
    </row>
    <row r="3503" spans="4:4" x14ac:dyDescent="0.2">
      <c r="D3503" s="16"/>
    </row>
    <row r="3504" spans="4:4" x14ac:dyDescent="0.2">
      <c r="D3504" s="16"/>
    </row>
    <row r="3505" spans="4:4" x14ac:dyDescent="0.2">
      <c r="D3505" s="16"/>
    </row>
    <row r="3506" spans="4:4" x14ac:dyDescent="0.2">
      <c r="D3506" s="16"/>
    </row>
    <row r="3507" spans="4:4" x14ac:dyDescent="0.2">
      <c r="D3507" s="16"/>
    </row>
    <row r="3508" spans="4:4" x14ac:dyDescent="0.2">
      <c r="D3508" s="16"/>
    </row>
    <row r="3509" spans="4:4" x14ac:dyDescent="0.2">
      <c r="D3509" s="16"/>
    </row>
    <row r="3510" spans="4:4" x14ac:dyDescent="0.2">
      <c r="D3510" s="16"/>
    </row>
    <row r="3511" spans="4:4" x14ac:dyDescent="0.2">
      <c r="D3511" s="16"/>
    </row>
    <row r="3512" spans="4:4" x14ac:dyDescent="0.2">
      <c r="D3512" s="16"/>
    </row>
    <row r="3513" spans="4:4" x14ac:dyDescent="0.2">
      <c r="D3513" s="16"/>
    </row>
    <row r="3514" spans="4:4" x14ac:dyDescent="0.2">
      <c r="D3514" s="16"/>
    </row>
    <row r="3515" spans="4:4" x14ac:dyDescent="0.2">
      <c r="D3515" s="16"/>
    </row>
    <row r="3516" spans="4:4" x14ac:dyDescent="0.2">
      <c r="D3516" s="16"/>
    </row>
    <row r="3517" spans="4:4" x14ac:dyDescent="0.2">
      <c r="D3517" s="16"/>
    </row>
    <row r="3518" spans="4:4" x14ac:dyDescent="0.2">
      <c r="D3518" s="16"/>
    </row>
    <row r="3519" spans="4:4" x14ac:dyDescent="0.2">
      <c r="D3519" s="16"/>
    </row>
    <row r="3520" spans="4:4" x14ac:dyDescent="0.2">
      <c r="D3520" s="16"/>
    </row>
    <row r="3521" spans="4:4" x14ac:dyDescent="0.2">
      <c r="D3521" s="16"/>
    </row>
    <row r="3522" spans="4:4" x14ac:dyDescent="0.2">
      <c r="D3522" s="16"/>
    </row>
    <row r="3523" spans="4:4" x14ac:dyDescent="0.2">
      <c r="D3523" s="16"/>
    </row>
    <row r="3524" spans="4:4" x14ac:dyDescent="0.2">
      <c r="D3524" s="16"/>
    </row>
    <row r="3525" spans="4:4" x14ac:dyDescent="0.2">
      <c r="D3525" s="16"/>
    </row>
    <row r="3526" spans="4:4" x14ac:dyDescent="0.2">
      <c r="D3526" s="16"/>
    </row>
    <row r="3527" spans="4:4" x14ac:dyDescent="0.2">
      <c r="D3527" s="16"/>
    </row>
    <row r="3528" spans="4:4" x14ac:dyDescent="0.2">
      <c r="D3528" s="16"/>
    </row>
    <row r="3529" spans="4:4" x14ac:dyDescent="0.2">
      <c r="D3529" s="16"/>
    </row>
    <row r="3530" spans="4:4" x14ac:dyDescent="0.2">
      <c r="D3530" s="16"/>
    </row>
    <row r="3531" spans="4:4" x14ac:dyDescent="0.2">
      <c r="D3531" s="16"/>
    </row>
    <row r="3532" spans="4:4" x14ac:dyDescent="0.2">
      <c r="D3532" s="16"/>
    </row>
    <row r="3533" spans="4:4" x14ac:dyDescent="0.2">
      <c r="D3533" s="16"/>
    </row>
    <row r="3534" spans="4:4" x14ac:dyDescent="0.2">
      <c r="D3534" s="16"/>
    </row>
    <row r="3535" spans="4:4" x14ac:dyDescent="0.2">
      <c r="D3535" s="16"/>
    </row>
    <row r="3536" spans="4:4" x14ac:dyDescent="0.2">
      <c r="D3536" s="16"/>
    </row>
    <row r="3537" spans="4:4" x14ac:dyDescent="0.2">
      <c r="D3537" s="16"/>
    </row>
    <row r="3538" spans="4:4" x14ac:dyDescent="0.2">
      <c r="D3538" s="16"/>
    </row>
    <row r="3539" spans="4:4" x14ac:dyDescent="0.2">
      <c r="D3539" s="16"/>
    </row>
    <row r="3540" spans="4:4" x14ac:dyDescent="0.2">
      <c r="D3540" s="16"/>
    </row>
    <row r="3541" spans="4:4" x14ac:dyDescent="0.2">
      <c r="D3541" s="16"/>
    </row>
    <row r="3542" spans="4:4" x14ac:dyDescent="0.2">
      <c r="D3542" s="16"/>
    </row>
    <row r="3543" spans="4:4" x14ac:dyDescent="0.2">
      <c r="D3543" s="16"/>
    </row>
    <row r="3544" spans="4:4" x14ac:dyDescent="0.2">
      <c r="D3544" s="16"/>
    </row>
    <row r="3545" spans="4:4" x14ac:dyDescent="0.2">
      <c r="D3545" s="16"/>
    </row>
    <row r="3546" spans="4:4" x14ac:dyDescent="0.2">
      <c r="D3546" s="16"/>
    </row>
    <row r="3547" spans="4:4" x14ac:dyDescent="0.2">
      <c r="D3547" s="16"/>
    </row>
    <row r="3548" spans="4:4" x14ac:dyDescent="0.2">
      <c r="D3548" s="16"/>
    </row>
    <row r="3549" spans="4:4" x14ac:dyDescent="0.2">
      <c r="D3549" s="16"/>
    </row>
    <row r="3550" spans="4:4" x14ac:dyDescent="0.2">
      <c r="D3550" s="16"/>
    </row>
    <row r="3551" spans="4:4" x14ac:dyDescent="0.2">
      <c r="D3551" s="16"/>
    </row>
    <row r="3552" spans="4:4" x14ac:dyDescent="0.2">
      <c r="D3552" s="16"/>
    </row>
    <row r="3553" spans="4:4" x14ac:dyDescent="0.2">
      <c r="D3553" s="16"/>
    </row>
    <row r="3554" spans="4:4" x14ac:dyDescent="0.2">
      <c r="D3554" s="16"/>
    </row>
    <row r="3555" spans="4:4" x14ac:dyDescent="0.2">
      <c r="D3555" s="16"/>
    </row>
    <row r="3556" spans="4:4" x14ac:dyDescent="0.2">
      <c r="D3556" s="16"/>
    </row>
    <row r="3557" spans="4:4" x14ac:dyDescent="0.2">
      <c r="D3557" s="16"/>
    </row>
    <row r="3558" spans="4:4" x14ac:dyDescent="0.2">
      <c r="D3558" s="16"/>
    </row>
    <row r="3559" spans="4:4" x14ac:dyDescent="0.2">
      <c r="D3559" s="16"/>
    </row>
    <row r="3560" spans="4:4" x14ac:dyDescent="0.2">
      <c r="D3560" s="16"/>
    </row>
    <row r="3561" spans="4:4" x14ac:dyDescent="0.2">
      <c r="D3561" s="16"/>
    </row>
    <row r="3562" spans="4:4" x14ac:dyDescent="0.2">
      <c r="D3562" s="16"/>
    </row>
    <row r="3563" spans="4:4" x14ac:dyDescent="0.2">
      <c r="D3563" s="16"/>
    </row>
    <row r="3564" spans="4:4" x14ac:dyDescent="0.2">
      <c r="D3564" s="16"/>
    </row>
    <row r="3565" spans="4:4" x14ac:dyDescent="0.2">
      <c r="D3565" s="16"/>
    </row>
    <row r="3566" spans="4:4" x14ac:dyDescent="0.2">
      <c r="D3566" s="16"/>
    </row>
    <row r="3567" spans="4:4" x14ac:dyDescent="0.2">
      <c r="D3567" s="16"/>
    </row>
    <row r="3568" spans="4:4" x14ac:dyDescent="0.2">
      <c r="D3568" s="16"/>
    </row>
    <row r="3569" spans="4:4" x14ac:dyDescent="0.2">
      <c r="D3569" s="16"/>
    </row>
    <row r="3570" spans="4:4" x14ac:dyDescent="0.2">
      <c r="D3570" s="16"/>
    </row>
    <row r="3571" spans="4:4" x14ac:dyDescent="0.2">
      <c r="D3571" s="16"/>
    </row>
    <row r="3572" spans="4:4" x14ac:dyDescent="0.2">
      <c r="D3572" s="16"/>
    </row>
    <row r="3573" spans="4:4" x14ac:dyDescent="0.2">
      <c r="D3573" s="16"/>
    </row>
    <row r="3574" spans="4:4" x14ac:dyDescent="0.2">
      <c r="D3574" s="16"/>
    </row>
    <row r="3575" spans="4:4" x14ac:dyDescent="0.2">
      <c r="D3575" s="16"/>
    </row>
    <row r="3576" spans="4:4" x14ac:dyDescent="0.2">
      <c r="D3576" s="16"/>
    </row>
    <row r="3577" spans="4:4" x14ac:dyDescent="0.2">
      <c r="D3577" s="16"/>
    </row>
    <row r="3578" spans="4:4" x14ac:dyDescent="0.2">
      <c r="D3578" s="16"/>
    </row>
    <row r="3579" spans="4:4" x14ac:dyDescent="0.2">
      <c r="D3579" s="16"/>
    </row>
    <row r="3580" spans="4:4" x14ac:dyDescent="0.2">
      <c r="D3580" s="16"/>
    </row>
    <row r="3581" spans="4:4" x14ac:dyDescent="0.2">
      <c r="D3581" s="16"/>
    </row>
    <row r="3582" spans="4:4" x14ac:dyDescent="0.2">
      <c r="D3582" s="16"/>
    </row>
    <row r="3583" spans="4:4" x14ac:dyDescent="0.2">
      <c r="D3583" s="16"/>
    </row>
    <row r="3584" spans="4:4" x14ac:dyDescent="0.2">
      <c r="D3584" s="16"/>
    </row>
    <row r="3585" spans="4:4" x14ac:dyDescent="0.2">
      <c r="D3585" s="16"/>
    </row>
    <row r="3586" spans="4:4" x14ac:dyDescent="0.2">
      <c r="D3586" s="16"/>
    </row>
    <row r="3587" spans="4:4" x14ac:dyDescent="0.2">
      <c r="D3587" s="16"/>
    </row>
    <row r="3588" spans="4:4" x14ac:dyDescent="0.2">
      <c r="D3588" s="16"/>
    </row>
    <row r="3589" spans="4:4" x14ac:dyDescent="0.2">
      <c r="D3589" s="16"/>
    </row>
    <row r="3590" spans="4:4" x14ac:dyDescent="0.2">
      <c r="D3590" s="16"/>
    </row>
    <row r="3591" spans="4:4" x14ac:dyDescent="0.2">
      <c r="D3591" s="16"/>
    </row>
    <row r="3592" spans="4:4" x14ac:dyDescent="0.2">
      <c r="D3592" s="16"/>
    </row>
    <row r="3593" spans="4:4" x14ac:dyDescent="0.2">
      <c r="D3593" s="16"/>
    </row>
    <row r="3594" spans="4:4" x14ac:dyDescent="0.2">
      <c r="D3594" s="16"/>
    </row>
    <row r="3595" spans="4:4" x14ac:dyDescent="0.2">
      <c r="D3595" s="16"/>
    </row>
    <row r="3596" spans="4:4" x14ac:dyDescent="0.2">
      <c r="D3596" s="16"/>
    </row>
    <row r="3597" spans="4:4" x14ac:dyDescent="0.2">
      <c r="D3597" s="16"/>
    </row>
    <row r="3598" spans="4:4" x14ac:dyDescent="0.2">
      <c r="D3598" s="16"/>
    </row>
    <row r="3599" spans="4:4" x14ac:dyDescent="0.2">
      <c r="D3599" s="16"/>
    </row>
    <row r="3600" spans="4:4" x14ac:dyDescent="0.2">
      <c r="D3600" s="16"/>
    </row>
    <row r="3601" spans="4:4" x14ac:dyDescent="0.2">
      <c r="D3601" s="16"/>
    </row>
    <row r="3602" spans="4:4" x14ac:dyDescent="0.2">
      <c r="D3602" s="16"/>
    </row>
    <row r="3603" spans="4:4" x14ac:dyDescent="0.2">
      <c r="D3603" s="16"/>
    </row>
    <row r="3604" spans="4:4" x14ac:dyDescent="0.2">
      <c r="D3604" s="16"/>
    </row>
    <row r="3605" spans="4:4" x14ac:dyDescent="0.2">
      <c r="D3605" s="16"/>
    </row>
    <row r="3606" spans="4:4" x14ac:dyDescent="0.2">
      <c r="D3606" s="16"/>
    </row>
    <row r="3607" spans="4:4" x14ac:dyDescent="0.2">
      <c r="D3607" s="16"/>
    </row>
    <row r="3608" spans="4:4" x14ac:dyDescent="0.2">
      <c r="D3608" s="16"/>
    </row>
    <row r="3609" spans="4:4" x14ac:dyDescent="0.2">
      <c r="D3609" s="16"/>
    </row>
    <row r="3610" spans="4:4" x14ac:dyDescent="0.2">
      <c r="D3610" s="16"/>
    </row>
    <row r="3611" spans="4:4" x14ac:dyDescent="0.2">
      <c r="D3611" s="16"/>
    </row>
    <row r="3612" spans="4:4" x14ac:dyDescent="0.2">
      <c r="D3612" s="16"/>
    </row>
    <row r="3613" spans="4:4" x14ac:dyDescent="0.2">
      <c r="D3613" s="16"/>
    </row>
    <row r="3614" spans="4:4" x14ac:dyDescent="0.2">
      <c r="D3614" s="16"/>
    </row>
    <row r="3615" spans="4:4" x14ac:dyDescent="0.2">
      <c r="D3615" s="16"/>
    </row>
    <row r="3616" spans="4:4" x14ac:dyDescent="0.2">
      <c r="D3616" s="16"/>
    </row>
    <row r="3617" spans="4:4" x14ac:dyDescent="0.2">
      <c r="D3617" s="16"/>
    </row>
    <row r="3618" spans="4:4" x14ac:dyDescent="0.2">
      <c r="D3618" s="16"/>
    </row>
    <row r="3619" spans="4:4" x14ac:dyDescent="0.2">
      <c r="D3619" s="16"/>
    </row>
    <row r="3620" spans="4:4" x14ac:dyDescent="0.2">
      <c r="D3620" s="16"/>
    </row>
    <row r="3621" spans="4:4" x14ac:dyDescent="0.2">
      <c r="D3621" s="16"/>
    </row>
    <row r="3622" spans="4:4" x14ac:dyDescent="0.2">
      <c r="D3622" s="16"/>
    </row>
    <row r="3623" spans="4:4" x14ac:dyDescent="0.2">
      <c r="D3623" s="16"/>
    </row>
    <row r="3624" spans="4:4" x14ac:dyDescent="0.2">
      <c r="D3624" s="16"/>
    </row>
    <row r="3625" spans="4:4" x14ac:dyDescent="0.2">
      <c r="D3625" s="16"/>
    </row>
    <row r="3626" spans="4:4" x14ac:dyDescent="0.2">
      <c r="D3626" s="16"/>
    </row>
    <row r="3627" spans="4:4" x14ac:dyDescent="0.2">
      <c r="D3627" s="16"/>
    </row>
    <row r="3628" spans="4:4" x14ac:dyDescent="0.2">
      <c r="D3628" s="16"/>
    </row>
    <row r="3629" spans="4:4" x14ac:dyDescent="0.2">
      <c r="D3629" s="16"/>
    </row>
    <row r="3630" spans="4:4" x14ac:dyDescent="0.2">
      <c r="D3630" s="16"/>
    </row>
    <row r="3631" spans="4:4" x14ac:dyDescent="0.2">
      <c r="D3631" s="16"/>
    </row>
    <row r="3632" spans="4:4" x14ac:dyDescent="0.2">
      <c r="D3632" s="16"/>
    </row>
    <row r="3633" spans="4:4" x14ac:dyDescent="0.2">
      <c r="D3633" s="16"/>
    </row>
    <row r="3634" spans="4:4" x14ac:dyDescent="0.2">
      <c r="D3634" s="16"/>
    </row>
    <row r="3635" spans="4:4" x14ac:dyDescent="0.2">
      <c r="D3635" s="16"/>
    </row>
    <row r="3636" spans="4:4" x14ac:dyDescent="0.2">
      <c r="D3636" s="16"/>
    </row>
    <row r="3637" spans="4:4" x14ac:dyDescent="0.2">
      <c r="D3637" s="16"/>
    </row>
    <row r="3638" spans="4:4" x14ac:dyDescent="0.2">
      <c r="D3638" s="16"/>
    </row>
    <row r="3639" spans="4:4" x14ac:dyDescent="0.2">
      <c r="D3639" s="16"/>
    </row>
    <row r="3640" spans="4:4" x14ac:dyDescent="0.2">
      <c r="D3640" s="16"/>
    </row>
    <row r="3641" spans="4:4" x14ac:dyDescent="0.2">
      <c r="D3641" s="16"/>
    </row>
    <row r="3642" spans="4:4" x14ac:dyDescent="0.2">
      <c r="D3642" s="16"/>
    </row>
    <row r="3643" spans="4:4" x14ac:dyDescent="0.2">
      <c r="D3643" s="16"/>
    </row>
    <row r="3644" spans="4:4" x14ac:dyDescent="0.2">
      <c r="D3644" s="16"/>
    </row>
    <row r="3645" spans="4:4" x14ac:dyDescent="0.2">
      <c r="D3645" s="16"/>
    </row>
    <row r="3646" spans="4:4" x14ac:dyDescent="0.2">
      <c r="D3646" s="16"/>
    </row>
    <row r="3647" spans="4:4" x14ac:dyDescent="0.2">
      <c r="D3647" s="16"/>
    </row>
    <row r="3648" spans="4:4" x14ac:dyDescent="0.2">
      <c r="D3648" s="16"/>
    </row>
    <row r="3649" spans="4:4" x14ac:dyDescent="0.2">
      <c r="D3649" s="16"/>
    </row>
    <row r="3650" spans="4:4" x14ac:dyDescent="0.2">
      <c r="D3650" s="16"/>
    </row>
    <row r="3651" spans="4:4" x14ac:dyDescent="0.2">
      <c r="D3651" s="16"/>
    </row>
    <row r="3652" spans="4:4" x14ac:dyDescent="0.2">
      <c r="D3652" s="16"/>
    </row>
    <row r="3653" spans="4:4" x14ac:dyDescent="0.2">
      <c r="D3653" s="16"/>
    </row>
    <row r="3654" spans="4:4" x14ac:dyDescent="0.2">
      <c r="D3654" s="16"/>
    </row>
    <row r="3655" spans="4:4" x14ac:dyDescent="0.2">
      <c r="D3655" s="16"/>
    </row>
    <row r="3656" spans="4:4" x14ac:dyDescent="0.2">
      <c r="D3656" s="16"/>
    </row>
    <row r="3657" spans="4:4" x14ac:dyDescent="0.2">
      <c r="D3657" s="16"/>
    </row>
    <row r="3658" spans="4:4" x14ac:dyDescent="0.2">
      <c r="D3658" s="16"/>
    </row>
    <row r="3659" spans="4:4" x14ac:dyDescent="0.2">
      <c r="D3659" s="16"/>
    </row>
    <row r="3660" spans="4:4" x14ac:dyDescent="0.2">
      <c r="D3660" s="16"/>
    </row>
    <row r="3661" spans="4:4" x14ac:dyDescent="0.2">
      <c r="D3661" s="16"/>
    </row>
    <row r="3662" spans="4:4" x14ac:dyDescent="0.2">
      <c r="D3662" s="16"/>
    </row>
    <row r="3663" spans="4:4" x14ac:dyDescent="0.2">
      <c r="D3663" s="16"/>
    </row>
    <row r="3664" spans="4:4" x14ac:dyDescent="0.2">
      <c r="D3664" s="16"/>
    </row>
    <row r="3665" spans="4:4" x14ac:dyDescent="0.2">
      <c r="D3665" s="16"/>
    </row>
    <row r="3666" spans="4:4" x14ac:dyDescent="0.2">
      <c r="D3666" s="16"/>
    </row>
    <row r="3667" spans="4:4" x14ac:dyDescent="0.2">
      <c r="D3667" s="16"/>
    </row>
    <row r="3668" spans="4:4" x14ac:dyDescent="0.2">
      <c r="D3668" s="16"/>
    </row>
    <row r="3669" spans="4:4" x14ac:dyDescent="0.2">
      <c r="D3669" s="16"/>
    </row>
    <row r="3670" spans="4:4" x14ac:dyDescent="0.2">
      <c r="D3670" s="16"/>
    </row>
    <row r="3671" spans="4:4" x14ac:dyDescent="0.2">
      <c r="D3671" s="16"/>
    </row>
    <row r="3672" spans="4:4" x14ac:dyDescent="0.2">
      <c r="D3672" s="16"/>
    </row>
    <row r="3673" spans="4:4" x14ac:dyDescent="0.2">
      <c r="D3673" s="16"/>
    </row>
    <row r="3674" spans="4:4" x14ac:dyDescent="0.2">
      <c r="D3674" s="16"/>
    </row>
    <row r="3675" spans="4:4" x14ac:dyDescent="0.2">
      <c r="D3675" s="16"/>
    </row>
    <row r="3676" spans="4:4" x14ac:dyDescent="0.2">
      <c r="D3676" s="16"/>
    </row>
    <row r="3677" spans="4:4" x14ac:dyDescent="0.2">
      <c r="D3677" s="16"/>
    </row>
    <row r="3678" spans="4:4" x14ac:dyDescent="0.2">
      <c r="D3678" s="16"/>
    </row>
    <row r="3679" spans="4:4" x14ac:dyDescent="0.2">
      <c r="D3679" s="16"/>
    </row>
    <row r="3680" spans="4:4" x14ac:dyDescent="0.2">
      <c r="D3680" s="16"/>
    </row>
    <row r="3681" spans="4:4" x14ac:dyDescent="0.2">
      <c r="D3681" s="16"/>
    </row>
    <row r="3682" spans="4:4" x14ac:dyDescent="0.2">
      <c r="D3682" s="16"/>
    </row>
    <row r="3683" spans="4:4" x14ac:dyDescent="0.2">
      <c r="D3683" s="16"/>
    </row>
    <row r="3684" spans="4:4" x14ac:dyDescent="0.2">
      <c r="D3684" s="16"/>
    </row>
    <row r="3685" spans="4:4" x14ac:dyDescent="0.2">
      <c r="D3685" s="16"/>
    </row>
    <row r="3686" spans="4:4" x14ac:dyDescent="0.2">
      <c r="D3686" s="16"/>
    </row>
    <row r="3687" spans="4:4" x14ac:dyDescent="0.2">
      <c r="D3687" s="16"/>
    </row>
    <row r="3688" spans="4:4" x14ac:dyDescent="0.2">
      <c r="D3688" s="16"/>
    </row>
    <row r="3689" spans="4:4" x14ac:dyDescent="0.2">
      <c r="D3689" s="16"/>
    </row>
    <row r="3690" spans="4:4" x14ac:dyDescent="0.2">
      <c r="D3690" s="16"/>
    </row>
    <row r="3691" spans="4:4" x14ac:dyDescent="0.2">
      <c r="D3691" s="16"/>
    </row>
    <row r="3692" spans="4:4" x14ac:dyDescent="0.2">
      <c r="D3692" s="16"/>
    </row>
    <row r="3693" spans="4:4" x14ac:dyDescent="0.2">
      <c r="D3693" s="16"/>
    </row>
    <row r="3694" spans="4:4" x14ac:dyDescent="0.2">
      <c r="D3694" s="16"/>
    </row>
    <row r="3695" spans="4:4" x14ac:dyDescent="0.2">
      <c r="D3695" s="16"/>
    </row>
    <row r="3696" spans="4:4" x14ac:dyDescent="0.2">
      <c r="D3696" s="16"/>
    </row>
    <row r="3697" spans="4:4" x14ac:dyDescent="0.2">
      <c r="D3697" s="16"/>
    </row>
    <row r="3698" spans="4:4" x14ac:dyDescent="0.2">
      <c r="D3698" s="16"/>
    </row>
    <row r="3699" spans="4:4" x14ac:dyDescent="0.2">
      <c r="D3699" s="16"/>
    </row>
    <row r="3700" spans="4:4" x14ac:dyDescent="0.2">
      <c r="D3700" s="16"/>
    </row>
    <row r="3701" spans="4:4" x14ac:dyDescent="0.2">
      <c r="D3701" s="16"/>
    </row>
    <row r="3702" spans="4:4" x14ac:dyDescent="0.2">
      <c r="D3702" s="16"/>
    </row>
    <row r="3703" spans="4:4" x14ac:dyDescent="0.2">
      <c r="D3703" s="16"/>
    </row>
    <row r="3704" spans="4:4" x14ac:dyDescent="0.2">
      <c r="D3704" s="16"/>
    </row>
    <row r="3705" spans="4:4" x14ac:dyDescent="0.2">
      <c r="D3705" s="16"/>
    </row>
    <row r="3706" spans="4:4" x14ac:dyDescent="0.2">
      <c r="D3706" s="16"/>
    </row>
    <row r="3707" spans="4:4" x14ac:dyDescent="0.2">
      <c r="D3707" s="16"/>
    </row>
    <row r="3708" spans="4:4" x14ac:dyDescent="0.2">
      <c r="D3708" s="16"/>
    </row>
    <row r="3709" spans="4:4" x14ac:dyDescent="0.2">
      <c r="D3709" s="16"/>
    </row>
    <row r="3710" spans="4:4" x14ac:dyDescent="0.2">
      <c r="D3710" s="16"/>
    </row>
    <row r="3711" spans="4:4" x14ac:dyDescent="0.2">
      <c r="D3711" s="16"/>
    </row>
    <row r="3712" spans="4:4" x14ac:dyDescent="0.2">
      <c r="D3712" s="16"/>
    </row>
    <row r="3713" spans="4:4" x14ac:dyDescent="0.2">
      <c r="D3713" s="16"/>
    </row>
    <row r="3714" spans="4:4" x14ac:dyDescent="0.2">
      <c r="D3714" s="16"/>
    </row>
    <row r="3715" spans="4:4" x14ac:dyDescent="0.2">
      <c r="D3715" s="16"/>
    </row>
    <row r="3716" spans="4:4" x14ac:dyDescent="0.2">
      <c r="D3716" s="16"/>
    </row>
    <row r="3717" spans="4:4" x14ac:dyDescent="0.2">
      <c r="D3717" s="16"/>
    </row>
    <row r="3718" spans="4:4" x14ac:dyDescent="0.2">
      <c r="D3718" s="16"/>
    </row>
    <row r="3719" spans="4:4" x14ac:dyDescent="0.2">
      <c r="D3719" s="16"/>
    </row>
    <row r="3720" spans="4:4" x14ac:dyDescent="0.2">
      <c r="D3720" s="16"/>
    </row>
    <row r="3721" spans="4:4" x14ac:dyDescent="0.2">
      <c r="D3721" s="16"/>
    </row>
    <row r="3722" spans="4:4" x14ac:dyDescent="0.2">
      <c r="D3722" s="16"/>
    </row>
    <row r="3723" spans="4:4" x14ac:dyDescent="0.2">
      <c r="D3723" s="16"/>
    </row>
    <row r="3724" spans="4:4" x14ac:dyDescent="0.2">
      <c r="D3724" s="16"/>
    </row>
    <row r="3725" spans="4:4" x14ac:dyDescent="0.2">
      <c r="D3725" s="16"/>
    </row>
    <row r="3726" spans="4:4" x14ac:dyDescent="0.2">
      <c r="D3726" s="16"/>
    </row>
    <row r="3727" spans="4:4" x14ac:dyDescent="0.2">
      <c r="D3727" s="16"/>
    </row>
    <row r="3728" spans="4:4" x14ac:dyDescent="0.2">
      <c r="D3728" s="16"/>
    </row>
    <row r="3729" spans="4:4" x14ac:dyDescent="0.2">
      <c r="D3729" s="16"/>
    </row>
    <row r="3730" spans="4:4" x14ac:dyDescent="0.2">
      <c r="D3730" s="16"/>
    </row>
    <row r="3731" spans="4:4" x14ac:dyDescent="0.2">
      <c r="D3731" s="16"/>
    </row>
    <row r="3732" spans="4:4" x14ac:dyDescent="0.2">
      <c r="D3732" s="16"/>
    </row>
    <row r="3733" spans="4:4" x14ac:dyDescent="0.2">
      <c r="D3733" s="16"/>
    </row>
    <row r="3734" spans="4:4" x14ac:dyDescent="0.2">
      <c r="D3734" s="16"/>
    </row>
    <row r="3735" spans="4:4" x14ac:dyDescent="0.2">
      <c r="D3735" s="16"/>
    </row>
    <row r="3736" spans="4:4" x14ac:dyDescent="0.2">
      <c r="D3736" s="16"/>
    </row>
    <row r="3737" spans="4:4" x14ac:dyDescent="0.2">
      <c r="D3737" s="16"/>
    </row>
    <row r="3738" spans="4:4" x14ac:dyDescent="0.2">
      <c r="D3738" s="16"/>
    </row>
    <row r="3739" spans="4:4" x14ac:dyDescent="0.2">
      <c r="D3739" s="16"/>
    </row>
    <row r="3740" spans="4:4" x14ac:dyDescent="0.2">
      <c r="D3740" s="16"/>
    </row>
    <row r="3741" spans="4:4" x14ac:dyDescent="0.2">
      <c r="D3741" s="16"/>
    </row>
    <row r="3742" spans="4:4" x14ac:dyDescent="0.2">
      <c r="D3742" s="16"/>
    </row>
    <row r="3743" spans="4:4" x14ac:dyDescent="0.2">
      <c r="D3743" s="16"/>
    </row>
    <row r="3744" spans="4:4" x14ac:dyDescent="0.2">
      <c r="D3744" s="16"/>
    </row>
    <row r="3745" spans="4:4" x14ac:dyDescent="0.2">
      <c r="D3745" s="16"/>
    </row>
    <row r="3746" spans="4:4" x14ac:dyDescent="0.2">
      <c r="D3746" s="16"/>
    </row>
    <row r="3747" spans="4:4" x14ac:dyDescent="0.2">
      <c r="D3747" s="16"/>
    </row>
    <row r="3748" spans="4:4" x14ac:dyDescent="0.2">
      <c r="D3748" s="16"/>
    </row>
    <row r="3749" spans="4:4" x14ac:dyDescent="0.2">
      <c r="D3749" s="16"/>
    </row>
    <row r="3750" spans="4:4" x14ac:dyDescent="0.2">
      <c r="D3750" s="16"/>
    </row>
    <row r="3751" spans="4:4" x14ac:dyDescent="0.2">
      <c r="D3751" s="16"/>
    </row>
    <row r="3752" spans="4:4" x14ac:dyDescent="0.2">
      <c r="D3752" s="16"/>
    </row>
    <row r="3753" spans="4:4" x14ac:dyDescent="0.2">
      <c r="D3753" s="16"/>
    </row>
    <row r="3754" spans="4:4" x14ac:dyDescent="0.2">
      <c r="D3754" s="16"/>
    </row>
    <row r="3755" spans="4:4" x14ac:dyDescent="0.2">
      <c r="D3755" s="16"/>
    </row>
    <row r="3756" spans="4:4" x14ac:dyDescent="0.2">
      <c r="D3756" s="16"/>
    </row>
    <row r="3757" spans="4:4" x14ac:dyDescent="0.2">
      <c r="D3757" s="16"/>
    </row>
    <row r="3758" spans="4:4" x14ac:dyDescent="0.2">
      <c r="D3758" s="16"/>
    </row>
    <row r="3759" spans="4:4" x14ac:dyDescent="0.2">
      <c r="D3759" s="16"/>
    </row>
    <row r="3760" spans="4:4" x14ac:dyDescent="0.2">
      <c r="D3760" s="16"/>
    </row>
    <row r="3761" spans="4:4" x14ac:dyDescent="0.2">
      <c r="D3761" s="16"/>
    </row>
    <row r="3762" spans="4:4" x14ac:dyDescent="0.2">
      <c r="D3762" s="16"/>
    </row>
    <row r="3763" spans="4:4" x14ac:dyDescent="0.2">
      <c r="D3763" s="16"/>
    </row>
    <row r="3764" spans="4:4" x14ac:dyDescent="0.2">
      <c r="D3764" s="16"/>
    </row>
    <row r="3765" spans="4:4" x14ac:dyDescent="0.2">
      <c r="D3765" s="16"/>
    </row>
    <row r="3766" spans="4:4" x14ac:dyDescent="0.2">
      <c r="D3766" s="16"/>
    </row>
    <row r="3767" spans="4:4" x14ac:dyDescent="0.2">
      <c r="D3767" s="16"/>
    </row>
    <row r="3768" spans="4:4" x14ac:dyDescent="0.2">
      <c r="D3768" s="16"/>
    </row>
    <row r="3769" spans="4:4" x14ac:dyDescent="0.2">
      <c r="D3769" s="16"/>
    </row>
    <row r="3770" spans="4:4" x14ac:dyDescent="0.2">
      <c r="D3770" s="16"/>
    </row>
    <row r="3771" spans="4:4" x14ac:dyDescent="0.2">
      <c r="D3771" s="16"/>
    </row>
    <row r="3772" spans="4:4" x14ac:dyDescent="0.2">
      <c r="D3772" s="16"/>
    </row>
    <row r="3773" spans="4:4" x14ac:dyDescent="0.2">
      <c r="D3773" s="16"/>
    </row>
    <row r="3774" spans="4:4" x14ac:dyDescent="0.2">
      <c r="D3774" s="16"/>
    </row>
    <row r="3775" spans="4:4" x14ac:dyDescent="0.2">
      <c r="D3775" s="16"/>
    </row>
    <row r="3776" spans="4:4" x14ac:dyDescent="0.2">
      <c r="D3776" s="16"/>
    </row>
    <row r="3777" spans="4:4" x14ac:dyDescent="0.2">
      <c r="D3777" s="16"/>
    </row>
    <row r="3778" spans="4:4" x14ac:dyDescent="0.2">
      <c r="D3778" s="16"/>
    </row>
    <row r="3779" spans="4:4" x14ac:dyDescent="0.2">
      <c r="D3779" s="16"/>
    </row>
    <row r="3780" spans="4:4" x14ac:dyDescent="0.2">
      <c r="D3780" s="16"/>
    </row>
    <row r="3781" spans="4:4" x14ac:dyDescent="0.2">
      <c r="D3781" s="16"/>
    </row>
    <row r="3782" spans="4:4" x14ac:dyDescent="0.2">
      <c r="D3782" s="16"/>
    </row>
    <row r="3783" spans="4:4" x14ac:dyDescent="0.2">
      <c r="D3783" s="16"/>
    </row>
    <row r="3784" spans="4:4" x14ac:dyDescent="0.2">
      <c r="D3784" s="16"/>
    </row>
    <row r="3785" spans="4:4" x14ac:dyDescent="0.2">
      <c r="D3785" s="16"/>
    </row>
    <row r="3786" spans="4:4" x14ac:dyDescent="0.2">
      <c r="D3786" s="16"/>
    </row>
    <row r="3787" spans="4:4" x14ac:dyDescent="0.2">
      <c r="D3787" s="16"/>
    </row>
    <row r="3788" spans="4:4" x14ac:dyDescent="0.2">
      <c r="D3788" s="16"/>
    </row>
    <row r="3789" spans="4:4" x14ac:dyDescent="0.2">
      <c r="D3789" s="16"/>
    </row>
    <row r="3790" spans="4:4" x14ac:dyDescent="0.2">
      <c r="D3790" s="16"/>
    </row>
    <row r="3791" spans="4:4" x14ac:dyDescent="0.2">
      <c r="D3791" s="16"/>
    </row>
    <row r="3792" spans="4:4" x14ac:dyDescent="0.2">
      <c r="D3792" s="16"/>
    </row>
    <row r="3793" spans="4:4" x14ac:dyDescent="0.2">
      <c r="D3793" s="16"/>
    </row>
    <row r="3794" spans="4:4" x14ac:dyDescent="0.2">
      <c r="D3794" s="16"/>
    </row>
    <row r="3795" spans="4:4" x14ac:dyDescent="0.2">
      <c r="D3795" s="16"/>
    </row>
    <row r="3796" spans="4:4" x14ac:dyDescent="0.2">
      <c r="D3796" s="16"/>
    </row>
    <row r="3797" spans="4:4" x14ac:dyDescent="0.2">
      <c r="D3797" s="16"/>
    </row>
    <row r="3798" spans="4:4" x14ac:dyDescent="0.2">
      <c r="D3798" s="16"/>
    </row>
    <row r="3799" spans="4:4" x14ac:dyDescent="0.2">
      <c r="D3799" s="16"/>
    </row>
    <row r="3800" spans="4:4" x14ac:dyDescent="0.2">
      <c r="D3800" s="16"/>
    </row>
    <row r="3801" spans="4:4" x14ac:dyDescent="0.2">
      <c r="D3801" s="16"/>
    </row>
    <row r="3802" spans="4:4" x14ac:dyDescent="0.2">
      <c r="D3802" s="16"/>
    </row>
    <row r="3803" spans="4:4" x14ac:dyDescent="0.2">
      <c r="D3803" s="16"/>
    </row>
    <row r="3804" spans="4:4" x14ac:dyDescent="0.2">
      <c r="D3804" s="16"/>
    </row>
    <row r="3805" spans="4:4" x14ac:dyDescent="0.2">
      <c r="D3805" s="16"/>
    </row>
    <row r="3806" spans="4:4" x14ac:dyDescent="0.2">
      <c r="D3806" s="16"/>
    </row>
    <row r="3807" spans="4:4" x14ac:dyDescent="0.2">
      <c r="D3807" s="16"/>
    </row>
    <row r="3808" spans="4:4" x14ac:dyDescent="0.2">
      <c r="D3808" s="16"/>
    </row>
    <row r="3809" spans="4:4" x14ac:dyDescent="0.2">
      <c r="D3809" s="16"/>
    </row>
    <row r="3810" spans="4:4" x14ac:dyDescent="0.2">
      <c r="D3810" s="16"/>
    </row>
    <row r="3811" spans="4:4" x14ac:dyDescent="0.2">
      <c r="D3811" s="16"/>
    </row>
    <row r="3812" spans="4:4" x14ac:dyDescent="0.2">
      <c r="D3812" s="16"/>
    </row>
    <row r="3813" spans="4:4" x14ac:dyDescent="0.2">
      <c r="D3813" s="16"/>
    </row>
    <row r="3814" spans="4:4" x14ac:dyDescent="0.2">
      <c r="D3814" s="16"/>
    </row>
    <row r="3815" spans="4:4" x14ac:dyDescent="0.2">
      <c r="D3815" s="16"/>
    </row>
    <row r="3816" spans="4:4" x14ac:dyDescent="0.2">
      <c r="D3816" s="16"/>
    </row>
    <row r="3817" spans="4:4" x14ac:dyDescent="0.2">
      <c r="D3817" s="16"/>
    </row>
    <row r="3818" spans="4:4" x14ac:dyDescent="0.2">
      <c r="D3818" s="16"/>
    </row>
    <row r="3819" spans="4:4" x14ac:dyDescent="0.2">
      <c r="D3819" s="16"/>
    </row>
    <row r="3820" spans="4:4" x14ac:dyDescent="0.2">
      <c r="D3820" s="16"/>
    </row>
    <row r="3821" spans="4:4" x14ac:dyDescent="0.2">
      <c r="D3821" s="16"/>
    </row>
    <row r="3822" spans="4:4" x14ac:dyDescent="0.2">
      <c r="D3822" s="16"/>
    </row>
    <row r="3823" spans="4:4" x14ac:dyDescent="0.2">
      <c r="D3823" s="16"/>
    </row>
    <row r="3824" spans="4:4" x14ac:dyDescent="0.2">
      <c r="D3824" s="16"/>
    </row>
    <row r="3825" spans="4:4" x14ac:dyDescent="0.2">
      <c r="D3825" s="16"/>
    </row>
    <row r="3826" spans="4:4" x14ac:dyDescent="0.2">
      <c r="D3826" s="16"/>
    </row>
    <row r="3827" spans="4:4" x14ac:dyDescent="0.2">
      <c r="D3827" s="16"/>
    </row>
    <row r="3828" spans="4:4" x14ac:dyDescent="0.2">
      <c r="D3828" s="16"/>
    </row>
    <row r="3829" spans="4:4" x14ac:dyDescent="0.2">
      <c r="D3829" s="16"/>
    </row>
    <row r="3830" spans="4:4" x14ac:dyDescent="0.2">
      <c r="D3830" s="16"/>
    </row>
    <row r="3831" spans="4:4" x14ac:dyDescent="0.2">
      <c r="D3831" s="16"/>
    </row>
    <row r="3832" spans="4:4" x14ac:dyDescent="0.2">
      <c r="D3832" s="16"/>
    </row>
    <row r="3833" spans="4:4" x14ac:dyDescent="0.2">
      <c r="D3833" s="16"/>
    </row>
    <row r="3834" spans="4:4" x14ac:dyDescent="0.2">
      <c r="D3834" s="16"/>
    </row>
    <row r="3835" spans="4:4" x14ac:dyDescent="0.2">
      <c r="D3835" s="16"/>
    </row>
    <row r="3836" spans="4:4" x14ac:dyDescent="0.2">
      <c r="D3836" s="16"/>
    </row>
    <row r="3837" spans="4:4" x14ac:dyDescent="0.2">
      <c r="D3837" s="16"/>
    </row>
    <row r="3838" spans="4:4" x14ac:dyDescent="0.2">
      <c r="D3838" s="16"/>
    </row>
    <row r="3839" spans="4:4" x14ac:dyDescent="0.2">
      <c r="D3839" s="16"/>
    </row>
    <row r="3840" spans="4:4" x14ac:dyDescent="0.2">
      <c r="D3840" s="16"/>
    </row>
    <row r="3841" spans="4:4" x14ac:dyDescent="0.2">
      <c r="D3841" s="16"/>
    </row>
    <row r="3842" spans="4:4" x14ac:dyDescent="0.2">
      <c r="D3842" s="16"/>
    </row>
    <row r="3843" spans="4:4" x14ac:dyDescent="0.2">
      <c r="D3843" s="16"/>
    </row>
    <row r="3844" spans="4:4" x14ac:dyDescent="0.2">
      <c r="D3844" s="16"/>
    </row>
    <row r="3845" spans="4:4" x14ac:dyDescent="0.2">
      <c r="D3845" s="16"/>
    </row>
    <row r="3846" spans="4:4" x14ac:dyDescent="0.2">
      <c r="D3846" s="16"/>
    </row>
    <row r="3847" spans="4:4" x14ac:dyDescent="0.2">
      <c r="D3847" s="16"/>
    </row>
    <row r="3848" spans="4:4" x14ac:dyDescent="0.2">
      <c r="D3848" s="16"/>
    </row>
    <row r="3849" spans="4:4" x14ac:dyDescent="0.2">
      <c r="D3849" s="16"/>
    </row>
    <row r="3850" spans="4:4" x14ac:dyDescent="0.2">
      <c r="D3850" s="16"/>
    </row>
    <row r="3851" spans="4:4" x14ac:dyDescent="0.2">
      <c r="D3851" s="16"/>
    </row>
    <row r="3852" spans="4:4" x14ac:dyDescent="0.2">
      <c r="D3852" s="16"/>
    </row>
    <row r="3853" spans="4:4" x14ac:dyDescent="0.2">
      <c r="D3853" s="16"/>
    </row>
    <row r="3854" spans="4:4" x14ac:dyDescent="0.2">
      <c r="D3854" s="16"/>
    </row>
    <row r="3855" spans="4:4" x14ac:dyDescent="0.2">
      <c r="D3855" s="16"/>
    </row>
    <row r="3856" spans="4:4" x14ac:dyDescent="0.2">
      <c r="D3856" s="16"/>
    </row>
    <row r="3857" spans="4:4" x14ac:dyDescent="0.2">
      <c r="D3857" s="16"/>
    </row>
    <row r="3858" spans="4:4" x14ac:dyDescent="0.2">
      <c r="D3858" s="16"/>
    </row>
    <row r="3859" spans="4:4" x14ac:dyDescent="0.2">
      <c r="D3859" s="16"/>
    </row>
    <row r="3860" spans="4:4" x14ac:dyDescent="0.2">
      <c r="D3860" s="16"/>
    </row>
    <row r="3861" spans="4:4" x14ac:dyDescent="0.2">
      <c r="D3861" s="16"/>
    </row>
    <row r="3862" spans="4:4" x14ac:dyDescent="0.2">
      <c r="D3862" s="16"/>
    </row>
    <row r="3863" spans="4:4" x14ac:dyDescent="0.2">
      <c r="D3863" s="16"/>
    </row>
    <row r="3864" spans="4:4" x14ac:dyDescent="0.2">
      <c r="D3864" s="16"/>
    </row>
    <row r="3865" spans="4:4" x14ac:dyDescent="0.2">
      <c r="D3865" s="16"/>
    </row>
    <row r="3866" spans="4:4" x14ac:dyDescent="0.2">
      <c r="D3866" s="16"/>
    </row>
    <row r="3867" spans="4:4" x14ac:dyDescent="0.2">
      <c r="D3867" s="16"/>
    </row>
    <row r="3868" spans="4:4" x14ac:dyDescent="0.2">
      <c r="D3868" s="16"/>
    </row>
    <row r="3869" spans="4:4" x14ac:dyDescent="0.2">
      <c r="D3869" s="16"/>
    </row>
    <row r="3870" spans="4:4" x14ac:dyDescent="0.2">
      <c r="D3870" s="16"/>
    </row>
    <row r="3871" spans="4:4" x14ac:dyDescent="0.2">
      <c r="D3871" s="16"/>
    </row>
    <row r="3872" spans="4:4" x14ac:dyDescent="0.2">
      <c r="D3872" s="16"/>
    </row>
    <row r="3873" spans="4:4" x14ac:dyDescent="0.2">
      <c r="D3873" s="16"/>
    </row>
    <row r="3874" spans="4:4" x14ac:dyDescent="0.2">
      <c r="D3874" s="16"/>
    </row>
    <row r="3875" spans="4:4" x14ac:dyDescent="0.2">
      <c r="D3875" s="16"/>
    </row>
    <row r="3876" spans="4:4" x14ac:dyDescent="0.2">
      <c r="D3876" s="16"/>
    </row>
    <row r="3877" spans="4:4" x14ac:dyDescent="0.2">
      <c r="D3877" s="16"/>
    </row>
    <row r="3878" spans="4:4" x14ac:dyDescent="0.2">
      <c r="D3878" s="16"/>
    </row>
    <row r="3879" spans="4:4" x14ac:dyDescent="0.2">
      <c r="D3879" s="16"/>
    </row>
    <row r="3880" spans="4:4" x14ac:dyDescent="0.2">
      <c r="D3880" s="16"/>
    </row>
    <row r="3881" spans="4:4" x14ac:dyDescent="0.2">
      <c r="D3881" s="16"/>
    </row>
    <row r="3882" spans="4:4" x14ac:dyDescent="0.2">
      <c r="D3882" s="16"/>
    </row>
    <row r="3883" spans="4:4" x14ac:dyDescent="0.2">
      <c r="D3883" s="16"/>
    </row>
    <row r="3884" spans="4:4" x14ac:dyDescent="0.2">
      <c r="D3884" s="16"/>
    </row>
    <row r="3885" spans="4:4" x14ac:dyDescent="0.2">
      <c r="D3885" s="16"/>
    </row>
    <row r="3886" spans="4:4" x14ac:dyDescent="0.2">
      <c r="D3886" s="16"/>
    </row>
    <row r="3887" spans="4:4" x14ac:dyDescent="0.2">
      <c r="D3887" s="16"/>
    </row>
    <row r="3888" spans="4:4" x14ac:dyDescent="0.2">
      <c r="D3888" s="16"/>
    </row>
    <row r="3889" spans="4:4" x14ac:dyDescent="0.2">
      <c r="D3889" s="16"/>
    </row>
    <row r="3890" spans="4:4" x14ac:dyDescent="0.2">
      <c r="D3890" s="16"/>
    </row>
    <row r="3891" spans="4:4" x14ac:dyDescent="0.2">
      <c r="D3891" s="16"/>
    </row>
    <row r="3892" spans="4:4" x14ac:dyDescent="0.2">
      <c r="D3892" s="16"/>
    </row>
    <row r="3893" spans="4:4" x14ac:dyDescent="0.2">
      <c r="D3893" s="16"/>
    </row>
    <row r="3894" spans="4:4" x14ac:dyDescent="0.2">
      <c r="D3894" s="16"/>
    </row>
    <row r="3895" spans="4:4" x14ac:dyDescent="0.2">
      <c r="D3895" s="16"/>
    </row>
    <row r="3896" spans="4:4" x14ac:dyDescent="0.2">
      <c r="D3896" s="16"/>
    </row>
    <row r="3897" spans="4:4" x14ac:dyDescent="0.2">
      <c r="D3897" s="16"/>
    </row>
    <row r="3898" spans="4:4" x14ac:dyDescent="0.2">
      <c r="D3898" s="16"/>
    </row>
    <row r="3899" spans="4:4" x14ac:dyDescent="0.2">
      <c r="D3899" s="16"/>
    </row>
    <row r="3900" spans="4:4" x14ac:dyDescent="0.2">
      <c r="D3900" s="16"/>
    </row>
    <row r="3901" spans="4:4" x14ac:dyDescent="0.2">
      <c r="D3901" s="16"/>
    </row>
    <row r="3902" spans="4:4" x14ac:dyDescent="0.2">
      <c r="D3902" s="16"/>
    </row>
    <row r="3903" spans="4:4" x14ac:dyDescent="0.2">
      <c r="D3903" s="16"/>
    </row>
    <row r="3904" spans="4:4" x14ac:dyDescent="0.2">
      <c r="D3904" s="16"/>
    </row>
    <row r="3905" spans="4:4" x14ac:dyDescent="0.2">
      <c r="D3905" s="16"/>
    </row>
    <row r="3906" spans="4:4" x14ac:dyDescent="0.2">
      <c r="D3906" s="16"/>
    </row>
    <row r="3907" spans="4:4" x14ac:dyDescent="0.2">
      <c r="D3907" s="16"/>
    </row>
    <row r="3908" spans="4:4" x14ac:dyDescent="0.2">
      <c r="D3908" s="16"/>
    </row>
    <row r="3909" spans="4:4" x14ac:dyDescent="0.2">
      <c r="D3909" s="16"/>
    </row>
    <row r="3910" spans="4:4" x14ac:dyDescent="0.2">
      <c r="D3910" s="16"/>
    </row>
    <row r="3911" spans="4:4" x14ac:dyDescent="0.2">
      <c r="D3911" s="16"/>
    </row>
    <row r="3912" spans="4:4" x14ac:dyDescent="0.2">
      <c r="D3912" s="16"/>
    </row>
    <row r="3913" spans="4:4" x14ac:dyDescent="0.2">
      <c r="D3913" s="16"/>
    </row>
    <row r="3914" spans="4:4" x14ac:dyDescent="0.2">
      <c r="D3914" s="16"/>
    </row>
    <row r="3915" spans="4:4" x14ac:dyDescent="0.2">
      <c r="D3915" s="16"/>
    </row>
    <row r="3916" spans="4:4" x14ac:dyDescent="0.2">
      <c r="D3916" s="16"/>
    </row>
    <row r="3917" spans="4:4" x14ac:dyDescent="0.2">
      <c r="D3917" s="16"/>
    </row>
    <row r="3918" spans="4:4" x14ac:dyDescent="0.2">
      <c r="D3918" s="16"/>
    </row>
    <row r="3919" spans="4:4" x14ac:dyDescent="0.2">
      <c r="D3919" s="16"/>
    </row>
    <row r="3920" spans="4:4" x14ac:dyDescent="0.2">
      <c r="D3920" s="16"/>
    </row>
    <row r="3921" spans="4:4" x14ac:dyDescent="0.2">
      <c r="D3921" s="16"/>
    </row>
    <row r="3922" spans="4:4" x14ac:dyDescent="0.2">
      <c r="D3922" s="16"/>
    </row>
    <row r="3923" spans="4:4" x14ac:dyDescent="0.2">
      <c r="D3923" s="16"/>
    </row>
    <row r="3924" spans="4:4" x14ac:dyDescent="0.2">
      <c r="D3924" s="16"/>
    </row>
    <row r="3925" spans="4:4" x14ac:dyDescent="0.2">
      <c r="D3925" s="16"/>
    </row>
    <row r="3926" spans="4:4" x14ac:dyDescent="0.2">
      <c r="D3926" s="16"/>
    </row>
    <row r="3927" spans="4:4" x14ac:dyDescent="0.2">
      <c r="D3927" s="16"/>
    </row>
    <row r="3928" spans="4:4" x14ac:dyDescent="0.2">
      <c r="D3928" s="16"/>
    </row>
    <row r="3929" spans="4:4" x14ac:dyDescent="0.2">
      <c r="D3929" s="16"/>
    </row>
    <row r="3930" spans="4:4" x14ac:dyDescent="0.2">
      <c r="D3930" s="16"/>
    </row>
    <row r="3931" spans="4:4" x14ac:dyDescent="0.2">
      <c r="D3931" s="16"/>
    </row>
    <row r="3932" spans="4:4" x14ac:dyDescent="0.2">
      <c r="D3932" s="16"/>
    </row>
    <row r="3933" spans="4:4" x14ac:dyDescent="0.2">
      <c r="D3933" s="16"/>
    </row>
    <row r="3934" spans="4:4" x14ac:dyDescent="0.2">
      <c r="D3934" s="16"/>
    </row>
    <row r="3935" spans="4:4" x14ac:dyDescent="0.2">
      <c r="D3935" s="16"/>
    </row>
    <row r="3936" spans="4:4" x14ac:dyDescent="0.2">
      <c r="D3936" s="16"/>
    </row>
    <row r="3937" spans="4:4" x14ac:dyDescent="0.2">
      <c r="D3937" s="16"/>
    </row>
    <row r="3938" spans="4:4" x14ac:dyDescent="0.2">
      <c r="D3938" s="16"/>
    </row>
    <row r="3939" spans="4:4" x14ac:dyDescent="0.2">
      <c r="D3939" s="16"/>
    </row>
    <row r="3940" spans="4:4" x14ac:dyDescent="0.2">
      <c r="D3940" s="16"/>
    </row>
    <row r="3941" spans="4:4" x14ac:dyDescent="0.2">
      <c r="D3941" s="16"/>
    </row>
    <row r="3942" spans="4:4" x14ac:dyDescent="0.2">
      <c r="D3942" s="16"/>
    </row>
    <row r="3943" spans="4:4" x14ac:dyDescent="0.2">
      <c r="D3943" s="16"/>
    </row>
    <row r="3944" spans="4:4" x14ac:dyDescent="0.2">
      <c r="D3944" s="16"/>
    </row>
    <row r="3945" spans="4:4" x14ac:dyDescent="0.2">
      <c r="D3945" s="16"/>
    </row>
    <row r="3946" spans="4:4" x14ac:dyDescent="0.2">
      <c r="D3946" s="16"/>
    </row>
    <row r="3947" spans="4:4" x14ac:dyDescent="0.2">
      <c r="D3947" s="16"/>
    </row>
    <row r="3948" spans="4:4" x14ac:dyDescent="0.2">
      <c r="D3948" s="16"/>
    </row>
    <row r="3949" spans="4:4" x14ac:dyDescent="0.2">
      <c r="D3949" s="16"/>
    </row>
    <row r="3950" spans="4:4" x14ac:dyDescent="0.2">
      <c r="D3950" s="16"/>
    </row>
    <row r="3951" spans="4:4" x14ac:dyDescent="0.2">
      <c r="D3951" s="16"/>
    </row>
    <row r="3952" spans="4:4" x14ac:dyDescent="0.2">
      <c r="D3952" s="16"/>
    </row>
    <row r="3953" spans="4:4" x14ac:dyDescent="0.2">
      <c r="D3953" s="16"/>
    </row>
    <row r="3954" spans="4:4" x14ac:dyDescent="0.2">
      <c r="D3954" s="16"/>
    </row>
    <row r="3955" spans="4:4" x14ac:dyDescent="0.2">
      <c r="D3955" s="16"/>
    </row>
    <row r="3956" spans="4:4" x14ac:dyDescent="0.2">
      <c r="D3956" s="16"/>
    </row>
    <row r="3957" spans="4:4" x14ac:dyDescent="0.2">
      <c r="D3957" s="16"/>
    </row>
    <row r="3958" spans="4:4" x14ac:dyDescent="0.2">
      <c r="D3958" s="16"/>
    </row>
    <row r="3959" spans="4:4" x14ac:dyDescent="0.2">
      <c r="D3959" s="16"/>
    </row>
    <row r="3960" spans="4:4" x14ac:dyDescent="0.2">
      <c r="D3960" s="16"/>
    </row>
    <row r="3961" spans="4:4" x14ac:dyDescent="0.2">
      <c r="D3961" s="16"/>
    </row>
    <row r="3962" spans="4:4" x14ac:dyDescent="0.2">
      <c r="D3962" s="16"/>
    </row>
    <row r="3963" spans="4:4" x14ac:dyDescent="0.2">
      <c r="D3963" s="16"/>
    </row>
    <row r="3964" spans="4:4" x14ac:dyDescent="0.2">
      <c r="D3964" s="16"/>
    </row>
    <row r="3965" spans="4:4" x14ac:dyDescent="0.2">
      <c r="D3965" s="16"/>
    </row>
    <row r="3966" spans="4:4" x14ac:dyDescent="0.2">
      <c r="D3966" s="16"/>
    </row>
    <row r="3967" spans="4:4" x14ac:dyDescent="0.2">
      <c r="D3967" s="16"/>
    </row>
    <row r="3968" spans="4:4" x14ac:dyDescent="0.2">
      <c r="D3968" s="16"/>
    </row>
    <row r="3969" spans="4:4" x14ac:dyDescent="0.2">
      <c r="D3969" s="16"/>
    </row>
    <row r="3970" spans="4:4" x14ac:dyDescent="0.2">
      <c r="D3970" s="16"/>
    </row>
    <row r="3971" spans="4:4" x14ac:dyDescent="0.2">
      <c r="D3971" s="16"/>
    </row>
    <row r="3972" spans="4:4" x14ac:dyDescent="0.2">
      <c r="D3972" s="16"/>
    </row>
    <row r="3973" spans="4:4" x14ac:dyDescent="0.2">
      <c r="D3973" s="16"/>
    </row>
    <row r="3974" spans="4:4" x14ac:dyDescent="0.2">
      <c r="D3974" s="16"/>
    </row>
    <row r="3975" spans="4:4" x14ac:dyDescent="0.2">
      <c r="D3975" s="16"/>
    </row>
    <row r="3976" spans="4:4" x14ac:dyDescent="0.2">
      <c r="D3976" s="16"/>
    </row>
    <row r="3977" spans="4:4" x14ac:dyDescent="0.2">
      <c r="D3977" s="16"/>
    </row>
    <row r="3978" spans="4:4" x14ac:dyDescent="0.2">
      <c r="D3978" s="16"/>
    </row>
    <row r="3979" spans="4:4" x14ac:dyDescent="0.2">
      <c r="D3979" s="16"/>
    </row>
    <row r="3980" spans="4:4" x14ac:dyDescent="0.2">
      <c r="D3980" s="16"/>
    </row>
    <row r="3981" spans="4:4" x14ac:dyDescent="0.2">
      <c r="D3981" s="16"/>
    </row>
    <row r="3982" spans="4:4" x14ac:dyDescent="0.2">
      <c r="D3982" s="16"/>
    </row>
    <row r="3983" spans="4:4" x14ac:dyDescent="0.2">
      <c r="D3983" s="16"/>
    </row>
    <row r="3984" spans="4:4" x14ac:dyDescent="0.2">
      <c r="D3984" s="16"/>
    </row>
    <row r="3985" spans="4:4" x14ac:dyDescent="0.2">
      <c r="D3985" s="16"/>
    </row>
    <row r="3986" spans="4:4" x14ac:dyDescent="0.2">
      <c r="D3986" s="16"/>
    </row>
    <row r="3987" spans="4:4" x14ac:dyDescent="0.2">
      <c r="D3987" s="16"/>
    </row>
    <row r="3988" spans="4:4" x14ac:dyDescent="0.2">
      <c r="D3988" s="16"/>
    </row>
    <row r="3989" spans="4:4" x14ac:dyDescent="0.2">
      <c r="D3989" s="16"/>
    </row>
    <row r="3990" spans="4:4" x14ac:dyDescent="0.2">
      <c r="D3990" s="16"/>
    </row>
    <row r="3991" spans="4:4" x14ac:dyDescent="0.2">
      <c r="D3991" s="16"/>
    </row>
    <row r="3992" spans="4:4" x14ac:dyDescent="0.2">
      <c r="D3992" s="16"/>
    </row>
    <row r="3993" spans="4:4" x14ac:dyDescent="0.2">
      <c r="D3993" s="16"/>
    </row>
    <row r="3994" spans="4:4" x14ac:dyDescent="0.2">
      <c r="D3994" s="16"/>
    </row>
    <row r="3995" spans="4:4" x14ac:dyDescent="0.2">
      <c r="D3995" s="16"/>
    </row>
    <row r="3996" spans="4:4" x14ac:dyDescent="0.2">
      <c r="D3996" s="16"/>
    </row>
    <row r="3997" spans="4:4" x14ac:dyDescent="0.2">
      <c r="D3997" s="16"/>
    </row>
    <row r="3998" spans="4:4" x14ac:dyDescent="0.2">
      <c r="D3998" s="16"/>
    </row>
    <row r="3999" spans="4:4" x14ac:dyDescent="0.2">
      <c r="D3999" s="16"/>
    </row>
    <row r="4000" spans="4:4" x14ac:dyDescent="0.2">
      <c r="D4000" s="16"/>
    </row>
    <row r="4001" spans="4:4" x14ac:dyDescent="0.2">
      <c r="D4001" s="16"/>
    </row>
    <row r="4002" spans="4:4" x14ac:dyDescent="0.2">
      <c r="D4002" s="16"/>
    </row>
    <row r="4003" spans="4:4" x14ac:dyDescent="0.2">
      <c r="D4003" s="16"/>
    </row>
    <row r="4004" spans="4:4" x14ac:dyDescent="0.2">
      <c r="D4004" s="16"/>
    </row>
    <row r="4005" spans="4:4" x14ac:dyDescent="0.2">
      <c r="D4005" s="16"/>
    </row>
    <row r="4006" spans="4:4" x14ac:dyDescent="0.2">
      <c r="D4006" s="16"/>
    </row>
    <row r="4007" spans="4:4" x14ac:dyDescent="0.2">
      <c r="D4007" s="16"/>
    </row>
    <row r="4008" spans="4:4" x14ac:dyDescent="0.2">
      <c r="D4008" s="16"/>
    </row>
    <row r="4009" spans="4:4" x14ac:dyDescent="0.2">
      <c r="D4009" s="16"/>
    </row>
    <row r="4010" spans="4:4" x14ac:dyDescent="0.2">
      <c r="D4010" s="16"/>
    </row>
    <row r="4011" spans="4:4" x14ac:dyDescent="0.2">
      <c r="D4011" s="16"/>
    </row>
    <row r="4012" spans="4:4" x14ac:dyDescent="0.2">
      <c r="D4012" s="16"/>
    </row>
    <row r="4013" spans="4:4" x14ac:dyDescent="0.2">
      <c r="D4013" s="16"/>
    </row>
    <row r="4014" spans="4:4" x14ac:dyDescent="0.2">
      <c r="D4014" s="16"/>
    </row>
    <row r="4015" spans="4:4" x14ac:dyDescent="0.2">
      <c r="D4015" s="16"/>
    </row>
    <row r="4016" spans="4:4" x14ac:dyDescent="0.2">
      <c r="D4016" s="16"/>
    </row>
    <row r="4017" spans="4:4" x14ac:dyDescent="0.2">
      <c r="D4017" s="16"/>
    </row>
    <row r="4018" spans="4:4" x14ac:dyDescent="0.2">
      <c r="D4018" s="16"/>
    </row>
    <row r="4019" spans="4:4" x14ac:dyDescent="0.2">
      <c r="D4019" s="16"/>
    </row>
    <row r="4020" spans="4:4" x14ac:dyDescent="0.2">
      <c r="D4020" s="16"/>
    </row>
    <row r="4021" spans="4:4" x14ac:dyDescent="0.2">
      <c r="D4021" s="16"/>
    </row>
    <row r="4022" spans="4:4" x14ac:dyDescent="0.2">
      <c r="D4022" s="16"/>
    </row>
    <row r="4023" spans="4:4" x14ac:dyDescent="0.2">
      <c r="D4023" s="16"/>
    </row>
    <row r="4024" spans="4:4" x14ac:dyDescent="0.2">
      <c r="D4024" s="16"/>
    </row>
    <row r="4025" spans="4:4" x14ac:dyDescent="0.2">
      <c r="D4025" s="16"/>
    </row>
    <row r="4026" spans="4:4" x14ac:dyDescent="0.2">
      <c r="D4026" s="16"/>
    </row>
    <row r="4027" spans="4:4" x14ac:dyDescent="0.2">
      <c r="D4027" s="16"/>
    </row>
    <row r="4028" spans="4:4" x14ac:dyDescent="0.2">
      <c r="D4028" s="16"/>
    </row>
    <row r="4029" spans="4:4" x14ac:dyDescent="0.2">
      <c r="D4029" s="16"/>
    </row>
    <row r="4030" spans="4:4" x14ac:dyDescent="0.2">
      <c r="D4030" s="16"/>
    </row>
    <row r="4031" spans="4:4" x14ac:dyDescent="0.2">
      <c r="D4031" s="16"/>
    </row>
    <row r="4032" spans="4:4" x14ac:dyDescent="0.2">
      <c r="D4032" s="16"/>
    </row>
    <row r="4033" spans="4:4" x14ac:dyDescent="0.2">
      <c r="D4033" s="16"/>
    </row>
    <row r="4034" spans="4:4" x14ac:dyDescent="0.2">
      <c r="D4034" s="16"/>
    </row>
    <row r="4035" spans="4:4" x14ac:dyDescent="0.2">
      <c r="D4035" s="16"/>
    </row>
    <row r="4036" spans="4:4" x14ac:dyDescent="0.2">
      <c r="D4036" s="16"/>
    </row>
    <row r="4037" spans="4:4" x14ac:dyDescent="0.2">
      <c r="D4037" s="16"/>
    </row>
    <row r="4038" spans="4:4" x14ac:dyDescent="0.2">
      <c r="D4038" s="16"/>
    </row>
    <row r="4039" spans="4:4" x14ac:dyDescent="0.2">
      <c r="D4039" s="16"/>
    </row>
    <row r="4040" spans="4:4" x14ac:dyDescent="0.2">
      <c r="D4040" s="16"/>
    </row>
    <row r="4041" spans="4:4" x14ac:dyDescent="0.2">
      <c r="D4041" s="16"/>
    </row>
    <row r="4042" spans="4:4" x14ac:dyDescent="0.2">
      <c r="D4042" s="16"/>
    </row>
    <row r="4043" spans="4:4" x14ac:dyDescent="0.2">
      <c r="D4043" s="16"/>
    </row>
    <row r="4044" spans="4:4" x14ac:dyDescent="0.2">
      <c r="D4044" s="16"/>
    </row>
    <row r="4045" spans="4:4" x14ac:dyDescent="0.2">
      <c r="D4045" s="16"/>
    </row>
    <row r="4046" spans="4:4" x14ac:dyDescent="0.2">
      <c r="D4046" s="16"/>
    </row>
    <row r="4047" spans="4:4" x14ac:dyDescent="0.2">
      <c r="D4047" s="16"/>
    </row>
    <row r="4048" spans="4:4" x14ac:dyDescent="0.2">
      <c r="D4048" s="16"/>
    </row>
    <row r="4049" spans="4:4" x14ac:dyDescent="0.2">
      <c r="D4049" s="16"/>
    </row>
    <row r="4050" spans="4:4" x14ac:dyDescent="0.2">
      <c r="D4050" s="16"/>
    </row>
    <row r="4051" spans="4:4" x14ac:dyDescent="0.2">
      <c r="D4051" s="16"/>
    </row>
    <row r="4052" spans="4:4" x14ac:dyDescent="0.2">
      <c r="D4052" s="16"/>
    </row>
    <row r="4053" spans="4:4" x14ac:dyDescent="0.2">
      <c r="D4053" s="16"/>
    </row>
    <row r="4054" spans="4:4" x14ac:dyDescent="0.2">
      <c r="D4054" s="16"/>
    </row>
    <row r="4055" spans="4:4" x14ac:dyDescent="0.2">
      <c r="D4055" s="16"/>
    </row>
    <row r="4056" spans="4:4" x14ac:dyDescent="0.2">
      <c r="D4056" s="16"/>
    </row>
    <row r="4057" spans="4:4" x14ac:dyDescent="0.2">
      <c r="D4057" s="16"/>
    </row>
    <row r="4058" spans="4:4" x14ac:dyDescent="0.2">
      <c r="D4058" s="16"/>
    </row>
    <row r="4059" spans="4:4" x14ac:dyDescent="0.2">
      <c r="D4059" s="16"/>
    </row>
    <row r="4060" spans="4:4" x14ac:dyDescent="0.2">
      <c r="D4060" s="16"/>
    </row>
    <row r="4061" spans="4:4" x14ac:dyDescent="0.2">
      <c r="D4061" s="16"/>
    </row>
    <row r="4062" spans="4:4" x14ac:dyDescent="0.2">
      <c r="D4062" s="16"/>
    </row>
    <row r="4063" spans="4:4" x14ac:dyDescent="0.2">
      <c r="D4063" s="16"/>
    </row>
    <row r="4064" spans="4:4" x14ac:dyDescent="0.2">
      <c r="D4064" s="16"/>
    </row>
    <row r="4065" spans="4:4" x14ac:dyDescent="0.2">
      <c r="D4065" s="16"/>
    </row>
    <row r="4066" spans="4:4" x14ac:dyDescent="0.2">
      <c r="D4066" s="16"/>
    </row>
    <row r="4067" spans="4:4" x14ac:dyDescent="0.2">
      <c r="D4067" s="16"/>
    </row>
    <row r="4068" spans="4:4" x14ac:dyDescent="0.2">
      <c r="D4068" s="16"/>
    </row>
    <row r="4069" spans="4:4" x14ac:dyDescent="0.2">
      <c r="D4069" s="16"/>
    </row>
    <row r="4070" spans="4:4" x14ac:dyDescent="0.2">
      <c r="D4070" s="16"/>
    </row>
    <row r="4071" spans="4:4" x14ac:dyDescent="0.2">
      <c r="D4071" s="16"/>
    </row>
    <row r="4072" spans="4:4" x14ac:dyDescent="0.2">
      <c r="D4072" s="16"/>
    </row>
    <row r="4073" spans="4:4" x14ac:dyDescent="0.2">
      <c r="D4073" s="16"/>
    </row>
    <row r="4074" spans="4:4" x14ac:dyDescent="0.2">
      <c r="D4074" s="16"/>
    </row>
    <row r="4075" spans="4:4" x14ac:dyDescent="0.2">
      <c r="D4075" s="16"/>
    </row>
    <row r="4076" spans="4:4" x14ac:dyDescent="0.2">
      <c r="D4076" s="16"/>
    </row>
    <row r="4077" spans="4:4" x14ac:dyDescent="0.2">
      <c r="D4077" s="16"/>
    </row>
    <row r="4078" spans="4:4" x14ac:dyDescent="0.2">
      <c r="D4078" s="16"/>
    </row>
    <row r="4079" spans="4:4" x14ac:dyDescent="0.2">
      <c r="D4079" s="16"/>
    </row>
    <row r="4080" spans="4:4" x14ac:dyDescent="0.2">
      <c r="D4080" s="16"/>
    </row>
    <row r="4081" spans="4:4" x14ac:dyDescent="0.2">
      <c r="D4081" s="16"/>
    </row>
    <row r="4082" spans="4:4" x14ac:dyDescent="0.2">
      <c r="D4082" s="16"/>
    </row>
    <row r="4083" spans="4:4" x14ac:dyDescent="0.2">
      <c r="D4083" s="16"/>
    </row>
    <row r="4084" spans="4:4" x14ac:dyDescent="0.2">
      <c r="D4084" s="16"/>
    </row>
    <row r="4085" spans="4:4" x14ac:dyDescent="0.2">
      <c r="D4085" s="16"/>
    </row>
    <row r="4086" spans="4:4" x14ac:dyDescent="0.2">
      <c r="D4086" s="16"/>
    </row>
    <row r="4087" spans="4:4" x14ac:dyDescent="0.2">
      <c r="D4087" s="16"/>
    </row>
    <row r="4088" spans="4:4" x14ac:dyDescent="0.2">
      <c r="D4088" s="16"/>
    </row>
    <row r="4089" spans="4:4" x14ac:dyDescent="0.2">
      <c r="D4089" s="16"/>
    </row>
    <row r="4090" spans="4:4" x14ac:dyDescent="0.2">
      <c r="D4090" s="16"/>
    </row>
    <row r="4091" spans="4:4" x14ac:dyDescent="0.2">
      <c r="D4091" s="16"/>
    </row>
    <row r="4092" spans="4:4" x14ac:dyDescent="0.2">
      <c r="D4092" s="16"/>
    </row>
    <row r="4093" spans="4:4" x14ac:dyDescent="0.2">
      <c r="D4093" s="16"/>
    </row>
    <row r="4094" spans="4:4" x14ac:dyDescent="0.2">
      <c r="D4094" s="16"/>
    </row>
    <row r="4095" spans="4:4" x14ac:dyDescent="0.2">
      <c r="D4095" s="16"/>
    </row>
    <row r="4096" spans="4:4" x14ac:dyDescent="0.2">
      <c r="D4096" s="16"/>
    </row>
    <row r="4097" spans="4:4" x14ac:dyDescent="0.2">
      <c r="D4097" s="16"/>
    </row>
    <row r="4098" spans="4:4" x14ac:dyDescent="0.2">
      <c r="D4098" s="16"/>
    </row>
    <row r="4099" spans="4:4" x14ac:dyDescent="0.2">
      <c r="D4099" s="16"/>
    </row>
    <row r="4100" spans="4:4" x14ac:dyDescent="0.2">
      <c r="D4100" s="16"/>
    </row>
    <row r="4101" spans="4:4" x14ac:dyDescent="0.2">
      <c r="D4101" s="16"/>
    </row>
    <row r="4102" spans="4:4" x14ac:dyDescent="0.2">
      <c r="D4102" s="16"/>
    </row>
    <row r="4103" spans="4:4" x14ac:dyDescent="0.2">
      <c r="D4103" s="16"/>
    </row>
    <row r="4104" spans="4:4" x14ac:dyDescent="0.2">
      <c r="D4104" s="16"/>
    </row>
    <row r="4105" spans="4:4" x14ac:dyDescent="0.2">
      <c r="D4105" s="16"/>
    </row>
    <row r="4106" spans="4:4" x14ac:dyDescent="0.2">
      <c r="D4106" s="16"/>
    </row>
    <row r="4107" spans="4:4" x14ac:dyDescent="0.2">
      <c r="D4107" s="16"/>
    </row>
    <row r="4108" spans="4:4" x14ac:dyDescent="0.2">
      <c r="D4108" s="16"/>
    </row>
    <row r="4109" spans="4:4" x14ac:dyDescent="0.2">
      <c r="D4109" s="16"/>
    </row>
    <row r="4110" spans="4:4" x14ac:dyDescent="0.2">
      <c r="D4110" s="16"/>
    </row>
    <row r="4111" spans="4:4" x14ac:dyDescent="0.2">
      <c r="D4111" s="16"/>
    </row>
    <row r="4112" spans="4:4" x14ac:dyDescent="0.2">
      <c r="D4112" s="16"/>
    </row>
    <row r="4113" spans="4:4" x14ac:dyDescent="0.2">
      <c r="D4113" s="16"/>
    </row>
    <row r="4114" spans="4:4" x14ac:dyDescent="0.2">
      <c r="D4114" s="16"/>
    </row>
    <row r="4115" spans="4:4" x14ac:dyDescent="0.2">
      <c r="D4115" s="16"/>
    </row>
    <row r="4116" spans="4:4" x14ac:dyDescent="0.2">
      <c r="D4116" s="16"/>
    </row>
    <row r="4117" spans="4:4" x14ac:dyDescent="0.2">
      <c r="D4117" s="16"/>
    </row>
    <row r="4118" spans="4:4" x14ac:dyDescent="0.2">
      <c r="D4118" s="16"/>
    </row>
    <row r="4119" spans="4:4" x14ac:dyDescent="0.2">
      <c r="D4119" s="16"/>
    </row>
    <row r="4120" spans="4:4" x14ac:dyDescent="0.2">
      <c r="D4120" s="16"/>
    </row>
    <row r="4121" spans="4:4" x14ac:dyDescent="0.2">
      <c r="D4121" s="16"/>
    </row>
    <row r="4122" spans="4:4" x14ac:dyDescent="0.2">
      <c r="D4122" s="16"/>
    </row>
    <row r="4123" spans="4:4" x14ac:dyDescent="0.2">
      <c r="D4123" s="16"/>
    </row>
    <row r="4124" spans="4:4" x14ac:dyDescent="0.2">
      <c r="D4124" s="16"/>
    </row>
    <row r="4125" spans="4:4" x14ac:dyDescent="0.2">
      <c r="D4125" s="16"/>
    </row>
    <row r="4126" spans="4:4" x14ac:dyDescent="0.2">
      <c r="D4126" s="16"/>
    </row>
    <row r="4127" spans="4:4" x14ac:dyDescent="0.2">
      <c r="D4127" s="16"/>
    </row>
    <row r="4128" spans="4:4" x14ac:dyDescent="0.2">
      <c r="D4128" s="16"/>
    </row>
    <row r="4129" spans="4:4" x14ac:dyDescent="0.2">
      <c r="D4129" s="16"/>
    </row>
    <row r="4130" spans="4:4" x14ac:dyDescent="0.2">
      <c r="D4130" s="16"/>
    </row>
    <row r="4131" spans="4:4" x14ac:dyDescent="0.2">
      <c r="D4131" s="16"/>
    </row>
    <row r="4132" spans="4:4" x14ac:dyDescent="0.2">
      <c r="D4132" s="16"/>
    </row>
    <row r="4133" spans="4:4" x14ac:dyDescent="0.2">
      <c r="D4133" s="16"/>
    </row>
    <row r="4134" spans="4:4" x14ac:dyDescent="0.2">
      <c r="D4134" s="16"/>
    </row>
    <row r="4135" spans="4:4" x14ac:dyDescent="0.2">
      <c r="D4135" s="16"/>
    </row>
    <row r="4136" spans="4:4" x14ac:dyDescent="0.2">
      <c r="D4136" s="16"/>
    </row>
    <row r="4137" spans="4:4" x14ac:dyDescent="0.2">
      <c r="D4137" s="16"/>
    </row>
    <row r="4138" spans="4:4" x14ac:dyDescent="0.2">
      <c r="D4138" s="16"/>
    </row>
    <row r="4139" spans="4:4" x14ac:dyDescent="0.2">
      <c r="D4139" s="16"/>
    </row>
    <row r="4140" spans="4:4" x14ac:dyDescent="0.2">
      <c r="D4140" s="16"/>
    </row>
    <row r="4141" spans="4:4" x14ac:dyDescent="0.2">
      <c r="D4141" s="16"/>
    </row>
    <row r="4142" spans="4:4" x14ac:dyDescent="0.2">
      <c r="D4142" s="16"/>
    </row>
    <row r="4143" spans="4:4" x14ac:dyDescent="0.2">
      <c r="D4143" s="16"/>
    </row>
    <row r="4144" spans="4:4" x14ac:dyDescent="0.2">
      <c r="D4144" s="16"/>
    </row>
    <row r="4145" spans="4:4" x14ac:dyDescent="0.2">
      <c r="D4145" s="16"/>
    </row>
    <row r="4146" spans="4:4" x14ac:dyDescent="0.2">
      <c r="D4146" s="16"/>
    </row>
    <row r="4147" spans="4:4" x14ac:dyDescent="0.2">
      <c r="D4147" s="16"/>
    </row>
    <row r="4148" spans="4:4" x14ac:dyDescent="0.2">
      <c r="D4148" s="16"/>
    </row>
    <row r="4149" spans="4:4" x14ac:dyDescent="0.2">
      <c r="D4149" s="16"/>
    </row>
    <row r="4150" spans="4:4" x14ac:dyDescent="0.2">
      <c r="D4150" s="16"/>
    </row>
    <row r="4151" spans="4:4" x14ac:dyDescent="0.2">
      <c r="D4151" s="16"/>
    </row>
    <row r="4152" spans="4:4" x14ac:dyDescent="0.2">
      <c r="D4152" s="16"/>
    </row>
    <row r="4153" spans="4:4" x14ac:dyDescent="0.2">
      <c r="D4153" s="16"/>
    </row>
    <row r="4154" spans="4:4" x14ac:dyDescent="0.2">
      <c r="D4154" s="16"/>
    </row>
    <row r="4155" spans="4:4" x14ac:dyDescent="0.2">
      <c r="D4155" s="16"/>
    </row>
    <row r="4156" spans="4:4" x14ac:dyDescent="0.2">
      <c r="D4156" s="16"/>
    </row>
    <row r="4157" spans="4:4" x14ac:dyDescent="0.2">
      <c r="D4157" s="16"/>
    </row>
    <row r="4158" spans="4:4" x14ac:dyDescent="0.2">
      <c r="D4158" s="16"/>
    </row>
    <row r="4159" spans="4:4" x14ac:dyDescent="0.2">
      <c r="D4159" s="16"/>
    </row>
    <row r="4160" spans="4:4" x14ac:dyDescent="0.2">
      <c r="D4160" s="16"/>
    </row>
    <row r="4161" spans="4:4" x14ac:dyDescent="0.2">
      <c r="D4161" s="16"/>
    </row>
    <row r="4162" spans="4:4" x14ac:dyDescent="0.2">
      <c r="D4162" s="16"/>
    </row>
    <row r="4163" spans="4:4" x14ac:dyDescent="0.2">
      <c r="D4163" s="16"/>
    </row>
    <row r="4164" spans="4:4" x14ac:dyDescent="0.2">
      <c r="D4164" s="16"/>
    </row>
    <row r="4165" spans="4:4" x14ac:dyDescent="0.2">
      <c r="D4165" s="16"/>
    </row>
    <row r="4166" spans="4:4" x14ac:dyDescent="0.2">
      <c r="D4166" s="16"/>
    </row>
    <row r="4167" spans="4:4" x14ac:dyDescent="0.2">
      <c r="D4167" s="16"/>
    </row>
    <row r="4168" spans="4:4" x14ac:dyDescent="0.2">
      <c r="D4168" s="16"/>
    </row>
    <row r="4169" spans="4:4" x14ac:dyDescent="0.2">
      <c r="D4169" s="16"/>
    </row>
    <row r="4170" spans="4:4" x14ac:dyDescent="0.2">
      <c r="D4170" s="16"/>
    </row>
    <row r="4171" spans="4:4" x14ac:dyDescent="0.2">
      <c r="D4171" s="16"/>
    </row>
    <row r="4172" spans="4:4" x14ac:dyDescent="0.2">
      <c r="D4172" s="16"/>
    </row>
    <row r="4173" spans="4:4" x14ac:dyDescent="0.2">
      <c r="D4173" s="16"/>
    </row>
    <row r="4174" spans="4:4" x14ac:dyDescent="0.2">
      <c r="D4174" s="16"/>
    </row>
    <row r="4175" spans="4:4" x14ac:dyDescent="0.2">
      <c r="D4175" s="16"/>
    </row>
    <row r="4176" spans="4:4" x14ac:dyDescent="0.2">
      <c r="D4176" s="16"/>
    </row>
    <row r="4177" spans="4:4" x14ac:dyDescent="0.2">
      <c r="D4177" s="16"/>
    </row>
    <row r="4178" spans="4:4" x14ac:dyDescent="0.2">
      <c r="D4178" s="16"/>
    </row>
    <row r="4179" spans="4:4" x14ac:dyDescent="0.2">
      <c r="D4179" s="16"/>
    </row>
    <row r="4180" spans="4:4" x14ac:dyDescent="0.2">
      <c r="D4180" s="16"/>
    </row>
    <row r="4181" spans="4:4" x14ac:dyDescent="0.2">
      <c r="D4181" s="16"/>
    </row>
    <row r="4182" spans="4:4" x14ac:dyDescent="0.2">
      <c r="D4182" s="16"/>
    </row>
    <row r="4183" spans="4:4" x14ac:dyDescent="0.2">
      <c r="D4183" s="16"/>
    </row>
    <row r="4184" spans="4:4" x14ac:dyDescent="0.2">
      <c r="D4184" s="16"/>
    </row>
    <row r="4185" spans="4:4" x14ac:dyDescent="0.2">
      <c r="D4185" s="16"/>
    </row>
    <row r="4186" spans="4:4" x14ac:dyDescent="0.2">
      <c r="D4186" s="16"/>
    </row>
    <row r="4187" spans="4:4" x14ac:dyDescent="0.2">
      <c r="D4187" s="16"/>
    </row>
    <row r="4188" spans="4:4" x14ac:dyDescent="0.2">
      <c r="D4188" s="16"/>
    </row>
    <row r="4189" spans="4:4" x14ac:dyDescent="0.2">
      <c r="D4189" s="16"/>
    </row>
    <row r="4190" spans="4:4" x14ac:dyDescent="0.2">
      <c r="D4190" s="16"/>
    </row>
    <row r="4191" spans="4:4" x14ac:dyDescent="0.2">
      <c r="D4191" s="16"/>
    </row>
    <row r="4192" spans="4:4" x14ac:dyDescent="0.2">
      <c r="D4192" s="16"/>
    </row>
    <row r="4193" spans="4:4" x14ac:dyDescent="0.2">
      <c r="D4193" s="16"/>
    </row>
    <row r="4194" spans="4:4" x14ac:dyDescent="0.2">
      <c r="D4194" s="16"/>
    </row>
    <row r="4195" spans="4:4" x14ac:dyDescent="0.2">
      <c r="D4195" s="16"/>
    </row>
    <row r="4196" spans="4:4" x14ac:dyDescent="0.2">
      <c r="D4196" s="16"/>
    </row>
    <row r="4197" spans="4:4" x14ac:dyDescent="0.2">
      <c r="D4197" s="16"/>
    </row>
    <row r="4198" spans="4:4" x14ac:dyDescent="0.2">
      <c r="D4198" s="16"/>
    </row>
    <row r="4199" spans="4:4" x14ac:dyDescent="0.2">
      <c r="D4199" s="16"/>
    </row>
    <row r="4200" spans="4:4" x14ac:dyDescent="0.2">
      <c r="D4200" s="16"/>
    </row>
    <row r="4201" spans="4:4" x14ac:dyDescent="0.2">
      <c r="D4201" s="16"/>
    </row>
    <row r="4202" spans="4:4" x14ac:dyDescent="0.2">
      <c r="D4202" s="16"/>
    </row>
    <row r="4203" spans="4:4" x14ac:dyDescent="0.2">
      <c r="D4203" s="16"/>
    </row>
    <row r="4204" spans="4:4" x14ac:dyDescent="0.2">
      <c r="D4204" s="16"/>
    </row>
    <row r="4205" spans="4:4" x14ac:dyDescent="0.2">
      <c r="D4205" s="16"/>
    </row>
    <row r="4206" spans="4:4" x14ac:dyDescent="0.2">
      <c r="D4206" s="16"/>
    </row>
    <row r="4207" spans="4:4" x14ac:dyDescent="0.2">
      <c r="D4207" s="16"/>
    </row>
    <row r="4208" spans="4:4" x14ac:dyDescent="0.2">
      <c r="D4208" s="16"/>
    </row>
    <row r="4209" spans="4:4" x14ac:dyDescent="0.2">
      <c r="D4209" s="16"/>
    </row>
    <row r="4210" spans="4:4" x14ac:dyDescent="0.2">
      <c r="D4210" s="16"/>
    </row>
    <row r="4211" spans="4:4" x14ac:dyDescent="0.2">
      <c r="D4211" s="16"/>
    </row>
    <row r="4212" spans="4:4" x14ac:dyDescent="0.2">
      <c r="D4212" s="16"/>
    </row>
    <row r="4213" spans="4:4" x14ac:dyDescent="0.2">
      <c r="D4213" s="16"/>
    </row>
    <row r="4214" spans="4:4" x14ac:dyDescent="0.2">
      <c r="D4214" s="16"/>
    </row>
    <row r="4215" spans="4:4" x14ac:dyDescent="0.2">
      <c r="D4215" s="16"/>
    </row>
    <row r="4216" spans="4:4" x14ac:dyDescent="0.2">
      <c r="D4216" s="16"/>
    </row>
    <row r="4217" spans="4:4" x14ac:dyDescent="0.2">
      <c r="D4217" s="16"/>
    </row>
    <row r="4218" spans="4:4" x14ac:dyDescent="0.2">
      <c r="D4218" s="16"/>
    </row>
    <row r="4219" spans="4:4" x14ac:dyDescent="0.2">
      <c r="D4219" s="16"/>
    </row>
    <row r="4220" spans="4:4" x14ac:dyDescent="0.2">
      <c r="D4220" s="16"/>
    </row>
    <row r="4221" spans="4:4" x14ac:dyDescent="0.2">
      <c r="D4221" s="16"/>
    </row>
    <row r="4222" spans="4:4" x14ac:dyDescent="0.2">
      <c r="D4222" s="16"/>
    </row>
    <row r="4223" spans="4:4" x14ac:dyDescent="0.2">
      <c r="D4223" s="16"/>
    </row>
    <row r="4224" spans="4:4" x14ac:dyDescent="0.2">
      <c r="D4224" s="16"/>
    </row>
    <row r="4225" spans="4:4" x14ac:dyDescent="0.2">
      <c r="D4225" s="16"/>
    </row>
    <row r="4226" spans="4:4" x14ac:dyDescent="0.2">
      <c r="D4226" s="16"/>
    </row>
    <row r="4227" spans="4:4" x14ac:dyDescent="0.2">
      <c r="D4227" s="16"/>
    </row>
    <row r="4228" spans="4:4" x14ac:dyDescent="0.2">
      <c r="D4228" s="16"/>
    </row>
    <row r="4229" spans="4:4" x14ac:dyDescent="0.2">
      <c r="D4229" s="16"/>
    </row>
    <row r="4230" spans="4:4" x14ac:dyDescent="0.2">
      <c r="D4230" s="16"/>
    </row>
    <row r="4231" spans="4:4" x14ac:dyDescent="0.2">
      <c r="D4231" s="16"/>
    </row>
    <row r="4232" spans="4:4" x14ac:dyDescent="0.2">
      <c r="D4232" s="16"/>
    </row>
    <row r="4233" spans="4:4" x14ac:dyDescent="0.2">
      <c r="D4233" s="16"/>
    </row>
    <row r="4234" spans="4:4" x14ac:dyDescent="0.2">
      <c r="D4234" s="16"/>
    </row>
    <row r="4235" spans="4:4" x14ac:dyDescent="0.2">
      <c r="D4235" s="16"/>
    </row>
    <row r="4236" spans="4:4" x14ac:dyDescent="0.2">
      <c r="D4236" s="16"/>
    </row>
    <row r="4237" spans="4:4" x14ac:dyDescent="0.2">
      <c r="D4237" s="16"/>
    </row>
    <row r="4238" spans="4:4" x14ac:dyDescent="0.2">
      <c r="D4238" s="16"/>
    </row>
    <row r="4239" spans="4:4" x14ac:dyDescent="0.2">
      <c r="D4239" s="16"/>
    </row>
    <row r="4240" spans="4:4" x14ac:dyDescent="0.2">
      <c r="D4240" s="16"/>
    </row>
    <row r="4241" spans="4:4" x14ac:dyDescent="0.2">
      <c r="D4241" s="16"/>
    </row>
    <row r="4242" spans="4:4" x14ac:dyDescent="0.2">
      <c r="D4242" s="16"/>
    </row>
    <row r="4243" spans="4:4" x14ac:dyDescent="0.2">
      <c r="D4243" s="16"/>
    </row>
    <row r="4244" spans="4:4" x14ac:dyDescent="0.2">
      <c r="D4244" s="16"/>
    </row>
    <row r="4245" spans="4:4" x14ac:dyDescent="0.2">
      <c r="D4245" s="16"/>
    </row>
    <row r="4246" spans="4:4" x14ac:dyDescent="0.2">
      <c r="D4246" s="16"/>
    </row>
    <row r="4247" spans="4:4" x14ac:dyDescent="0.2">
      <c r="D4247" s="16"/>
    </row>
    <row r="4248" spans="4:4" x14ac:dyDescent="0.2">
      <c r="D4248" s="16"/>
    </row>
    <row r="4249" spans="4:4" x14ac:dyDescent="0.2">
      <c r="D4249" s="16"/>
    </row>
    <row r="4250" spans="4:4" x14ac:dyDescent="0.2">
      <c r="D4250" s="16"/>
    </row>
    <row r="4251" spans="4:4" x14ac:dyDescent="0.2">
      <c r="D4251" s="16"/>
    </row>
    <row r="4252" spans="4:4" x14ac:dyDescent="0.2">
      <c r="D4252" s="16"/>
    </row>
    <row r="4253" spans="4:4" x14ac:dyDescent="0.2">
      <c r="D4253" s="16"/>
    </row>
    <row r="4254" spans="4:4" x14ac:dyDescent="0.2">
      <c r="D4254" s="16"/>
    </row>
    <row r="4255" spans="4:4" x14ac:dyDescent="0.2">
      <c r="D4255" s="16"/>
    </row>
    <row r="4256" spans="4:4" x14ac:dyDescent="0.2">
      <c r="D4256" s="16"/>
    </row>
    <row r="4257" spans="4:4" x14ac:dyDescent="0.2">
      <c r="D4257" s="16"/>
    </row>
    <row r="4258" spans="4:4" x14ac:dyDescent="0.2">
      <c r="D4258" s="16"/>
    </row>
    <row r="4259" spans="4:4" x14ac:dyDescent="0.2">
      <c r="D4259" s="16"/>
    </row>
    <row r="4260" spans="4:4" x14ac:dyDescent="0.2">
      <c r="D4260" s="16"/>
    </row>
    <row r="4261" spans="4:4" x14ac:dyDescent="0.2">
      <c r="D4261" s="16"/>
    </row>
    <row r="4262" spans="4:4" x14ac:dyDescent="0.2">
      <c r="D4262" s="16"/>
    </row>
    <row r="4263" spans="4:4" x14ac:dyDescent="0.2">
      <c r="D4263" s="16"/>
    </row>
    <row r="4264" spans="4:4" x14ac:dyDescent="0.2">
      <c r="D4264" s="16"/>
    </row>
    <row r="4265" spans="4:4" x14ac:dyDescent="0.2">
      <c r="D4265" s="16"/>
    </row>
    <row r="4266" spans="4:4" x14ac:dyDescent="0.2">
      <c r="D4266" s="16"/>
    </row>
    <row r="4267" spans="4:4" x14ac:dyDescent="0.2">
      <c r="D4267" s="16"/>
    </row>
    <row r="4268" spans="4:4" x14ac:dyDescent="0.2">
      <c r="D4268" s="16"/>
    </row>
    <row r="4269" spans="4:4" x14ac:dyDescent="0.2">
      <c r="D4269" s="16"/>
    </row>
    <row r="4270" spans="4:4" x14ac:dyDescent="0.2">
      <c r="D4270" s="16"/>
    </row>
    <row r="4271" spans="4:4" x14ac:dyDescent="0.2">
      <c r="D4271" s="16"/>
    </row>
    <row r="4272" spans="4:4" x14ac:dyDescent="0.2">
      <c r="D4272" s="16"/>
    </row>
    <row r="4273" spans="4:4" x14ac:dyDescent="0.2">
      <c r="D4273" s="16"/>
    </row>
    <row r="4274" spans="4:4" x14ac:dyDescent="0.2">
      <c r="D4274" s="16"/>
    </row>
    <row r="4275" spans="4:4" x14ac:dyDescent="0.2">
      <c r="D4275" s="16"/>
    </row>
    <row r="4276" spans="4:4" x14ac:dyDescent="0.2">
      <c r="D4276" s="16"/>
    </row>
    <row r="4277" spans="4:4" x14ac:dyDescent="0.2">
      <c r="D4277" s="16"/>
    </row>
    <row r="4278" spans="4:4" x14ac:dyDescent="0.2">
      <c r="D4278" s="16"/>
    </row>
    <row r="4279" spans="4:4" x14ac:dyDescent="0.2">
      <c r="D4279" s="16"/>
    </row>
    <row r="4280" spans="4:4" x14ac:dyDescent="0.2">
      <c r="D4280" s="16"/>
    </row>
    <row r="4281" spans="4:4" x14ac:dyDescent="0.2">
      <c r="D4281" s="16"/>
    </row>
    <row r="4282" spans="4:4" x14ac:dyDescent="0.2">
      <c r="D4282" s="16"/>
    </row>
    <row r="4283" spans="4:4" x14ac:dyDescent="0.2">
      <c r="D4283" s="16"/>
    </row>
    <row r="4284" spans="4:4" x14ac:dyDescent="0.2">
      <c r="D4284" s="16"/>
    </row>
    <row r="4285" spans="4:4" x14ac:dyDescent="0.2">
      <c r="D4285" s="16"/>
    </row>
    <row r="4286" spans="4:4" x14ac:dyDescent="0.2">
      <c r="D4286" s="16"/>
    </row>
    <row r="4287" spans="4:4" x14ac:dyDescent="0.2">
      <c r="D4287" s="16"/>
    </row>
    <row r="4288" spans="4:4" x14ac:dyDescent="0.2">
      <c r="D4288" s="16"/>
    </row>
    <row r="4289" spans="4:4" x14ac:dyDescent="0.2">
      <c r="D4289" s="16"/>
    </row>
    <row r="4290" spans="4:4" x14ac:dyDescent="0.2">
      <c r="D4290" s="16"/>
    </row>
    <row r="4291" spans="4:4" x14ac:dyDescent="0.2">
      <c r="D4291" s="16"/>
    </row>
    <row r="4292" spans="4:4" x14ac:dyDescent="0.2">
      <c r="D4292" s="16"/>
    </row>
    <row r="4293" spans="4:4" x14ac:dyDescent="0.2">
      <c r="D4293" s="16"/>
    </row>
    <row r="4294" spans="4:4" x14ac:dyDescent="0.2">
      <c r="D4294" s="16"/>
    </row>
    <row r="4295" spans="4:4" x14ac:dyDescent="0.2">
      <c r="D4295" s="16"/>
    </row>
    <row r="4296" spans="4:4" x14ac:dyDescent="0.2">
      <c r="D4296" s="16"/>
    </row>
    <row r="4297" spans="4:4" x14ac:dyDescent="0.2">
      <c r="D4297" s="16"/>
    </row>
    <row r="4298" spans="4:4" x14ac:dyDescent="0.2">
      <c r="D4298" s="16"/>
    </row>
    <row r="4299" spans="4:4" x14ac:dyDescent="0.2">
      <c r="D4299" s="16"/>
    </row>
    <row r="4300" spans="4:4" x14ac:dyDescent="0.2">
      <c r="D4300" s="16"/>
    </row>
    <row r="4301" spans="4:4" x14ac:dyDescent="0.2">
      <c r="D4301" s="16"/>
    </row>
    <row r="4302" spans="4:4" x14ac:dyDescent="0.2">
      <c r="D4302" s="16"/>
    </row>
    <row r="4303" spans="4:4" x14ac:dyDescent="0.2">
      <c r="D4303" s="16"/>
    </row>
    <row r="4304" spans="4:4" x14ac:dyDescent="0.2">
      <c r="D4304" s="16"/>
    </row>
    <row r="4305" spans="4:4" x14ac:dyDescent="0.2">
      <c r="D4305" s="16"/>
    </row>
    <row r="4306" spans="4:4" x14ac:dyDescent="0.2">
      <c r="D4306" s="16"/>
    </row>
    <row r="4307" spans="4:4" x14ac:dyDescent="0.2">
      <c r="D4307" s="16"/>
    </row>
    <row r="4308" spans="4:4" x14ac:dyDescent="0.2">
      <c r="D4308" s="16"/>
    </row>
    <row r="4309" spans="4:4" x14ac:dyDescent="0.2">
      <c r="D4309" s="16"/>
    </row>
    <row r="4310" spans="4:4" x14ac:dyDescent="0.2">
      <c r="D4310" s="16"/>
    </row>
    <row r="4311" spans="4:4" x14ac:dyDescent="0.2">
      <c r="D4311" s="16"/>
    </row>
    <row r="4312" spans="4:4" x14ac:dyDescent="0.2">
      <c r="D4312" s="16"/>
    </row>
    <row r="4313" spans="4:4" x14ac:dyDescent="0.2">
      <c r="D4313" s="16"/>
    </row>
    <row r="4314" spans="4:4" x14ac:dyDescent="0.2">
      <c r="D4314" s="16"/>
    </row>
    <row r="4315" spans="4:4" x14ac:dyDescent="0.2">
      <c r="D4315" s="16"/>
    </row>
    <row r="4316" spans="4:4" x14ac:dyDescent="0.2">
      <c r="D4316" s="16"/>
    </row>
    <row r="4317" spans="4:4" x14ac:dyDescent="0.2">
      <c r="D4317" s="16"/>
    </row>
    <row r="4318" spans="4:4" x14ac:dyDescent="0.2">
      <c r="D4318" s="16"/>
    </row>
    <row r="4319" spans="4:4" x14ac:dyDescent="0.2">
      <c r="D4319" s="16"/>
    </row>
    <row r="4320" spans="4:4" x14ac:dyDescent="0.2">
      <c r="D4320" s="16"/>
    </row>
    <row r="4321" spans="4:4" x14ac:dyDescent="0.2">
      <c r="D4321" s="16"/>
    </row>
    <row r="4322" spans="4:4" x14ac:dyDescent="0.2">
      <c r="D4322" s="16"/>
    </row>
    <row r="4323" spans="4:4" x14ac:dyDescent="0.2">
      <c r="D4323" s="16"/>
    </row>
    <row r="4324" spans="4:4" x14ac:dyDescent="0.2">
      <c r="D4324" s="16"/>
    </row>
    <row r="4325" spans="4:4" x14ac:dyDescent="0.2">
      <c r="D4325" s="16"/>
    </row>
    <row r="4326" spans="4:4" x14ac:dyDescent="0.2">
      <c r="D4326" s="16"/>
    </row>
    <row r="4327" spans="4:4" x14ac:dyDescent="0.2">
      <c r="D4327" s="16"/>
    </row>
    <row r="4328" spans="4:4" x14ac:dyDescent="0.2">
      <c r="D4328" s="16"/>
    </row>
    <row r="4329" spans="4:4" x14ac:dyDescent="0.2">
      <c r="D4329" s="16"/>
    </row>
    <row r="4330" spans="4:4" x14ac:dyDescent="0.2">
      <c r="D4330" s="16"/>
    </row>
    <row r="4331" spans="4:4" x14ac:dyDescent="0.2">
      <c r="D4331" s="16"/>
    </row>
    <row r="4332" spans="4:4" x14ac:dyDescent="0.2">
      <c r="D4332" s="16"/>
    </row>
    <row r="4333" spans="4:4" x14ac:dyDescent="0.2">
      <c r="D4333" s="16"/>
    </row>
    <row r="4334" spans="4:4" x14ac:dyDescent="0.2">
      <c r="D4334" s="16"/>
    </row>
    <row r="4335" spans="4:4" x14ac:dyDescent="0.2">
      <c r="D4335" s="16"/>
    </row>
    <row r="4336" spans="4:4" x14ac:dyDescent="0.2">
      <c r="D4336" s="16"/>
    </row>
    <row r="4337" spans="4:4" x14ac:dyDescent="0.2">
      <c r="D4337" s="16"/>
    </row>
    <row r="4338" spans="4:4" x14ac:dyDescent="0.2">
      <c r="D4338" s="16"/>
    </row>
    <row r="4339" spans="4:4" x14ac:dyDescent="0.2">
      <c r="D4339" s="16"/>
    </row>
    <row r="4340" spans="4:4" x14ac:dyDescent="0.2">
      <c r="D4340" s="16"/>
    </row>
    <row r="4341" spans="4:4" x14ac:dyDescent="0.2">
      <c r="D4341" s="16"/>
    </row>
    <row r="4342" spans="4:4" x14ac:dyDescent="0.2">
      <c r="D4342" s="16"/>
    </row>
    <row r="4343" spans="4:4" x14ac:dyDescent="0.2">
      <c r="D4343" s="16"/>
    </row>
    <row r="4344" spans="4:4" x14ac:dyDescent="0.2">
      <c r="D4344" s="16"/>
    </row>
    <row r="4345" spans="4:4" x14ac:dyDescent="0.2">
      <c r="D4345" s="16"/>
    </row>
    <row r="4346" spans="4:4" x14ac:dyDescent="0.2">
      <c r="D4346" s="16"/>
    </row>
    <row r="4347" spans="4:4" x14ac:dyDescent="0.2">
      <c r="D4347" s="16"/>
    </row>
    <row r="4348" spans="4:4" x14ac:dyDescent="0.2">
      <c r="D4348" s="16"/>
    </row>
    <row r="4349" spans="4:4" x14ac:dyDescent="0.2">
      <c r="D4349" s="16"/>
    </row>
    <row r="4350" spans="4:4" x14ac:dyDescent="0.2">
      <c r="D4350" s="16"/>
    </row>
    <row r="4351" spans="4:4" x14ac:dyDescent="0.2">
      <c r="D4351" s="16"/>
    </row>
    <row r="4352" spans="4:4" x14ac:dyDescent="0.2">
      <c r="D4352" s="16"/>
    </row>
    <row r="4353" spans="4:4" x14ac:dyDescent="0.2">
      <c r="D4353" s="16"/>
    </row>
    <row r="4354" spans="4:4" x14ac:dyDescent="0.2">
      <c r="D4354" s="16"/>
    </row>
    <row r="4355" spans="4:4" x14ac:dyDescent="0.2">
      <c r="D4355" s="16"/>
    </row>
    <row r="4356" spans="4:4" x14ac:dyDescent="0.2">
      <c r="D4356" s="16"/>
    </row>
    <row r="4357" spans="4:4" x14ac:dyDescent="0.2">
      <c r="D4357" s="16"/>
    </row>
    <row r="4358" spans="4:4" x14ac:dyDescent="0.2">
      <c r="D4358" s="16"/>
    </row>
    <row r="4359" spans="4:4" x14ac:dyDescent="0.2">
      <c r="D4359" s="16"/>
    </row>
    <row r="4360" spans="4:4" x14ac:dyDescent="0.2">
      <c r="D4360" s="16"/>
    </row>
    <row r="4361" spans="4:4" x14ac:dyDescent="0.2">
      <c r="D4361" s="16"/>
    </row>
    <row r="4362" spans="4:4" x14ac:dyDescent="0.2">
      <c r="D4362" s="16"/>
    </row>
    <row r="4363" spans="4:4" x14ac:dyDescent="0.2">
      <c r="D4363" s="16"/>
    </row>
    <row r="4364" spans="4:4" x14ac:dyDescent="0.2">
      <c r="D4364" s="16"/>
    </row>
    <row r="4365" spans="4:4" x14ac:dyDescent="0.2">
      <c r="D4365" s="16"/>
    </row>
    <row r="4366" spans="4:4" x14ac:dyDescent="0.2">
      <c r="D4366" s="16"/>
    </row>
    <row r="4367" spans="4:4" x14ac:dyDescent="0.2">
      <c r="D4367" s="16"/>
    </row>
    <row r="4368" spans="4:4" x14ac:dyDescent="0.2">
      <c r="D4368" s="16"/>
    </row>
    <row r="4369" spans="4:4" x14ac:dyDescent="0.2">
      <c r="D4369" s="16"/>
    </row>
    <row r="4370" spans="4:4" x14ac:dyDescent="0.2">
      <c r="D4370" s="16"/>
    </row>
    <row r="4371" spans="4:4" x14ac:dyDescent="0.2">
      <c r="D4371" s="16"/>
    </row>
    <row r="4372" spans="4:4" x14ac:dyDescent="0.2">
      <c r="D4372" s="16"/>
    </row>
    <row r="4373" spans="4:4" x14ac:dyDescent="0.2">
      <c r="D4373" s="16"/>
    </row>
    <row r="4374" spans="4:4" x14ac:dyDescent="0.2">
      <c r="D4374" s="16"/>
    </row>
    <row r="4375" spans="4:4" x14ac:dyDescent="0.2">
      <c r="D4375" s="16"/>
    </row>
    <row r="4376" spans="4:4" x14ac:dyDescent="0.2">
      <c r="D4376" s="16"/>
    </row>
    <row r="4377" spans="4:4" x14ac:dyDescent="0.2">
      <c r="D4377" s="16"/>
    </row>
    <row r="4378" spans="4:4" x14ac:dyDescent="0.2">
      <c r="D4378" s="16"/>
    </row>
    <row r="4379" spans="4:4" x14ac:dyDescent="0.2">
      <c r="D4379" s="16"/>
    </row>
    <row r="4380" spans="4:4" x14ac:dyDescent="0.2">
      <c r="D4380" s="16"/>
    </row>
    <row r="4381" spans="4:4" x14ac:dyDescent="0.2">
      <c r="D4381" s="16"/>
    </row>
    <row r="4382" spans="4:4" x14ac:dyDescent="0.2">
      <c r="D4382" s="16"/>
    </row>
    <row r="4383" spans="4:4" x14ac:dyDescent="0.2">
      <c r="D4383" s="16"/>
    </row>
    <row r="4384" spans="4:4" x14ac:dyDescent="0.2">
      <c r="D4384" s="16"/>
    </row>
    <row r="4385" spans="4:4" x14ac:dyDescent="0.2">
      <c r="D4385" s="16"/>
    </row>
    <row r="4386" spans="4:4" x14ac:dyDescent="0.2">
      <c r="D4386" s="16"/>
    </row>
    <row r="4387" spans="4:4" x14ac:dyDescent="0.2">
      <c r="D4387" s="16"/>
    </row>
    <row r="4388" spans="4:4" x14ac:dyDescent="0.2">
      <c r="D4388" s="16"/>
    </row>
    <row r="4389" spans="4:4" x14ac:dyDescent="0.2">
      <c r="D4389" s="16"/>
    </row>
    <row r="4390" spans="4:4" x14ac:dyDescent="0.2">
      <c r="D4390" s="16"/>
    </row>
    <row r="4391" spans="4:4" x14ac:dyDescent="0.2">
      <c r="D4391" s="16"/>
    </row>
    <row r="4392" spans="4:4" x14ac:dyDescent="0.2">
      <c r="D4392" s="16"/>
    </row>
    <row r="4393" spans="4:4" x14ac:dyDescent="0.2">
      <c r="D4393" s="16"/>
    </row>
    <row r="4394" spans="4:4" x14ac:dyDescent="0.2">
      <c r="D4394" s="16"/>
    </row>
    <row r="4395" spans="4:4" x14ac:dyDescent="0.2">
      <c r="D4395" s="16"/>
    </row>
    <row r="4396" spans="4:4" x14ac:dyDescent="0.2">
      <c r="D4396" s="16"/>
    </row>
    <row r="4397" spans="4:4" x14ac:dyDescent="0.2">
      <c r="D4397" s="16"/>
    </row>
    <row r="4398" spans="4:4" x14ac:dyDescent="0.2">
      <c r="D4398" s="16"/>
    </row>
    <row r="4399" spans="4:4" x14ac:dyDescent="0.2">
      <c r="D4399" s="16"/>
    </row>
    <row r="4400" spans="4:4" x14ac:dyDescent="0.2">
      <c r="D4400" s="16"/>
    </row>
    <row r="4401" spans="4:4" x14ac:dyDescent="0.2">
      <c r="D4401" s="16"/>
    </row>
    <row r="4402" spans="4:4" x14ac:dyDescent="0.2">
      <c r="D4402" s="16"/>
    </row>
    <row r="4403" spans="4:4" x14ac:dyDescent="0.2">
      <c r="D4403" s="16"/>
    </row>
    <row r="4404" spans="4:4" x14ac:dyDescent="0.2">
      <c r="D4404" s="16"/>
    </row>
    <row r="4405" spans="4:4" x14ac:dyDescent="0.2">
      <c r="D4405" s="16"/>
    </row>
    <row r="4406" spans="4:4" x14ac:dyDescent="0.2">
      <c r="D4406" s="16"/>
    </row>
    <row r="4407" spans="4:4" x14ac:dyDescent="0.2">
      <c r="D4407" s="16"/>
    </row>
    <row r="4408" spans="4:4" x14ac:dyDescent="0.2">
      <c r="D4408" s="16"/>
    </row>
    <row r="4409" spans="4:4" x14ac:dyDescent="0.2">
      <c r="D4409" s="16"/>
    </row>
    <row r="4410" spans="4:4" x14ac:dyDescent="0.2">
      <c r="D4410" s="16"/>
    </row>
    <row r="4411" spans="4:4" x14ac:dyDescent="0.2">
      <c r="D4411" s="16"/>
    </row>
    <row r="4412" spans="4:4" x14ac:dyDescent="0.2">
      <c r="D4412" s="16"/>
    </row>
    <row r="4413" spans="4:4" x14ac:dyDescent="0.2">
      <c r="D4413" s="16"/>
    </row>
    <row r="4414" spans="4:4" x14ac:dyDescent="0.2">
      <c r="D4414" s="16"/>
    </row>
    <row r="4415" spans="4:4" x14ac:dyDescent="0.2">
      <c r="D4415" s="16"/>
    </row>
    <row r="4416" spans="4:4" x14ac:dyDescent="0.2">
      <c r="D4416" s="16"/>
    </row>
    <row r="4417" spans="4:4" x14ac:dyDescent="0.2">
      <c r="D4417" s="16"/>
    </row>
    <row r="4418" spans="4:4" x14ac:dyDescent="0.2">
      <c r="D4418" s="16"/>
    </row>
    <row r="4419" spans="4:4" x14ac:dyDescent="0.2">
      <c r="D4419" s="16"/>
    </row>
    <row r="4420" spans="4:4" x14ac:dyDescent="0.2">
      <c r="D4420" s="16"/>
    </row>
    <row r="4421" spans="4:4" x14ac:dyDescent="0.2">
      <c r="D4421" s="16"/>
    </row>
    <row r="4422" spans="4:4" x14ac:dyDescent="0.2">
      <c r="D4422" s="16"/>
    </row>
    <row r="4423" spans="4:4" x14ac:dyDescent="0.2">
      <c r="D4423" s="16"/>
    </row>
    <row r="4424" spans="4:4" x14ac:dyDescent="0.2">
      <c r="D4424" s="16"/>
    </row>
    <row r="4425" spans="4:4" x14ac:dyDescent="0.2">
      <c r="D4425" s="16"/>
    </row>
    <row r="4426" spans="4:4" x14ac:dyDescent="0.2">
      <c r="D4426" s="16"/>
    </row>
    <row r="4427" spans="4:4" x14ac:dyDescent="0.2">
      <c r="D4427" s="16"/>
    </row>
    <row r="4428" spans="4:4" x14ac:dyDescent="0.2">
      <c r="D4428" s="16"/>
    </row>
    <row r="4429" spans="4:4" x14ac:dyDescent="0.2">
      <c r="D4429" s="16"/>
    </row>
    <row r="4430" spans="4:4" x14ac:dyDescent="0.2">
      <c r="D4430" s="16"/>
    </row>
    <row r="4431" spans="4:4" x14ac:dyDescent="0.2">
      <c r="D4431" s="16"/>
    </row>
    <row r="4432" spans="4:4" x14ac:dyDescent="0.2">
      <c r="D4432" s="16"/>
    </row>
    <row r="4433" spans="4:4" x14ac:dyDescent="0.2">
      <c r="D4433" s="16"/>
    </row>
    <row r="4434" spans="4:4" x14ac:dyDescent="0.2">
      <c r="D4434" s="16"/>
    </row>
    <row r="4435" spans="4:4" x14ac:dyDescent="0.2">
      <c r="D4435" s="16"/>
    </row>
    <row r="4436" spans="4:4" x14ac:dyDescent="0.2">
      <c r="D4436" s="16"/>
    </row>
    <row r="4437" spans="4:4" x14ac:dyDescent="0.2">
      <c r="D4437" s="16"/>
    </row>
    <row r="4438" spans="4:4" x14ac:dyDescent="0.2">
      <c r="D4438" s="16"/>
    </row>
    <row r="4439" spans="4:4" x14ac:dyDescent="0.2">
      <c r="D4439" s="16"/>
    </row>
    <row r="4440" spans="4:4" x14ac:dyDescent="0.2">
      <c r="D4440" s="16"/>
    </row>
    <row r="4441" spans="4:4" x14ac:dyDescent="0.2">
      <c r="D4441" s="16"/>
    </row>
    <row r="4442" spans="4:4" x14ac:dyDescent="0.2">
      <c r="D4442" s="16"/>
    </row>
    <row r="4443" spans="4:4" x14ac:dyDescent="0.2">
      <c r="D4443" s="16"/>
    </row>
    <row r="4444" spans="4:4" x14ac:dyDescent="0.2">
      <c r="D4444" s="16"/>
    </row>
    <row r="4445" spans="4:4" x14ac:dyDescent="0.2">
      <c r="D4445" s="16"/>
    </row>
    <row r="4446" spans="4:4" x14ac:dyDescent="0.2">
      <c r="D4446" s="16"/>
    </row>
    <row r="4447" spans="4:4" x14ac:dyDescent="0.2">
      <c r="D4447" s="16"/>
    </row>
    <row r="4448" spans="4:4" x14ac:dyDescent="0.2">
      <c r="D4448" s="16"/>
    </row>
    <row r="4449" spans="4:4" x14ac:dyDescent="0.2">
      <c r="D4449" s="16"/>
    </row>
    <row r="4450" spans="4:4" x14ac:dyDescent="0.2">
      <c r="D4450" s="16"/>
    </row>
    <row r="4451" spans="4:4" x14ac:dyDescent="0.2">
      <c r="D4451" s="16"/>
    </row>
    <row r="4452" spans="4:4" x14ac:dyDescent="0.2">
      <c r="D4452" s="16"/>
    </row>
    <row r="4453" spans="4:4" x14ac:dyDescent="0.2">
      <c r="D4453" s="16"/>
    </row>
    <row r="4454" spans="4:4" x14ac:dyDescent="0.2">
      <c r="D4454" s="16"/>
    </row>
    <row r="4455" spans="4:4" x14ac:dyDescent="0.2">
      <c r="D4455" s="16"/>
    </row>
    <row r="4456" spans="4:4" x14ac:dyDescent="0.2">
      <c r="D4456" s="16"/>
    </row>
    <row r="4457" spans="4:4" x14ac:dyDescent="0.2">
      <c r="D4457" s="16"/>
    </row>
    <row r="4458" spans="4:4" x14ac:dyDescent="0.2">
      <c r="D4458" s="16"/>
    </row>
    <row r="4459" spans="4:4" x14ac:dyDescent="0.2">
      <c r="D4459" s="16"/>
    </row>
    <row r="4460" spans="4:4" x14ac:dyDescent="0.2">
      <c r="D4460" s="16"/>
    </row>
    <row r="4461" spans="4:4" x14ac:dyDescent="0.2">
      <c r="D4461" s="16"/>
    </row>
    <row r="4462" spans="4:4" x14ac:dyDescent="0.2">
      <c r="D4462" s="16"/>
    </row>
    <row r="4463" spans="4:4" x14ac:dyDescent="0.2">
      <c r="D4463" s="16"/>
    </row>
    <row r="4464" spans="4:4" x14ac:dyDescent="0.2">
      <c r="D4464" s="16"/>
    </row>
    <row r="4465" spans="4:4" x14ac:dyDescent="0.2">
      <c r="D4465" s="16"/>
    </row>
    <row r="4466" spans="4:4" x14ac:dyDescent="0.2">
      <c r="D4466" s="16"/>
    </row>
    <row r="4467" spans="4:4" x14ac:dyDescent="0.2">
      <c r="D4467" s="16"/>
    </row>
    <row r="4468" spans="4:4" x14ac:dyDescent="0.2">
      <c r="D4468" s="16"/>
    </row>
    <row r="4469" spans="4:4" x14ac:dyDescent="0.2">
      <c r="D4469" s="16"/>
    </row>
    <row r="4470" spans="4:4" x14ac:dyDescent="0.2">
      <c r="D4470" s="16"/>
    </row>
    <row r="4471" spans="4:4" x14ac:dyDescent="0.2">
      <c r="D4471" s="16"/>
    </row>
    <row r="4472" spans="4:4" x14ac:dyDescent="0.2">
      <c r="D4472" s="16"/>
    </row>
    <row r="4473" spans="4:4" x14ac:dyDescent="0.2">
      <c r="D4473" s="16"/>
    </row>
    <row r="4474" spans="4:4" x14ac:dyDescent="0.2">
      <c r="D4474" s="16"/>
    </row>
    <row r="4475" spans="4:4" x14ac:dyDescent="0.2">
      <c r="D4475" s="16"/>
    </row>
    <row r="4476" spans="4:4" x14ac:dyDescent="0.2">
      <c r="D4476" s="16"/>
    </row>
    <row r="4477" spans="4:4" x14ac:dyDescent="0.2">
      <c r="D4477" s="16"/>
    </row>
    <row r="4478" spans="4:4" x14ac:dyDescent="0.2">
      <c r="D4478" s="16"/>
    </row>
    <row r="4479" spans="4:4" x14ac:dyDescent="0.2">
      <c r="D4479" s="16"/>
    </row>
    <row r="4480" spans="4:4" x14ac:dyDescent="0.2">
      <c r="D4480" s="16"/>
    </row>
    <row r="4481" spans="4:4" x14ac:dyDescent="0.2">
      <c r="D4481" s="16"/>
    </row>
    <row r="4482" spans="4:4" x14ac:dyDescent="0.2">
      <c r="D4482" s="16"/>
    </row>
    <row r="4483" spans="4:4" x14ac:dyDescent="0.2">
      <c r="D4483" s="16"/>
    </row>
    <row r="4484" spans="4:4" x14ac:dyDescent="0.2">
      <c r="D4484" s="16"/>
    </row>
    <row r="4485" spans="4:4" x14ac:dyDescent="0.2">
      <c r="D4485" s="16"/>
    </row>
    <row r="4486" spans="4:4" x14ac:dyDescent="0.2">
      <c r="D4486" s="16"/>
    </row>
    <row r="4487" spans="4:4" x14ac:dyDescent="0.2">
      <c r="D4487" s="16"/>
    </row>
    <row r="4488" spans="4:4" x14ac:dyDescent="0.2">
      <c r="D4488" s="16"/>
    </row>
    <row r="4489" spans="4:4" x14ac:dyDescent="0.2">
      <c r="D4489" s="16"/>
    </row>
    <row r="4490" spans="4:4" x14ac:dyDescent="0.2">
      <c r="D4490" s="16"/>
    </row>
    <row r="4491" spans="4:4" x14ac:dyDescent="0.2">
      <c r="D4491" s="16"/>
    </row>
    <row r="4492" spans="4:4" x14ac:dyDescent="0.2">
      <c r="D4492" s="16"/>
    </row>
    <row r="4493" spans="4:4" x14ac:dyDescent="0.2">
      <c r="D4493" s="16"/>
    </row>
    <row r="4494" spans="4:4" x14ac:dyDescent="0.2">
      <c r="D4494" s="16"/>
    </row>
    <row r="4495" spans="4:4" x14ac:dyDescent="0.2">
      <c r="D4495" s="16"/>
    </row>
    <row r="4496" spans="4:4" x14ac:dyDescent="0.2">
      <c r="D4496" s="16"/>
    </row>
    <row r="4497" spans="4:4" x14ac:dyDescent="0.2">
      <c r="D4497" s="16"/>
    </row>
    <row r="4498" spans="4:4" x14ac:dyDescent="0.2">
      <c r="D4498" s="16"/>
    </row>
    <row r="4499" spans="4:4" x14ac:dyDescent="0.2">
      <c r="D4499" s="16"/>
    </row>
    <row r="4500" spans="4:4" x14ac:dyDescent="0.2">
      <c r="D4500" s="16"/>
    </row>
    <row r="4501" spans="4:4" x14ac:dyDescent="0.2">
      <c r="D4501" s="16"/>
    </row>
    <row r="4502" spans="4:4" x14ac:dyDescent="0.2">
      <c r="D4502" s="16"/>
    </row>
    <row r="4503" spans="4:4" x14ac:dyDescent="0.2">
      <c r="D4503" s="16"/>
    </row>
    <row r="4504" spans="4:4" x14ac:dyDescent="0.2">
      <c r="D4504" s="16"/>
    </row>
    <row r="4505" spans="4:4" x14ac:dyDescent="0.2">
      <c r="D4505" s="16"/>
    </row>
    <row r="4506" spans="4:4" x14ac:dyDescent="0.2">
      <c r="D4506" s="16"/>
    </row>
    <row r="4507" spans="4:4" x14ac:dyDescent="0.2">
      <c r="D4507" s="16"/>
    </row>
    <row r="4508" spans="4:4" x14ac:dyDescent="0.2">
      <c r="D4508" s="16"/>
    </row>
    <row r="4509" spans="4:4" x14ac:dyDescent="0.2">
      <c r="D4509" s="16"/>
    </row>
    <row r="4510" spans="4:4" x14ac:dyDescent="0.2">
      <c r="D4510" s="16"/>
    </row>
    <row r="4511" spans="4:4" x14ac:dyDescent="0.2">
      <c r="D4511" s="16"/>
    </row>
    <row r="4512" spans="4:4" x14ac:dyDescent="0.2">
      <c r="D4512" s="16"/>
    </row>
    <row r="4513" spans="4:4" x14ac:dyDescent="0.2">
      <c r="D4513" s="16"/>
    </row>
    <row r="4514" spans="4:4" x14ac:dyDescent="0.2">
      <c r="D4514" s="16"/>
    </row>
    <row r="4515" spans="4:4" x14ac:dyDescent="0.2">
      <c r="D4515" s="16"/>
    </row>
    <row r="4516" spans="4:4" x14ac:dyDescent="0.2">
      <c r="D4516" s="16"/>
    </row>
    <row r="4517" spans="4:4" x14ac:dyDescent="0.2">
      <c r="D4517" s="16"/>
    </row>
    <row r="4518" spans="4:4" x14ac:dyDescent="0.2">
      <c r="D4518" s="16"/>
    </row>
    <row r="4519" spans="4:4" x14ac:dyDescent="0.2">
      <c r="D4519" s="16"/>
    </row>
    <row r="4520" spans="4:4" x14ac:dyDescent="0.2">
      <c r="D4520" s="16"/>
    </row>
    <row r="4521" spans="4:4" x14ac:dyDescent="0.2">
      <c r="D4521" s="16"/>
    </row>
    <row r="4522" spans="4:4" x14ac:dyDescent="0.2">
      <c r="D4522" s="16"/>
    </row>
    <row r="4523" spans="4:4" x14ac:dyDescent="0.2">
      <c r="D4523" s="16"/>
    </row>
    <row r="4524" spans="4:4" x14ac:dyDescent="0.2">
      <c r="D4524" s="16"/>
    </row>
    <row r="4525" spans="4:4" x14ac:dyDescent="0.2">
      <c r="D4525" s="16"/>
    </row>
    <row r="4526" spans="4:4" x14ac:dyDescent="0.2">
      <c r="D4526" s="16"/>
    </row>
    <row r="4527" spans="4:4" x14ac:dyDescent="0.2">
      <c r="D4527" s="16"/>
    </row>
    <row r="4528" spans="4:4" x14ac:dyDescent="0.2">
      <c r="D4528" s="16"/>
    </row>
    <row r="4529" spans="4:4" x14ac:dyDescent="0.2">
      <c r="D4529" s="16"/>
    </row>
    <row r="4530" spans="4:4" x14ac:dyDescent="0.2">
      <c r="D4530" s="16"/>
    </row>
    <row r="4531" spans="4:4" x14ac:dyDescent="0.2">
      <c r="D4531" s="16"/>
    </row>
    <row r="4532" spans="4:4" x14ac:dyDescent="0.2">
      <c r="D4532" s="16"/>
    </row>
    <row r="4533" spans="4:4" x14ac:dyDescent="0.2">
      <c r="D4533" s="16"/>
    </row>
    <row r="4534" spans="4:4" x14ac:dyDescent="0.2">
      <c r="D4534" s="16"/>
    </row>
    <row r="4535" spans="4:4" x14ac:dyDescent="0.2">
      <c r="D4535" s="16"/>
    </row>
    <row r="4536" spans="4:4" x14ac:dyDescent="0.2">
      <c r="D4536" s="16"/>
    </row>
    <row r="4537" spans="4:4" x14ac:dyDescent="0.2">
      <c r="D4537" s="16"/>
    </row>
    <row r="4538" spans="4:4" x14ac:dyDescent="0.2">
      <c r="D4538" s="16"/>
    </row>
    <row r="4539" spans="4:4" x14ac:dyDescent="0.2">
      <c r="D4539" s="16"/>
    </row>
    <row r="4540" spans="4:4" x14ac:dyDescent="0.2">
      <c r="D4540" s="16"/>
    </row>
    <row r="4541" spans="4:4" x14ac:dyDescent="0.2">
      <c r="D4541" s="16"/>
    </row>
    <row r="4542" spans="4:4" x14ac:dyDescent="0.2">
      <c r="D4542" s="16"/>
    </row>
    <row r="4543" spans="4:4" x14ac:dyDescent="0.2">
      <c r="D4543" s="16"/>
    </row>
    <row r="4544" spans="4:4" x14ac:dyDescent="0.2">
      <c r="D4544" s="16"/>
    </row>
    <row r="4545" spans="4:4" x14ac:dyDescent="0.2">
      <c r="D4545" s="16"/>
    </row>
    <row r="4546" spans="4:4" x14ac:dyDescent="0.2">
      <c r="D4546" s="16"/>
    </row>
    <row r="4547" spans="4:4" x14ac:dyDescent="0.2">
      <c r="D4547" s="16"/>
    </row>
    <row r="4548" spans="4:4" x14ac:dyDescent="0.2">
      <c r="D4548" s="16"/>
    </row>
    <row r="4549" spans="4:4" x14ac:dyDescent="0.2">
      <c r="D4549" s="16"/>
    </row>
    <row r="4550" spans="4:4" x14ac:dyDescent="0.2">
      <c r="D4550" s="16"/>
    </row>
    <row r="4551" spans="4:4" x14ac:dyDescent="0.2">
      <c r="D4551" s="16"/>
    </row>
    <row r="4552" spans="4:4" x14ac:dyDescent="0.2">
      <c r="D4552" s="16"/>
    </row>
    <row r="4553" spans="4:4" x14ac:dyDescent="0.2">
      <c r="D4553" s="16"/>
    </row>
    <row r="4554" spans="4:4" x14ac:dyDescent="0.2">
      <c r="D4554" s="16"/>
    </row>
    <row r="4555" spans="4:4" x14ac:dyDescent="0.2">
      <c r="D4555" s="16"/>
    </row>
    <row r="4556" spans="4:4" x14ac:dyDescent="0.2">
      <c r="D4556" s="16"/>
    </row>
    <row r="4557" spans="4:4" x14ac:dyDescent="0.2">
      <c r="D4557" s="16"/>
    </row>
    <row r="4558" spans="4:4" x14ac:dyDescent="0.2">
      <c r="D4558" s="16"/>
    </row>
    <row r="4559" spans="4:4" x14ac:dyDescent="0.2">
      <c r="D4559" s="16"/>
    </row>
    <row r="4560" spans="4:4" x14ac:dyDescent="0.2">
      <c r="D4560" s="16"/>
    </row>
    <row r="4561" spans="4:4" x14ac:dyDescent="0.2">
      <c r="D4561" s="16"/>
    </row>
    <row r="4562" spans="4:4" x14ac:dyDescent="0.2">
      <c r="D4562" s="16"/>
    </row>
    <row r="4563" spans="4:4" x14ac:dyDescent="0.2">
      <c r="D4563" s="16"/>
    </row>
    <row r="4564" spans="4:4" x14ac:dyDescent="0.2">
      <c r="D4564" s="16"/>
    </row>
    <row r="4565" spans="4:4" x14ac:dyDescent="0.2">
      <c r="D4565" s="16"/>
    </row>
    <row r="4566" spans="4:4" x14ac:dyDescent="0.2">
      <c r="D4566" s="16"/>
    </row>
    <row r="4567" spans="4:4" x14ac:dyDescent="0.2">
      <c r="D4567" s="16"/>
    </row>
    <row r="4568" spans="4:4" x14ac:dyDescent="0.2">
      <c r="D4568" s="16"/>
    </row>
    <row r="4569" spans="4:4" x14ac:dyDescent="0.2">
      <c r="D4569" s="16"/>
    </row>
    <row r="4570" spans="4:4" x14ac:dyDescent="0.2">
      <c r="D4570" s="16"/>
    </row>
    <row r="4571" spans="4:4" x14ac:dyDescent="0.2">
      <c r="D4571" s="16"/>
    </row>
    <row r="4572" spans="4:4" x14ac:dyDescent="0.2">
      <c r="D4572" s="16"/>
    </row>
    <row r="4573" spans="4:4" x14ac:dyDescent="0.2">
      <c r="D4573" s="16"/>
    </row>
    <row r="4574" spans="4:4" x14ac:dyDescent="0.2">
      <c r="D4574" s="16"/>
    </row>
    <row r="4575" spans="4:4" x14ac:dyDescent="0.2">
      <c r="D4575" s="16"/>
    </row>
    <row r="4576" spans="4:4" x14ac:dyDescent="0.2">
      <c r="D4576" s="16"/>
    </row>
    <row r="4577" spans="4:4" x14ac:dyDescent="0.2">
      <c r="D4577" s="16"/>
    </row>
    <row r="4578" spans="4:4" x14ac:dyDescent="0.2">
      <c r="D4578" s="16"/>
    </row>
    <row r="4579" spans="4:4" x14ac:dyDescent="0.2">
      <c r="D4579" s="16"/>
    </row>
    <row r="4580" spans="4:4" x14ac:dyDescent="0.2">
      <c r="D4580" s="16"/>
    </row>
    <row r="4581" spans="4:4" x14ac:dyDescent="0.2">
      <c r="D4581" s="16"/>
    </row>
    <row r="4582" spans="4:4" x14ac:dyDescent="0.2">
      <c r="D4582" s="16"/>
    </row>
    <row r="4583" spans="4:4" x14ac:dyDescent="0.2">
      <c r="D4583" s="16"/>
    </row>
    <row r="4584" spans="4:4" x14ac:dyDescent="0.2">
      <c r="D4584" s="16"/>
    </row>
    <row r="4585" spans="4:4" x14ac:dyDescent="0.2">
      <c r="D4585" s="16"/>
    </row>
    <row r="4586" spans="4:4" x14ac:dyDescent="0.2">
      <c r="D4586" s="16"/>
    </row>
    <row r="4587" spans="4:4" x14ac:dyDescent="0.2">
      <c r="D4587" s="16"/>
    </row>
    <row r="4588" spans="4:4" x14ac:dyDescent="0.2">
      <c r="D4588" s="16"/>
    </row>
    <row r="4589" spans="4:4" x14ac:dyDescent="0.2">
      <c r="D4589" s="16"/>
    </row>
    <row r="4590" spans="4:4" x14ac:dyDescent="0.2">
      <c r="D4590" s="16"/>
    </row>
    <row r="4591" spans="4:4" x14ac:dyDescent="0.2">
      <c r="D4591" s="16"/>
    </row>
    <row r="4592" spans="4:4" x14ac:dyDescent="0.2">
      <c r="D4592" s="16"/>
    </row>
    <row r="4593" spans="4:4" x14ac:dyDescent="0.2">
      <c r="D4593" s="16"/>
    </row>
    <row r="4594" spans="4:4" x14ac:dyDescent="0.2">
      <c r="D4594" s="16"/>
    </row>
    <row r="4595" spans="4:4" x14ac:dyDescent="0.2">
      <c r="D4595" s="16"/>
    </row>
    <row r="4596" spans="4:4" x14ac:dyDescent="0.2">
      <c r="D4596" s="16"/>
    </row>
    <row r="4597" spans="4:4" x14ac:dyDescent="0.2">
      <c r="D4597" s="16"/>
    </row>
    <row r="4598" spans="4:4" x14ac:dyDescent="0.2">
      <c r="D4598" s="16"/>
    </row>
    <row r="4599" spans="4:4" x14ac:dyDescent="0.2">
      <c r="D4599" s="16"/>
    </row>
    <row r="4600" spans="4:4" x14ac:dyDescent="0.2">
      <c r="D4600" s="16"/>
    </row>
    <row r="4601" spans="4:4" x14ac:dyDescent="0.2">
      <c r="D4601" s="16"/>
    </row>
    <row r="4602" spans="4:4" x14ac:dyDescent="0.2">
      <c r="D4602" s="16"/>
    </row>
    <row r="4603" spans="4:4" x14ac:dyDescent="0.2">
      <c r="D4603" s="16"/>
    </row>
    <row r="4604" spans="4:4" x14ac:dyDescent="0.2">
      <c r="D4604" s="16"/>
    </row>
    <row r="4605" spans="4:4" x14ac:dyDescent="0.2">
      <c r="D4605" s="16"/>
    </row>
    <row r="4606" spans="4:4" x14ac:dyDescent="0.2">
      <c r="D4606" s="16"/>
    </row>
    <row r="4607" spans="4:4" x14ac:dyDescent="0.2">
      <c r="D4607" s="16"/>
    </row>
    <row r="4608" spans="4:4" x14ac:dyDescent="0.2">
      <c r="D4608" s="16"/>
    </row>
    <row r="4609" spans="4:4" x14ac:dyDescent="0.2">
      <c r="D4609" s="16"/>
    </row>
    <row r="4610" spans="4:4" x14ac:dyDescent="0.2">
      <c r="D4610" s="16"/>
    </row>
    <row r="4611" spans="4:4" x14ac:dyDescent="0.2">
      <c r="D4611" s="16"/>
    </row>
    <row r="4612" spans="4:4" x14ac:dyDescent="0.2">
      <c r="D4612" s="16"/>
    </row>
    <row r="4613" spans="4:4" x14ac:dyDescent="0.2">
      <c r="D4613" s="16"/>
    </row>
    <row r="4614" spans="4:4" x14ac:dyDescent="0.2">
      <c r="D4614" s="16"/>
    </row>
    <row r="4615" spans="4:4" x14ac:dyDescent="0.2">
      <c r="D4615" s="16"/>
    </row>
    <row r="4616" spans="4:4" x14ac:dyDescent="0.2">
      <c r="D4616" s="16"/>
    </row>
    <row r="4617" spans="4:4" x14ac:dyDescent="0.2">
      <c r="D4617" s="16"/>
    </row>
    <row r="4618" spans="4:4" x14ac:dyDescent="0.2">
      <c r="D4618" s="16"/>
    </row>
    <row r="4619" spans="4:4" x14ac:dyDescent="0.2">
      <c r="D4619" s="16"/>
    </row>
    <row r="4620" spans="4:4" x14ac:dyDescent="0.2">
      <c r="D4620" s="16"/>
    </row>
    <row r="4621" spans="4:4" x14ac:dyDescent="0.2">
      <c r="D4621" s="16"/>
    </row>
    <row r="4622" spans="4:4" x14ac:dyDescent="0.2">
      <c r="D4622" s="16"/>
    </row>
    <row r="4623" spans="4:4" x14ac:dyDescent="0.2">
      <c r="D4623" s="16"/>
    </row>
    <row r="4624" spans="4:4" x14ac:dyDescent="0.2">
      <c r="D4624" s="16"/>
    </row>
    <row r="4625" spans="4:4" x14ac:dyDescent="0.2">
      <c r="D4625" s="16"/>
    </row>
    <row r="4626" spans="4:4" x14ac:dyDescent="0.2">
      <c r="D4626" s="16"/>
    </row>
    <row r="4627" spans="4:4" x14ac:dyDescent="0.2">
      <c r="D4627" s="16"/>
    </row>
    <row r="4628" spans="4:4" x14ac:dyDescent="0.2">
      <c r="D4628" s="16"/>
    </row>
    <row r="4629" spans="4:4" x14ac:dyDescent="0.2">
      <c r="D4629" s="16"/>
    </row>
    <row r="4630" spans="4:4" x14ac:dyDescent="0.2">
      <c r="D4630" s="16"/>
    </row>
    <row r="4631" spans="4:4" x14ac:dyDescent="0.2">
      <c r="D4631" s="16"/>
    </row>
    <row r="4632" spans="4:4" x14ac:dyDescent="0.2">
      <c r="D4632" s="16"/>
    </row>
    <row r="4633" spans="4:4" x14ac:dyDescent="0.2">
      <c r="D4633" s="16"/>
    </row>
    <row r="4634" spans="4:4" x14ac:dyDescent="0.2">
      <c r="D4634" s="16"/>
    </row>
    <row r="4635" spans="4:4" x14ac:dyDescent="0.2">
      <c r="D4635" s="16"/>
    </row>
    <row r="4636" spans="4:4" x14ac:dyDescent="0.2">
      <c r="D4636" s="16"/>
    </row>
    <row r="4637" spans="4:4" x14ac:dyDescent="0.2">
      <c r="D4637" s="16"/>
    </row>
    <row r="4638" spans="4:4" x14ac:dyDescent="0.2">
      <c r="D4638" s="16"/>
    </row>
    <row r="4639" spans="4:4" x14ac:dyDescent="0.2">
      <c r="D4639" s="16"/>
    </row>
    <row r="4640" spans="4:4" x14ac:dyDescent="0.2">
      <c r="D4640" s="16"/>
    </row>
    <row r="4641" spans="4:4" x14ac:dyDescent="0.2">
      <c r="D4641" s="16"/>
    </row>
    <row r="4642" spans="4:4" x14ac:dyDescent="0.2">
      <c r="D4642" s="16"/>
    </row>
    <row r="4643" spans="4:4" x14ac:dyDescent="0.2">
      <c r="D4643" s="16"/>
    </row>
    <row r="4644" spans="4:4" x14ac:dyDescent="0.2">
      <c r="D4644" s="16"/>
    </row>
    <row r="4645" spans="4:4" x14ac:dyDescent="0.2">
      <c r="D4645" s="16"/>
    </row>
    <row r="4646" spans="4:4" x14ac:dyDescent="0.2">
      <c r="D4646" s="16"/>
    </row>
    <row r="4647" spans="4:4" x14ac:dyDescent="0.2">
      <c r="D4647" s="16"/>
    </row>
    <row r="4648" spans="4:4" x14ac:dyDescent="0.2">
      <c r="D4648" s="16"/>
    </row>
    <row r="4649" spans="4:4" x14ac:dyDescent="0.2">
      <c r="D4649" s="16"/>
    </row>
    <row r="4650" spans="4:4" x14ac:dyDescent="0.2">
      <c r="D4650" s="16"/>
    </row>
    <row r="4651" spans="4:4" x14ac:dyDescent="0.2">
      <c r="D4651" s="16"/>
    </row>
    <row r="4652" spans="4:4" x14ac:dyDescent="0.2">
      <c r="D4652" s="16"/>
    </row>
    <row r="4653" spans="4:4" x14ac:dyDescent="0.2">
      <c r="D4653" s="16"/>
    </row>
    <row r="4654" spans="4:4" x14ac:dyDescent="0.2">
      <c r="D4654" s="16"/>
    </row>
    <row r="4655" spans="4:4" x14ac:dyDescent="0.2">
      <c r="D4655" s="16"/>
    </row>
    <row r="4656" spans="4:4" x14ac:dyDescent="0.2">
      <c r="D4656" s="16"/>
    </row>
    <row r="4657" spans="4:4" x14ac:dyDescent="0.2">
      <c r="D4657" s="16"/>
    </row>
    <row r="4658" spans="4:4" x14ac:dyDescent="0.2">
      <c r="D4658" s="16"/>
    </row>
    <row r="4659" spans="4:4" x14ac:dyDescent="0.2">
      <c r="D4659" s="16"/>
    </row>
    <row r="4660" spans="4:4" x14ac:dyDescent="0.2">
      <c r="D4660" s="16"/>
    </row>
    <row r="4661" spans="4:4" x14ac:dyDescent="0.2">
      <c r="D4661" s="16"/>
    </row>
    <row r="4662" spans="4:4" x14ac:dyDescent="0.2">
      <c r="D4662" s="16"/>
    </row>
    <row r="4663" spans="4:4" x14ac:dyDescent="0.2">
      <c r="D4663" s="16"/>
    </row>
    <row r="4664" spans="4:4" x14ac:dyDescent="0.2">
      <c r="D4664" s="16"/>
    </row>
    <row r="4665" spans="4:4" x14ac:dyDescent="0.2">
      <c r="D4665" s="16"/>
    </row>
    <row r="4666" spans="4:4" x14ac:dyDescent="0.2">
      <c r="D4666" s="16"/>
    </row>
    <row r="4667" spans="4:4" x14ac:dyDescent="0.2">
      <c r="D4667" s="16"/>
    </row>
    <row r="4668" spans="4:4" x14ac:dyDescent="0.2">
      <c r="D4668" s="16"/>
    </row>
    <row r="4669" spans="4:4" x14ac:dyDescent="0.2">
      <c r="D4669" s="16"/>
    </row>
    <row r="4670" spans="4:4" x14ac:dyDescent="0.2">
      <c r="D4670" s="16"/>
    </row>
    <row r="4671" spans="4:4" x14ac:dyDescent="0.2">
      <c r="D4671" s="16"/>
    </row>
    <row r="4672" spans="4:4" x14ac:dyDescent="0.2">
      <c r="D4672" s="16"/>
    </row>
    <row r="4673" spans="4:4" x14ac:dyDescent="0.2">
      <c r="D4673" s="16"/>
    </row>
    <row r="4674" spans="4:4" x14ac:dyDescent="0.2">
      <c r="D4674" s="16"/>
    </row>
    <row r="4675" spans="4:4" x14ac:dyDescent="0.2">
      <c r="D4675" s="16"/>
    </row>
    <row r="4676" spans="4:4" x14ac:dyDescent="0.2">
      <c r="D4676" s="16"/>
    </row>
    <row r="4677" spans="4:4" x14ac:dyDescent="0.2">
      <c r="D4677" s="16"/>
    </row>
    <row r="4678" spans="4:4" x14ac:dyDescent="0.2">
      <c r="D4678" s="16"/>
    </row>
    <row r="4679" spans="4:4" x14ac:dyDescent="0.2">
      <c r="D4679" s="16"/>
    </row>
    <row r="4680" spans="4:4" x14ac:dyDescent="0.2">
      <c r="D4680" s="16"/>
    </row>
    <row r="4681" spans="4:4" x14ac:dyDescent="0.2">
      <c r="D4681" s="16"/>
    </row>
    <row r="4682" spans="4:4" x14ac:dyDescent="0.2">
      <c r="D4682" s="16"/>
    </row>
    <row r="4683" spans="4:4" x14ac:dyDescent="0.2">
      <c r="D4683" s="16"/>
    </row>
    <row r="4684" spans="4:4" x14ac:dyDescent="0.2">
      <c r="D4684" s="16"/>
    </row>
    <row r="4685" spans="4:4" x14ac:dyDescent="0.2">
      <c r="D4685" s="16"/>
    </row>
    <row r="4686" spans="4:4" x14ac:dyDescent="0.2">
      <c r="D4686" s="16"/>
    </row>
    <row r="4687" spans="4:4" x14ac:dyDescent="0.2">
      <c r="D4687" s="16"/>
    </row>
    <row r="4688" spans="4:4" x14ac:dyDescent="0.2">
      <c r="D4688" s="16"/>
    </row>
    <row r="4689" spans="4:4" x14ac:dyDescent="0.2">
      <c r="D4689" s="16"/>
    </row>
    <row r="4690" spans="4:4" x14ac:dyDescent="0.2">
      <c r="D4690" s="16"/>
    </row>
    <row r="4691" spans="4:4" x14ac:dyDescent="0.2">
      <c r="D4691" s="16"/>
    </row>
    <row r="4692" spans="4:4" x14ac:dyDescent="0.2">
      <c r="D4692" s="16"/>
    </row>
    <row r="4693" spans="4:4" x14ac:dyDescent="0.2">
      <c r="D4693" s="16"/>
    </row>
    <row r="4694" spans="4:4" x14ac:dyDescent="0.2">
      <c r="D4694" s="16"/>
    </row>
    <row r="4695" spans="4:4" x14ac:dyDescent="0.2">
      <c r="D4695" s="16"/>
    </row>
    <row r="4696" spans="4:4" x14ac:dyDescent="0.2">
      <c r="D4696" s="16"/>
    </row>
    <row r="4697" spans="4:4" x14ac:dyDescent="0.2">
      <c r="D4697" s="16"/>
    </row>
    <row r="4698" spans="4:4" x14ac:dyDescent="0.2">
      <c r="D4698" s="16"/>
    </row>
    <row r="4699" spans="4:4" x14ac:dyDescent="0.2">
      <c r="D4699" s="16"/>
    </row>
    <row r="4700" spans="4:4" x14ac:dyDescent="0.2">
      <c r="D4700" s="16"/>
    </row>
    <row r="4701" spans="4:4" x14ac:dyDescent="0.2">
      <c r="D4701" s="16"/>
    </row>
    <row r="4702" spans="4:4" x14ac:dyDescent="0.2">
      <c r="D4702" s="16"/>
    </row>
    <row r="4703" spans="4:4" x14ac:dyDescent="0.2">
      <c r="D4703" s="16"/>
    </row>
    <row r="4704" spans="4:4" x14ac:dyDescent="0.2">
      <c r="D4704" s="16"/>
    </row>
    <row r="4705" spans="4:4" x14ac:dyDescent="0.2">
      <c r="D4705" s="16"/>
    </row>
    <row r="4706" spans="4:4" x14ac:dyDescent="0.2">
      <c r="D4706" s="16"/>
    </row>
    <row r="4707" spans="4:4" x14ac:dyDescent="0.2">
      <c r="D4707" s="16"/>
    </row>
    <row r="4708" spans="4:4" x14ac:dyDescent="0.2">
      <c r="D4708" s="16"/>
    </row>
    <row r="4709" spans="4:4" x14ac:dyDescent="0.2">
      <c r="D4709" s="16"/>
    </row>
    <row r="4710" spans="4:4" x14ac:dyDescent="0.2">
      <c r="D4710" s="16"/>
    </row>
    <row r="4711" spans="4:4" x14ac:dyDescent="0.2">
      <c r="D4711" s="16"/>
    </row>
    <row r="4712" spans="4:4" x14ac:dyDescent="0.2">
      <c r="D4712" s="16"/>
    </row>
    <row r="4713" spans="4:4" x14ac:dyDescent="0.2">
      <c r="D4713" s="16"/>
    </row>
    <row r="4714" spans="4:4" x14ac:dyDescent="0.2">
      <c r="D4714" s="16"/>
    </row>
    <row r="4715" spans="4:4" x14ac:dyDescent="0.2">
      <c r="D4715" s="16"/>
    </row>
    <row r="4716" spans="4:4" x14ac:dyDescent="0.2">
      <c r="D4716" s="16"/>
    </row>
    <row r="4717" spans="4:4" x14ac:dyDescent="0.2">
      <c r="D4717" s="16"/>
    </row>
    <row r="4718" spans="4:4" x14ac:dyDescent="0.2">
      <c r="D4718" s="16"/>
    </row>
    <row r="4719" spans="4:4" x14ac:dyDescent="0.2">
      <c r="D4719" s="16"/>
    </row>
    <row r="4720" spans="4:4" x14ac:dyDescent="0.2">
      <c r="D4720" s="16"/>
    </row>
    <row r="4721" spans="4:4" x14ac:dyDescent="0.2">
      <c r="D4721" s="16"/>
    </row>
    <row r="4722" spans="4:4" x14ac:dyDescent="0.2">
      <c r="D4722" s="16"/>
    </row>
    <row r="4723" spans="4:4" x14ac:dyDescent="0.2">
      <c r="D4723" s="16"/>
    </row>
    <row r="4724" spans="4:4" x14ac:dyDescent="0.2">
      <c r="D4724" s="16"/>
    </row>
    <row r="4725" spans="4:4" x14ac:dyDescent="0.2">
      <c r="D4725" s="16"/>
    </row>
    <row r="4726" spans="4:4" x14ac:dyDescent="0.2">
      <c r="D4726" s="16"/>
    </row>
    <row r="4727" spans="4:4" x14ac:dyDescent="0.2">
      <c r="D4727" s="16"/>
    </row>
    <row r="4728" spans="4:4" x14ac:dyDescent="0.2">
      <c r="D4728" s="16"/>
    </row>
    <row r="4729" spans="4:4" x14ac:dyDescent="0.2">
      <c r="D4729" s="16"/>
    </row>
    <row r="4730" spans="4:4" x14ac:dyDescent="0.2">
      <c r="D4730" s="16"/>
    </row>
    <row r="4731" spans="4:4" x14ac:dyDescent="0.2">
      <c r="D4731" s="16"/>
    </row>
    <row r="4732" spans="4:4" x14ac:dyDescent="0.2">
      <c r="D4732" s="16"/>
    </row>
    <row r="4733" spans="4:4" x14ac:dyDescent="0.2">
      <c r="D4733" s="16"/>
    </row>
    <row r="4734" spans="4:4" x14ac:dyDescent="0.2">
      <c r="D4734" s="16"/>
    </row>
    <row r="4735" spans="4:4" x14ac:dyDescent="0.2">
      <c r="D4735" s="16"/>
    </row>
    <row r="4736" spans="4:4" x14ac:dyDescent="0.2">
      <c r="D4736" s="16"/>
    </row>
    <row r="4737" spans="4:4" x14ac:dyDescent="0.2">
      <c r="D4737" s="16"/>
    </row>
    <row r="4738" spans="4:4" x14ac:dyDescent="0.2">
      <c r="D4738" s="16"/>
    </row>
    <row r="4739" spans="4:4" x14ac:dyDescent="0.2">
      <c r="D4739" s="16"/>
    </row>
    <row r="4740" spans="4:4" x14ac:dyDescent="0.2">
      <c r="D4740" s="16"/>
    </row>
    <row r="4741" spans="4:4" x14ac:dyDescent="0.2">
      <c r="D4741" s="16"/>
    </row>
    <row r="4742" spans="4:4" x14ac:dyDescent="0.2">
      <c r="D4742" s="16"/>
    </row>
    <row r="4743" spans="4:4" x14ac:dyDescent="0.2">
      <c r="D4743" s="16"/>
    </row>
    <row r="4744" spans="4:4" x14ac:dyDescent="0.2">
      <c r="D4744" s="16"/>
    </row>
    <row r="4745" spans="4:4" x14ac:dyDescent="0.2">
      <c r="D4745" s="16"/>
    </row>
    <row r="4746" spans="4:4" x14ac:dyDescent="0.2">
      <c r="D4746" s="16"/>
    </row>
    <row r="4747" spans="4:4" x14ac:dyDescent="0.2">
      <c r="D4747" s="16"/>
    </row>
    <row r="4748" spans="4:4" x14ac:dyDescent="0.2">
      <c r="D4748" s="16"/>
    </row>
    <row r="4749" spans="4:4" x14ac:dyDescent="0.2">
      <c r="D4749" s="16"/>
    </row>
    <row r="4750" spans="4:4" x14ac:dyDescent="0.2">
      <c r="D4750" s="16"/>
    </row>
    <row r="4751" spans="4:4" x14ac:dyDescent="0.2">
      <c r="D4751" s="16"/>
    </row>
    <row r="4752" spans="4:4" x14ac:dyDescent="0.2">
      <c r="D4752" s="16"/>
    </row>
    <row r="4753" spans="4:4" x14ac:dyDescent="0.2">
      <c r="D4753" s="16"/>
    </row>
    <row r="4754" spans="4:4" x14ac:dyDescent="0.2">
      <c r="D4754" s="16"/>
    </row>
    <row r="4755" spans="4:4" x14ac:dyDescent="0.2">
      <c r="D4755" s="16"/>
    </row>
    <row r="4756" spans="4:4" x14ac:dyDescent="0.2">
      <c r="D4756" s="16"/>
    </row>
    <row r="4757" spans="4:4" x14ac:dyDescent="0.2">
      <c r="D4757" s="16"/>
    </row>
    <row r="4758" spans="4:4" x14ac:dyDescent="0.2">
      <c r="D4758" s="16"/>
    </row>
    <row r="4759" spans="4:4" x14ac:dyDescent="0.2">
      <c r="D4759" s="16"/>
    </row>
    <row r="4760" spans="4:4" x14ac:dyDescent="0.2">
      <c r="D4760" s="16"/>
    </row>
    <row r="4761" spans="4:4" x14ac:dyDescent="0.2">
      <c r="D4761" s="16"/>
    </row>
    <row r="4762" spans="4:4" x14ac:dyDescent="0.2">
      <c r="D4762" s="16"/>
    </row>
    <row r="4763" spans="4:4" x14ac:dyDescent="0.2">
      <c r="D4763" s="16"/>
    </row>
    <row r="4764" spans="4:4" x14ac:dyDescent="0.2">
      <c r="D4764" s="16"/>
    </row>
    <row r="4765" spans="4:4" x14ac:dyDescent="0.2">
      <c r="D4765" s="16"/>
    </row>
    <row r="4766" spans="4:4" x14ac:dyDescent="0.2">
      <c r="D4766" s="16"/>
    </row>
    <row r="4767" spans="4:4" x14ac:dyDescent="0.2">
      <c r="D4767" s="16"/>
    </row>
    <row r="4768" spans="4:4" x14ac:dyDescent="0.2">
      <c r="D4768" s="16"/>
    </row>
    <row r="4769" spans="4:4" x14ac:dyDescent="0.2">
      <c r="D4769" s="16"/>
    </row>
    <row r="4770" spans="4:4" x14ac:dyDescent="0.2">
      <c r="D4770" s="16"/>
    </row>
    <row r="4771" spans="4:4" x14ac:dyDescent="0.2">
      <c r="D4771" s="16"/>
    </row>
    <row r="4772" spans="4:4" x14ac:dyDescent="0.2">
      <c r="D4772" s="16"/>
    </row>
    <row r="4773" spans="4:4" x14ac:dyDescent="0.2">
      <c r="D4773" s="16"/>
    </row>
    <row r="4774" spans="4:4" x14ac:dyDescent="0.2">
      <c r="D4774" s="16"/>
    </row>
    <row r="4775" spans="4:4" x14ac:dyDescent="0.2">
      <c r="D4775" s="16"/>
    </row>
    <row r="4776" spans="4:4" x14ac:dyDescent="0.2">
      <c r="D4776" s="16"/>
    </row>
    <row r="4777" spans="4:4" x14ac:dyDescent="0.2">
      <c r="D4777" s="16"/>
    </row>
    <row r="4778" spans="4:4" x14ac:dyDescent="0.2">
      <c r="D4778" s="16"/>
    </row>
    <row r="4779" spans="4:4" x14ac:dyDescent="0.2">
      <c r="D4779" s="16"/>
    </row>
    <row r="4780" spans="4:4" x14ac:dyDescent="0.2">
      <c r="D4780" s="16"/>
    </row>
    <row r="4781" spans="4:4" x14ac:dyDescent="0.2">
      <c r="D4781" s="16"/>
    </row>
    <row r="4782" spans="4:4" x14ac:dyDescent="0.2">
      <c r="D4782" s="16"/>
    </row>
    <row r="4783" spans="4:4" x14ac:dyDescent="0.2">
      <c r="D4783" s="16"/>
    </row>
    <row r="4784" spans="4:4" x14ac:dyDescent="0.2">
      <c r="D4784" s="16"/>
    </row>
    <row r="4785" spans="4:4" x14ac:dyDescent="0.2">
      <c r="D4785" s="16"/>
    </row>
    <row r="4786" spans="4:4" x14ac:dyDescent="0.2">
      <c r="D4786" s="16"/>
    </row>
    <row r="4787" spans="4:4" x14ac:dyDescent="0.2">
      <c r="D4787" s="16"/>
    </row>
    <row r="4788" spans="4:4" x14ac:dyDescent="0.2">
      <c r="D4788" s="16"/>
    </row>
    <row r="4789" spans="4:4" x14ac:dyDescent="0.2">
      <c r="D4789" s="16"/>
    </row>
    <row r="4790" spans="4:4" x14ac:dyDescent="0.2">
      <c r="D4790" s="16"/>
    </row>
    <row r="4791" spans="4:4" x14ac:dyDescent="0.2">
      <c r="D4791" s="16"/>
    </row>
    <row r="4792" spans="4:4" x14ac:dyDescent="0.2">
      <c r="D4792" s="16"/>
    </row>
    <row r="4793" spans="4:4" x14ac:dyDescent="0.2">
      <c r="D4793" s="16"/>
    </row>
    <row r="4794" spans="4:4" x14ac:dyDescent="0.2">
      <c r="D4794" s="16"/>
    </row>
    <row r="4795" spans="4:4" x14ac:dyDescent="0.2">
      <c r="D4795" s="16"/>
    </row>
    <row r="4796" spans="4:4" x14ac:dyDescent="0.2">
      <c r="D4796" s="16"/>
    </row>
    <row r="4797" spans="4:4" x14ac:dyDescent="0.2">
      <c r="D4797" s="16"/>
    </row>
    <row r="4798" spans="4:4" x14ac:dyDescent="0.2">
      <c r="D4798" s="16"/>
    </row>
    <row r="4799" spans="4:4" x14ac:dyDescent="0.2">
      <c r="D4799" s="16"/>
    </row>
    <row r="4800" spans="4:4" x14ac:dyDescent="0.2">
      <c r="D4800" s="16"/>
    </row>
    <row r="4801" spans="4:4" x14ac:dyDescent="0.2">
      <c r="D4801" s="16"/>
    </row>
    <row r="4802" spans="4:4" x14ac:dyDescent="0.2">
      <c r="D4802" s="16"/>
    </row>
    <row r="4803" spans="4:4" x14ac:dyDescent="0.2">
      <c r="D4803" s="16"/>
    </row>
    <row r="4804" spans="4:4" x14ac:dyDescent="0.2">
      <c r="D4804" s="16"/>
    </row>
    <row r="4805" spans="4:4" x14ac:dyDescent="0.2">
      <c r="D4805" s="16"/>
    </row>
    <row r="4806" spans="4:4" x14ac:dyDescent="0.2">
      <c r="D4806" s="16"/>
    </row>
    <row r="4807" spans="4:4" x14ac:dyDescent="0.2">
      <c r="D4807" s="16"/>
    </row>
    <row r="4808" spans="4:4" x14ac:dyDescent="0.2">
      <c r="D4808" s="16"/>
    </row>
    <row r="4809" spans="4:4" x14ac:dyDescent="0.2">
      <c r="D4809" s="16"/>
    </row>
    <row r="4810" spans="4:4" x14ac:dyDescent="0.2">
      <c r="D4810" s="16"/>
    </row>
    <row r="4811" spans="4:4" x14ac:dyDescent="0.2">
      <c r="D4811" s="16"/>
    </row>
    <row r="4812" spans="4:4" x14ac:dyDescent="0.2">
      <c r="D4812" s="16"/>
    </row>
    <row r="4813" spans="4:4" x14ac:dyDescent="0.2">
      <c r="D4813" s="16"/>
    </row>
    <row r="4814" spans="4:4" x14ac:dyDescent="0.2">
      <c r="D4814" s="16"/>
    </row>
    <row r="4815" spans="4:4" x14ac:dyDescent="0.2">
      <c r="D4815" s="16"/>
    </row>
    <row r="4816" spans="4:4" x14ac:dyDescent="0.2">
      <c r="D4816" s="16"/>
    </row>
    <row r="4817" spans="4:4" x14ac:dyDescent="0.2">
      <c r="D4817" s="16"/>
    </row>
    <row r="4818" spans="4:4" x14ac:dyDescent="0.2">
      <c r="D4818" s="16"/>
    </row>
    <row r="4819" spans="4:4" x14ac:dyDescent="0.2">
      <c r="D4819" s="16"/>
    </row>
    <row r="4820" spans="4:4" x14ac:dyDescent="0.2">
      <c r="D4820" s="16"/>
    </row>
    <row r="4821" spans="4:4" x14ac:dyDescent="0.2">
      <c r="D4821" s="16"/>
    </row>
    <row r="4822" spans="4:4" x14ac:dyDescent="0.2">
      <c r="D4822" s="16"/>
    </row>
    <row r="4823" spans="4:4" x14ac:dyDescent="0.2">
      <c r="D4823" s="16"/>
    </row>
    <row r="4824" spans="4:4" x14ac:dyDescent="0.2">
      <c r="D4824" s="16"/>
    </row>
    <row r="4825" spans="4:4" x14ac:dyDescent="0.2">
      <c r="D4825" s="16"/>
    </row>
    <row r="4826" spans="4:4" x14ac:dyDescent="0.2">
      <c r="D4826" s="16"/>
    </row>
    <row r="4827" spans="4:4" x14ac:dyDescent="0.2">
      <c r="D4827" s="16"/>
    </row>
    <row r="4828" spans="4:4" x14ac:dyDescent="0.2">
      <c r="D4828" s="16"/>
    </row>
    <row r="4829" spans="4:4" x14ac:dyDescent="0.2">
      <c r="D4829" s="16"/>
    </row>
    <row r="4830" spans="4:4" x14ac:dyDescent="0.2">
      <c r="D4830" s="16"/>
    </row>
    <row r="4831" spans="4:4" x14ac:dyDescent="0.2">
      <c r="D4831" s="16"/>
    </row>
    <row r="4832" spans="4:4" x14ac:dyDescent="0.2">
      <c r="D4832" s="16"/>
    </row>
    <row r="4833" spans="4:4" x14ac:dyDescent="0.2">
      <c r="D4833" s="16"/>
    </row>
    <row r="4834" spans="4:4" x14ac:dyDescent="0.2">
      <c r="D4834" s="16"/>
    </row>
    <row r="4835" spans="4:4" x14ac:dyDescent="0.2">
      <c r="D4835" s="16"/>
    </row>
    <row r="4836" spans="4:4" x14ac:dyDescent="0.2">
      <c r="D4836" s="16"/>
    </row>
    <row r="4837" spans="4:4" x14ac:dyDescent="0.2">
      <c r="D4837" s="16"/>
    </row>
    <row r="4838" spans="4:4" x14ac:dyDescent="0.2">
      <c r="D4838" s="16"/>
    </row>
    <row r="4839" spans="4:4" x14ac:dyDescent="0.2">
      <c r="D4839" s="16"/>
    </row>
    <row r="4840" spans="4:4" x14ac:dyDescent="0.2">
      <c r="D4840" s="16"/>
    </row>
    <row r="4841" spans="4:4" x14ac:dyDescent="0.2">
      <c r="D4841" s="16"/>
    </row>
    <row r="4842" spans="4:4" x14ac:dyDescent="0.2">
      <c r="D4842" s="16"/>
    </row>
    <row r="4843" spans="4:4" x14ac:dyDescent="0.2">
      <c r="D4843" s="16"/>
    </row>
    <row r="4844" spans="4:4" x14ac:dyDescent="0.2">
      <c r="D4844" s="16"/>
    </row>
    <row r="4845" spans="4:4" x14ac:dyDescent="0.2">
      <c r="D4845" s="16"/>
    </row>
    <row r="4846" spans="4:4" x14ac:dyDescent="0.2">
      <c r="D4846" s="16"/>
    </row>
    <row r="4847" spans="4:4" x14ac:dyDescent="0.2">
      <c r="D4847" s="16"/>
    </row>
    <row r="4848" spans="4:4" x14ac:dyDescent="0.2">
      <c r="D4848" s="16"/>
    </row>
    <row r="4849" spans="4:4" x14ac:dyDescent="0.2">
      <c r="D4849" s="16"/>
    </row>
    <row r="4850" spans="4:4" x14ac:dyDescent="0.2">
      <c r="D4850" s="16"/>
    </row>
    <row r="4851" spans="4:4" x14ac:dyDescent="0.2">
      <c r="D4851" s="16"/>
    </row>
    <row r="4852" spans="4:4" x14ac:dyDescent="0.2">
      <c r="D4852" s="16"/>
    </row>
    <row r="4853" spans="4:4" x14ac:dyDescent="0.2">
      <c r="D4853" s="16"/>
    </row>
    <row r="4854" spans="4:4" x14ac:dyDescent="0.2">
      <c r="D4854" s="16"/>
    </row>
    <row r="4855" spans="4:4" x14ac:dyDescent="0.2">
      <c r="D4855" s="16"/>
    </row>
    <row r="4856" spans="4:4" x14ac:dyDescent="0.2">
      <c r="D4856" s="16"/>
    </row>
    <row r="4857" spans="4:4" x14ac:dyDescent="0.2">
      <c r="D4857" s="16"/>
    </row>
    <row r="4858" spans="4:4" x14ac:dyDescent="0.2">
      <c r="D4858" s="16"/>
    </row>
    <row r="4859" spans="4:4" x14ac:dyDescent="0.2">
      <c r="D4859" s="16"/>
    </row>
    <row r="4860" spans="4:4" x14ac:dyDescent="0.2">
      <c r="D4860" s="16"/>
    </row>
    <row r="4861" spans="4:4" x14ac:dyDescent="0.2">
      <c r="D4861" s="16"/>
    </row>
    <row r="4862" spans="4:4" x14ac:dyDescent="0.2">
      <c r="D4862" s="16"/>
    </row>
    <row r="4863" spans="4:4" x14ac:dyDescent="0.2">
      <c r="D4863" s="16"/>
    </row>
    <row r="4864" spans="4:4" x14ac:dyDescent="0.2">
      <c r="D4864" s="16"/>
    </row>
    <row r="4865" spans="4:4" x14ac:dyDescent="0.2">
      <c r="D4865" s="16"/>
    </row>
    <row r="4866" spans="4:4" x14ac:dyDescent="0.2">
      <c r="D4866" s="16"/>
    </row>
    <row r="4867" spans="4:4" x14ac:dyDescent="0.2">
      <c r="D4867" s="16"/>
    </row>
    <row r="4868" spans="4:4" x14ac:dyDescent="0.2">
      <c r="D4868" s="16"/>
    </row>
    <row r="4869" spans="4:4" x14ac:dyDescent="0.2">
      <c r="D4869" s="16"/>
    </row>
    <row r="4870" spans="4:4" x14ac:dyDescent="0.2">
      <c r="D4870" s="16"/>
    </row>
    <row r="4871" spans="4:4" x14ac:dyDescent="0.2">
      <c r="D4871" s="16"/>
    </row>
    <row r="4872" spans="4:4" x14ac:dyDescent="0.2">
      <c r="D4872" s="16"/>
    </row>
    <row r="4873" spans="4:4" x14ac:dyDescent="0.2">
      <c r="D4873" s="16"/>
    </row>
    <row r="4874" spans="4:4" x14ac:dyDescent="0.2">
      <c r="D4874" s="16"/>
    </row>
    <row r="4875" spans="4:4" x14ac:dyDescent="0.2">
      <c r="D4875" s="16"/>
    </row>
    <row r="4876" spans="4:4" x14ac:dyDescent="0.2">
      <c r="D4876" s="16"/>
    </row>
    <row r="4877" spans="4:4" x14ac:dyDescent="0.2">
      <c r="D4877" s="16"/>
    </row>
    <row r="4878" spans="4:4" x14ac:dyDescent="0.2">
      <c r="D4878" s="16"/>
    </row>
    <row r="4879" spans="4:4" x14ac:dyDescent="0.2">
      <c r="D4879" s="16"/>
    </row>
    <row r="4880" spans="4:4" x14ac:dyDescent="0.2">
      <c r="D4880" s="16"/>
    </row>
    <row r="4881" spans="4:4" x14ac:dyDescent="0.2">
      <c r="D4881" s="16"/>
    </row>
    <row r="4882" spans="4:4" x14ac:dyDescent="0.2">
      <c r="D4882" s="16"/>
    </row>
    <row r="4883" spans="4:4" x14ac:dyDescent="0.2">
      <c r="D4883" s="16"/>
    </row>
    <row r="4884" spans="4:4" x14ac:dyDescent="0.2">
      <c r="D4884" s="16"/>
    </row>
    <row r="4885" spans="4:4" x14ac:dyDescent="0.2">
      <c r="D4885" s="16"/>
    </row>
    <row r="4886" spans="4:4" x14ac:dyDescent="0.2">
      <c r="D4886" s="16"/>
    </row>
    <row r="4887" spans="4:4" x14ac:dyDescent="0.2">
      <c r="D4887" s="16"/>
    </row>
    <row r="4888" spans="4:4" x14ac:dyDescent="0.2">
      <c r="D4888" s="16"/>
    </row>
    <row r="4889" spans="4:4" x14ac:dyDescent="0.2">
      <c r="D4889" s="16"/>
    </row>
    <row r="4890" spans="4:4" x14ac:dyDescent="0.2">
      <c r="D4890" s="16"/>
    </row>
    <row r="4891" spans="4:4" x14ac:dyDescent="0.2">
      <c r="D4891" s="16"/>
    </row>
    <row r="4892" spans="4:4" x14ac:dyDescent="0.2">
      <c r="D4892" s="16"/>
    </row>
    <row r="4893" spans="4:4" x14ac:dyDescent="0.2">
      <c r="D4893" s="16"/>
    </row>
    <row r="4894" spans="4:4" x14ac:dyDescent="0.2">
      <c r="D4894" s="16"/>
    </row>
    <row r="4895" spans="4:4" x14ac:dyDescent="0.2">
      <c r="D4895" s="16"/>
    </row>
    <row r="4896" spans="4:4" x14ac:dyDescent="0.2">
      <c r="D4896" s="16"/>
    </row>
    <row r="4897" spans="4:4" x14ac:dyDescent="0.2">
      <c r="D4897" s="16"/>
    </row>
    <row r="4898" spans="4:4" x14ac:dyDescent="0.2">
      <c r="D4898" s="16"/>
    </row>
    <row r="4899" spans="4:4" x14ac:dyDescent="0.2">
      <c r="D4899" s="16"/>
    </row>
    <row r="4900" spans="4:4" x14ac:dyDescent="0.2">
      <c r="D4900" s="16"/>
    </row>
    <row r="4901" spans="4:4" x14ac:dyDescent="0.2">
      <c r="D4901" s="16"/>
    </row>
    <row r="4902" spans="4:4" x14ac:dyDescent="0.2">
      <c r="D4902" s="16"/>
    </row>
    <row r="4903" spans="4:4" x14ac:dyDescent="0.2">
      <c r="D4903" s="16"/>
    </row>
    <row r="4904" spans="4:4" x14ac:dyDescent="0.2">
      <c r="D4904" s="16"/>
    </row>
    <row r="4905" spans="4:4" x14ac:dyDescent="0.2">
      <c r="D4905" s="16"/>
    </row>
    <row r="4906" spans="4:4" x14ac:dyDescent="0.2">
      <c r="D4906" s="16"/>
    </row>
    <row r="4907" spans="4:4" x14ac:dyDescent="0.2">
      <c r="D4907" s="16"/>
    </row>
    <row r="4908" spans="4:4" x14ac:dyDescent="0.2">
      <c r="D4908" s="16"/>
    </row>
    <row r="4909" spans="4:4" x14ac:dyDescent="0.2">
      <c r="D4909" s="16"/>
    </row>
    <row r="4910" spans="4:4" x14ac:dyDescent="0.2">
      <c r="D4910" s="16"/>
    </row>
    <row r="4911" spans="4:4" x14ac:dyDescent="0.2">
      <c r="D4911" s="16"/>
    </row>
    <row r="4912" spans="4:4" x14ac:dyDescent="0.2">
      <c r="D4912" s="16"/>
    </row>
    <row r="4913" spans="4:4" x14ac:dyDescent="0.2">
      <c r="D4913" s="16"/>
    </row>
    <row r="4914" spans="4:4" x14ac:dyDescent="0.2">
      <c r="D4914" s="16"/>
    </row>
    <row r="4915" spans="4:4" x14ac:dyDescent="0.2">
      <c r="D4915" s="16"/>
    </row>
    <row r="4916" spans="4:4" x14ac:dyDescent="0.2">
      <c r="D4916" s="16"/>
    </row>
    <row r="4917" spans="4:4" x14ac:dyDescent="0.2">
      <c r="D4917" s="16"/>
    </row>
    <row r="4918" spans="4:4" x14ac:dyDescent="0.2">
      <c r="D4918" s="16"/>
    </row>
    <row r="4919" spans="4:4" x14ac:dyDescent="0.2">
      <c r="D4919" s="16"/>
    </row>
    <row r="4920" spans="4:4" x14ac:dyDescent="0.2">
      <c r="D4920" s="16"/>
    </row>
    <row r="4921" spans="4:4" x14ac:dyDescent="0.2">
      <c r="D4921" s="16"/>
    </row>
    <row r="4922" spans="4:4" x14ac:dyDescent="0.2">
      <c r="D4922" s="16"/>
    </row>
    <row r="4923" spans="4:4" x14ac:dyDescent="0.2">
      <c r="D4923" s="16"/>
    </row>
    <row r="4924" spans="4:4" x14ac:dyDescent="0.2">
      <c r="D4924" s="16"/>
    </row>
    <row r="4925" spans="4:4" x14ac:dyDescent="0.2">
      <c r="D4925" s="16"/>
    </row>
    <row r="4926" spans="4:4" x14ac:dyDescent="0.2">
      <c r="D4926" s="16"/>
    </row>
    <row r="4927" spans="4:4" x14ac:dyDescent="0.2">
      <c r="D4927" s="16"/>
    </row>
    <row r="4928" spans="4:4" x14ac:dyDescent="0.2">
      <c r="D4928" s="16"/>
    </row>
    <row r="4929" spans="4:4" x14ac:dyDescent="0.2">
      <c r="D4929" s="16"/>
    </row>
    <row r="4930" spans="4:4" x14ac:dyDescent="0.2">
      <c r="D4930" s="16"/>
    </row>
    <row r="4931" spans="4:4" x14ac:dyDescent="0.2">
      <c r="D4931" s="16"/>
    </row>
    <row r="4932" spans="4:4" x14ac:dyDescent="0.2">
      <c r="D4932" s="16"/>
    </row>
    <row r="4933" spans="4:4" x14ac:dyDescent="0.2">
      <c r="D4933" s="16"/>
    </row>
    <row r="4934" spans="4:4" x14ac:dyDescent="0.2">
      <c r="D4934" s="16"/>
    </row>
    <row r="4935" spans="4:4" x14ac:dyDescent="0.2">
      <c r="D4935" s="16"/>
    </row>
    <row r="4936" spans="4:4" x14ac:dyDescent="0.2">
      <c r="D4936" s="16"/>
    </row>
    <row r="4937" spans="4:4" x14ac:dyDescent="0.2">
      <c r="D4937" s="16"/>
    </row>
    <row r="4938" spans="4:4" x14ac:dyDescent="0.2">
      <c r="D4938" s="16"/>
    </row>
    <row r="4939" spans="4:4" x14ac:dyDescent="0.2">
      <c r="D4939" s="16"/>
    </row>
    <row r="4940" spans="4:4" x14ac:dyDescent="0.2">
      <c r="D4940" s="16"/>
    </row>
    <row r="4941" spans="4:4" x14ac:dyDescent="0.2">
      <c r="D4941" s="16"/>
    </row>
    <row r="4942" spans="4:4" x14ac:dyDescent="0.2">
      <c r="D4942" s="16"/>
    </row>
    <row r="4943" spans="4:4" x14ac:dyDescent="0.2">
      <c r="D4943" s="16"/>
    </row>
    <row r="4944" spans="4:4" x14ac:dyDescent="0.2">
      <c r="D4944" s="16"/>
    </row>
    <row r="4945" spans="4:4" x14ac:dyDescent="0.2">
      <c r="D4945" s="16"/>
    </row>
    <row r="4946" spans="4:4" x14ac:dyDescent="0.2">
      <c r="D4946" s="16"/>
    </row>
    <row r="4947" spans="4:4" x14ac:dyDescent="0.2">
      <c r="D4947" s="16"/>
    </row>
    <row r="4948" spans="4:4" x14ac:dyDescent="0.2">
      <c r="D4948" s="16"/>
    </row>
    <row r="4949" spans="4:4" x14ac:dyDescent="0.2">
      <c r="D4949" s="16"/>
    </row>
    <row r="4950" spans="4:4" x14ac:dyDescent="0.2">
      <c r="D4950" s="16"/>
    </row>
    <row r="4951" spans="4:4" x14ac:dyDescent="0.2">
      <c r="D4951" s="16"/>
    </row>
    <row r="4952" spans="4:4" x14ac:dyDescent="0.2">
      <c r="D4952" s="16"/>
    </row>
    <row r="4953" spans="4:4" x14ac:dyDescent="0.2">
      <c r="D4953" s="16"/>
    </row>
    <row r="4954" spans="4:4" x14ac:dyDescent="0.2">
      <c r="D4954" s="16"/>
    </row>
    <row r="4955" spans="4:4" x14ac:dyDescent="0.2">
      <c r="D4955" s="16"/>
    </row>
    <row r="4956" spans="4:4" x14ac:dyDescent="0.2">
      <c r="D4956" s="16"/>
    </row>
    <row r="4957" spans="4:4" x14ac:dyDescent="0.2">
      <c r="D4957" s="16"/>
    </row>
    <row r="4958" spans="4:4" x14ac:dyDescent="0.2">
      <c r="D4958" s="16"/>
    </row>
    <row r="4959" spans="4:4" x14ac:dyDescent="0.2">
      <c r="D4959" s="16"/>
    </row>
    <row r="4960" spans="4:4" x14ac:dyDescent="0.2">
      <c r="D4960" s="16"/>
    </row>
    <row r="4961" spans="4:4" x14ac:dyDescent="0.2">
      <c r="D4961" s="16"/>
    </row>
    <row r="4962" spans="4:4" x14ac:dyDescent="0.2">
      <c r="D4962" s="16"/>
    </row>
    <row r="4963" spans="4:4" x14ac:dyDescent="0.2">
      <c r="D4963" s="16"/>
    </row>
    <row r="4964" spans="4:4" x14ac:dyDescent="0.2">
      <c r="D4964" s="16"/>
    </row>
    <row r="4965" spans="4:4" x14ac:dyDescent="0.2">
      <c r="D4965" s="16"/>
    </row>
    <row r="4966" spans="4:4" x14ac:dyDescent="0.2">
      <c r="D4966" s="16"/>
    </row>
    <row r="4967" spans="4:4" x14ac:dyDescent="0.2">
      <c r="D4967" s="16"/>
    </row>
    <row r="4968" spans="4:4" x14ac:dyDescent="0.2">
      <c r="D4968" s="16"/>
    </row>
    <row r="4969" spans="4:4" x14ac:dyDescent="0.2">
      <c r="D4969" s="16"/>
    </row>
    <row r="4970" spans="4:4" x14ac:dyDescent="0.2">
      <c r="D4970" s="16"/>
    </row>
    <row r="4971" spans="4:4" x14ac:dyDescent="0.2">
      <c r="D4971" s="16"/>
    </row>
    <row r="4972" spans="4:4" x14ac:dyDescent="0.2">
      <c r="D4972" s="16"/>
    </row>
    <row r="4973" spans="4:4" x14ac:dyDescent="0.2">
      <c r="D4973" s="16"/>
    </row>
    <row r="4974" spans="4:4" x14ac:dyDescent="0.2">
      <c r="D4974" s="16"/>
    </row>
    <row r="4975" spans="4:4" x14ac:dyDescent="0.2">
      <c r="D4975" s="16"/>
    </row>
    <row r="4976" spans="4:4" x14ac:dyDescent="0.2">
      <c r="D4976" s="16"/>
    </row>
    <row r="4977" spans="4:4" x14ac:dyDescent="0.2">
      <c r="D4977" s="16"/>
    </row>
    <row r="4978" spans="4:4" x14ac:dyDescent="0.2">
      <c r="D4978" s="16"/>
    </row>
    <row r="4979" spans="4:4" x14ac:dyDescent="0.2">
      <c r="D4979" s="16"/>
    </row>
    <row r="4980" spans="4:4" x14ac:dyDescent="0.2">
      <c r="D4980" s="16"/>
    </row>
    <row r="4981" spans="4:4" x14ac:dyDescent="0.2">
      <c r="D4981" s="16"/>
    </row>
    <row r="4982" spans="4:4" x14ac:dyDescent="0.2">
      <c r="D4982" s="16"/>
    </row>
    <row r="4983" spans="4:4" x14ac:dyDescent="0.2">
      <c r="D4983" s="16"/>
    </row>
    <row r="4984" spans="4:4" x14ac:dyDescent="0.2">
      <c r="D4984" s="16"/>
    </row>
    <row r="4985" spans="4:4" x14ac:dyDescent="0.2">
      <c r="D4985" s="16"/>
    </row>
    <row r="4986" spans="4:4" x14ac:dyDescent="0.2">
      <c r="D4986" s="16"/>
    </row>
    <row r="4987" spans="4:4" x14ac:dyDescent="0.2">
      <c r="D4987" s="16"/>
    </row>
    <row r="4988" spans="4:4" x14ac:dyDescent="0.2">
      <c r="D4988" s="16"/>
    </row>
    <row r="4989" spans="4:4" x14ac:dyDescent="0.2">
      <c r="D4989" s="16"/>
    </row>
    <row r="4990" spans="4:4" x14ac:dyDescent="0.2">
      <c r="D4990" s="16"/>
    </row>
    <row r="4991" spans="4:4" x14ac:dyDescent="0.2">
      <c r="D4991" s="16"/>
    </row>
    <row r="4992" spans="4:4" x14ac:dyDescent="0.2">
      <c r="D4992" s="16"/>
    </row>
    <row r="4993" spans="4:4" x14ac:dyDescent="0.2">
      <c r="D4993" s="16"/>
    </row>
    <row r="4994" spans="4:4" x14ac:dyDescent="0.2">
      <c r="D4994" s="16"/>
    </row>
    <row r="4995" spans="4:4" x14ac:dyDescent="0.2">
      <c r="D4995" s="16"/>
    </row>
    <row r="4996" spans="4:4" x14ac:dyDescent="0.2">
      <c r="D4996" s="16"/>
    </row>
    <row r="4997" spans="4:4" x14ac:dyDescent="0.2">
      <c r="D4997" s="16"/>
    </row>
    <row r="4998" spans="4:4" x14ac:dyDescent="0.2">
      <c r="D4998" s="16"/>
    </row>
    <row r="4999" spans="4:4" x14ac:dyDescent="0.2">
      <c r="D4999" s="16"/>
    </row>
    <row r="5000" spans="4:4" x14ac:dyDescent="0.2">
      <c r="D5000" s="16"/>
    </row>
  </sheetData>
  <sheetProtection sheet="1" objects="1" scenarios="1" selectLockedCells="1"/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Šimůnek</dc:creator>
  <cp:lastModifiedBy>Kechnerová Ilona</cp:lastModifiedBy>
  <cp:lastPrinted>2024-04-23T11:23:41Z</cp:lastPrinted>
  <dcterms:created xsi:type="dcterms:W3CDTF">2009-04-08T07:15:50Z</dcterms:created>
  <dcterms:modified xsi:type="dcterms:W3CDTF">2024-04-30T08:08:05Z</dcterms:modified>
</cp:coreProperties>
</file>