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avel\Akce probíhající\CENTRA\Praha 5\Byty - Praha 5\240131 - Podklady pro VŘ\Nepomucká 442,2, byt 19-10\"/>
    </mc:Choice>
  </mc:AlternateContent>
  <bookViews>
    <workbookView xWindow="0" yWindow="0" windowWidth="23040" windowHeight="8796" activeTab="1"/>
  </bookViews>
  <sheets>
    <sheet name="Rekapitulace zakázky" sheetId="1" r:id="rId1"/>
    <sheet name="240131 - 06 - Nepomucká 4..." sheetId="2" r:id="rId2"/>
    <sheet name="Pokyny pro vyplnění" sheetId="3" r:id="rId3"/>
  </sheets>
  <definedNames>
    <definedName name="_xlnm._FilterDatabase" localSheetId="1" hidden="1">'240131 - 06 - Nepomucká 4...'!$C$106:$K$537</definedName>
    <definedName name="_xlnm.Print_Titles" localSheetId="1">'240131 - 06 - Nepomucká 4...'!$106:$106</definedName>
    <definedName name="_xlnm.Print_Titles" localSheetId="0">'Rekapitulace zakázky'!$52:$52</definedName>
    <definedName name="_xlnm.Print_Area" localSheetId="1">'240131 - 06 - Nepomucká 4...'!$C$4:$J$39,'240131 - 06 - Nepomucká 4...'!$C$45:$J$88,'240131 - 06 - Nepomucká 4...'!$C$94:$T$537</definedName>
    <definedName name="_xlnm.Print_Area" localSheetId="0">'Rekapitulace zakázky'!$D$4:$AO$36,'Rekapitulace zakázky'!$C$42:$AQ$56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537" i="2"/>
  <c r="BH537" i="2"/>
  <c r="BG537" i="2"/>
  <c r="BE537" i="2"/>
  <c r="T537" i="2"/>
  <c r="T536" i="2" s="1"/>
  <c r="R537" i="2"/>
  <c r="R536" i="2" s="1"/>
  <c r="P537" i="2"/>
  <c r="P536" i="2"/>
  <c r="BI534" i="2"/>
  <c r="BH534" i="2"/>
  <c r="BG534" i="2"/>
  <c r="BE534" i="2"/>
  <c r="T534" i="2"/>
  <c r="T533" i="2" s="1"/>
  <c r="T529" i="2" s="1"/>
  <c r="R534" i="2"/>
  <c r="R533" i="2"/>
  <c r="P534" i="2"/>
  <c r="P533" i="2" s="1"/>
  <c r="BI531" i="2"/>
  <c r="BH531" i="2"/>
  <c r="BG531" i="2"/>
  <c r="BE531" i="2"/>
  <c r="T531" i="2"/>
  <c r="T530" i="2"/>
  <c r="R531" i="2"/>
  <c r="R530" i="2" s="1"/>
  <c r="R529" i="2" s="1"/>
  <c r="P531" i="2"/>
  <c r="P530" i="2" s="1"/>
  <c r="P529" i="2" s="1"/>
  <c r="BI527" i="2"/>
  <c r="BH527" i="2"/>
  <c r="BG527" i="2"/>
  <c r="BE527" i="2"/>
  <c r="T527" i="2"/>
  <c r="T526" i="2" s="1"/>
  <c r="R527" i="2"/>
  <c r="R526" i="2"/>
  <c r="P527" i="2"/>
  <c r="P526" i="2"/>
  <c r="BI524" i="2"/>
  <c r="BH524" i="2"/>
  <c r="BG524" i="2"/>
  <c r="BE524" i="2"/>
  <c r="T524" i="2"/>
  <c r="R524" i="2"/>
  <c r="P524" i="2"/>
  <c r="BI522" i="2"/>
  <c r="BH522" i="2"/>
  <c r="BG522" i="2"/>
  <c r="BE522" i="2"/>
  <c r="T522" i="2"/>
  <c r="R522" i="2"/>
  <c r="P522" i="2"/>
  <c r="BI520" i="2"/>
  <c r="BH520" i="2"/>
  <c r="BG520" i="2"/>
  <c r="BE520" i="2"/>
  <c r="T520" i="2"/>
  <c r="R520" i="2"/>
  <c r="P520" i="2"/>
  <c r="BI518" i="2"/>
  <c r="BH518" i="2"/>
  <c r="BG518" i="2"/>
  <c r="BE518" i="2"/>
  <c r="T518" i="2"/>
  <c r="R518" i="2"/>
  <c r="P518" i="2"/>
  <c r="BI516" i="2"/>
  <c r="BH516" i="2"/>
  <c r="BG516" i="2"/>
  <c r="BE516" i="2"/>
  <c r="T516" i="2"/>
  <c r="R516" i="2"/>
  <c r="P516" i="2"/>
  <c r="BI514" i="2"/>
  <c r="BH514" i="2"/>
  <c r="BG514" i="2"/>
  <c r="BE514" i="2"/>
  <c r="T514" i="2"/>
  <c r="R514" i="2"/>
  <c r="P514" i="2"/>
  <c r="BI512" i="2"/>
  <c r="BH512" i="2"/>
  <c r="BG512" i="2"/>
  <c r="BE512" i="2"/>
  <c r="T512" i="2"/>
  <c r="R512" i="2"/>
  <c r="P512" i="2"/>
  <c r="BI510" i="2"/>
  <c r="BH510" i="2"/>
  <c r="BG510" i="2"/>
  <c r="BE510" i="2"/>
  <c r="T510" i="2"/>
  <c r="R510" i="2"/>
  <c r="P510" i="2"/>
  <c r="BI507" i="2"/>
  <c r="BH507" i="2"/>
  <c r="BG507" i="2"/>
  <c r="BE507" i="2"/>
  <c r="T507" i="2"/>
  <c r="R507" i="2"/>
  <c r="P507" i="2"/>
  <c r="BI505" i="2"/>
  <c r="BH505" i="2"/>
  <c r="BG505" i="2"/>
  <c r="BE505" i="2"/>
  <c r="T505" i="2"/>
  <c r="R505" i="2"/>
  <c r="P505" i="2"/>
  <c r="BI503" i="2"/>
  <c r="BH503" i="2"/>
  <c r="BG503" i="2"/>
  <c r="BE503" i="2"/>
  <c r="T503" i="2"/>
  <c r="R503" i="2"/>
  <c r="P503" i="2"/>
  <c r="BI501" i="2"/>
  <c r="BH501" i="2"/>
  <c r="BG501" i="2"/>
  <c r="BE501" i="2"/>
  <c r="T501" i="2"/>
  <c r="R501" i="2"/>
  <c r="P501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4" i="2"/>
  <c r="BH494" i="2"/>
  <c r="BG494" i="2"/>
  <c r="BE494" i="2"/>
  <c r="T494" i="2"/>
  <c r="R494" i="2"/>
  <c r="P494" i="2"/>
  <c r="BI492" i="2"/>
  <c r="BH492" i="2"/>
  <c r="BG492" i="2"/>
  <c r="BE492" i="2"/>
  <c r="T492" i="2"/>
  <c r="R492" i="2"/>
  <c r="P492" i="2"/>
  <c r="BI490" i="2"/>
  <c r="BH490" i="2"/>
  <c r="BG490" i="2"/>
  <c r="BE490" i="2"/>
  <c r="T490" i="2"/>
  <c r="R490" i="2"/>
  <c r="P490" i="2"/>
  <c r="BI488" i="2"/>
  <c r="BH488" i="2"/>
  <c r="BG488" i="2"/>
  <c r="BE488" i="2"/>
  <c r="T488" i="2"/>
  <c r="R488" i="2"/>
  <c r="P488" i="2"/>
  <c r="BI486" i="2"/>
  <c r="BH486" i="2"/>
  <c r="BG486" i="2"/>
  <c r="BE486" i="2"/>
  <c r="T486" i="2"/>
  <c r="R486" i="2"/>
  <c r="P486" i="2"/>
  <c r="BI475" i="2"/>
  <c r="BH475" i="2"/>
  <c r="BG475" i="2"/>
  <c r="BE475" i="2"/>
  <c r="T475" i="2"/>
  <c r="R475" i="2"/>
  <c r="P475" i="2"/>
  <c r="BI474" i="2"/>
  <c r="BH474" i="2"/>
  <c r="BG474" i="2"/>
  <c r="BE474" i="2"/>
  <c r="T474" i="2"/>
  <c r="R474" i="2"/>
  <c r="P474" i="2"/>
  <c r="BI472" i="2"/>
  <c r="BH472" i="2"/>
  <c r="BG472" i="2"/>
  <c r="BE472" i="2"/>
  <c r="T472" i="2"/>
  <c r="R472" i="2"/>
  <c r="P472" i="2"/>
  <c r="BI469" i="2"/>
  <c r="BH469" i="2"/>
  <c r="BG469" i="2"/>
  <c r="BE469" i="2"/>
  <c r="T469" i="2"/>
  <c r="R469" i="2"/>
  <c r="P469" i="2"/>
  <c r="BI467" i="2"/>
  <c r="BH467" i="2"/>
  <c r="BG467" i="2"/>
  <c r="BE467" i="2"/>
  <c r="T467" i="2"/>
  <c r="R467" i="2"/>
  <c r="P467" i="2"/>
  <c r="BI465" i="2"/>
  <c r="BH465" i="2"/>
  <c r="BG465" i="2"/>
  <c r="BE465" i="2"/>
  <c r="T465" i="2"/>
  <c r="R465" i="2"/>
  <c r="P465" i="2"/>
  <c r="BI464" i="2"/>
  <c r="BH464" i="2"/>
  <c r="BG464" i="2"/>
  <c r="BE464" i="2"/>
  <c r="T464" i="2"/>
  <c r="R464" i="2"/>
  <c r="P464" i="2"/>
  <c r="BI462" i="2"/>
  <c r="BH462" i="2"/>
  <c r="BG462" i="2"/>
  <c r="BE462" i="2"/>
  <c r="T462" i="2"/>
  <c r="R462" i="2"/>
  <c r="P462" i="2"/>
  <c r="BI461" i="2"/>
  <c r="BH461" i="2"/>
  <c r="BG461" i="2"/>
  <c r="BE461" i="2"/>
  <c r="T461" i="2"/>
  <c r="R461" i="2"/>
  <c r="P461" i="2"/>
  <c r="BI460" i="2"/>
  <c r="BH460" i="2"/>
  <c r="BG460" i="2"/>
  <c r="BE460" i="2"/>
  <c r="T460" i="2"/>
  <c r="R460" i="2"/>
  <c r="P460" i="2"/>
  <c r="BI458" i="2"/>
  <c r="BH458" i="2"/>
  <c r="BG458" i="2"/>
  <c r="BE458" i="2"/>
  <c r="T458" i="2"/>
  <c r="R458" i="2"/>
  <c r="P458" i="2"/>
  <c r="BI457" i="2"/>
  <c r="BH457" i="2"/>
  <c r="BG457" i="2"/>
  <c r="BE457" i="2"/>
  <c r="T457" i="2"/>
  <c r="R457" i="2"/>
  <c r="P457" i="2"/>
  <c r="BI456" i="2"/>
  <c r="BH456" i="2"/>
  <c r="BG456" i="2"/>
  <c r="BE456" i="2"/>
  <c r="T456" i="2"/>
  <c r="R456" i="2"/>
  <c r="P456" i="2"/>
  <c r="BI454" i="2"/>
  <c r="BH454" i="2"/>
  <c r="BG454" i="2"/>
  <c r="BE454" i="2"/>
  <c r="T454" i="2"/>
  <c r="R454" i="2"/>
  <c r="P454" i="2"/>
  <c r="BI453" i="2"/>
  <c r="BH453" i="2"/>
  <c r="BG453" i="2"/>
  <c r="BE453" i="2"/>
  <c r="T453" i="2"/>
  <c r="R453" i="2"/>
  <c r="P453" i="2"/>
  <c r="BI451" i="2"/>
  <c r="BH451" i="2"/>
  <c r="BG451" i="2"/>
  <c r="BE451" i="2"/>
  <c r="T451" i="2"/>
  <c r="R451" i="2"/>
  <c r="P451" i="2"/>
  <c r="BI445" i="2"/>
  <c r="BH445" i="2"/>
  <c r="BG445" i="2"/>
  <c r="BE445" i="2"/>
  <c r="T445" i="2"/>
  <c r="R445" i="2"/>
  <c r="P445" i="2"/>
  <c r="BI442" i="2"/>
  <c r="BH442" i="2"/>
  <c r="BG442" i="2"/>
  <c r="BE442" i="2"/>
  <c r="T442" i="2"/>
  <c r="R442" i="2"/>
  <c r="P442" i="2"/>
  <c r="BI440" i="2"/>
  <c r="BH440" i="2"/>
  <c r="BG440" i="2"/>
  <c r="BE440" i="2"/>
  <c r="T440" i="2"/>
  <c r="R440" i="2"/>
  <c r="P440" i="2"/>
  <c r="BI439" i="2"/>
  <c r="BH439" i="2"/>
  <c r="BG439" i="2"/>
  <c r="BE439" i="2"/>
  <c r="T439" i="2"/>
  <c r="R439" i="2"/>
  <c r="P439" i="2"/>
  <c r="BI437" i="2"/>
  <c r="BH437" i="2"/>
  <c r="BG437" i="2"/>
  <c r="BE437" i="2"/>
  <c r="T437" i="2"/>
  <c r="R437" i="2"/>
  <c r="P437" i="2"/>
  <c r="BI436" i="2"/>
  <c r="BH436" i="2"/>
  <c r="BG436" i="2"/>
  <c r="BE436" i="2"/>
  <c r="T436" i="2"/>
  <c r="R436" i="2"/>
  <c r="P436" i="2"/>
  <c r="BI434" i="2"/>
  <c r="BH434" i="2"/>
  <c r="BG434" i="2"/>
  <c r="BE434" i="2"/>
  <c r="T434" i="2"/>
  <c r="R434" i="2"/>
  <c r="P434" i="2"/>
  <c r="BI433" i="2"/>
  <c r="BH433" i="2"/>
  <c r="BG433" i="2"/>
  <c r="BE433" i="2"/>
  <c r="T433" i="2"/>
  <c r="R433" i="2"/>
  <c r="P433" i="2"/>
  <c r="BI432" i="2"/>
  <c r="BH432" i="2"/>
  <c r="BG432" i="2"/>
  <c r="BE432" i="2"/>
  <c r="T432" i="2"/>
  <c r="R432" i="2"/>
  <c r="P432" i="2"/>
  <c r="BI430" i="2"/>
  <c r="BH430" i="2"/>
  <c r="BG430" i="2"/>
  <c r="BE430" i="2"/>
  <c r="T430" i="2"/>
  <c r="R430" i="2"/>
  <c r="P430" i="2"/>
  <c r="BI429" i="2"/>
  <c r="BH429" i="2"/>
  <c r="BG429" i="2"/>
  <c r="BE429" i="2"/>
  <c r="T429" i="2"/>
  <c r="R429" i="2"/>
  <c r="P429" i="2"/>
  <c r="BI427" i="2"/>
  <c r="BH427" i="2"/>
  <c r="BG427" i="2"/>
  <c r="BE427" i="2"/>
  <c r="T427" i="2"/>
  <c r="R427" i="2"/>
  <c r="P427" i="2"/>
  <c r="BI424" i="2"/>
  <c r="BH424" i="2"/>
  <c r="BG424" i="2"/>
  <c r="BE424" i="2"/>
  <c r="T424" i="2"/>
  <c r="R424" i="2"/>
  <c r="P424" i="2"/>
  <c r="BI422" i="2"/>
  <c r="BH422" i="2"/>
  <c r="BG422" i="2"/>
  <c r="BE422" i="2"/>
  <c r="T422" i="2"/>
  <c r="R422" i="2"/>
  <c r="P422" i="2"/>
  <c r="BI420" i="2"/>
  <c r="BH420" i="2"/>
  <c r="BG420" i="2"/>
  <c r="BE420" i="2"/>
  <c r="T420" i="2"/>
  <c r="R420" i="2"/>
  <c r="P420" i="2"/>
  <c r="BI419" i="2"/>
  <c r="BH419" i="2"/>
  <c r="BG419" i="2"/>
  <c r="BE419" i="2"/>
  <c r="T419" i="2"/>
  <c r="R419" i="2"/>
  <c r="P419" i="2"/>
  <c r="BI418" i="2"/>
  <c r="BH418" i="2"/>
  <c r="BG418" i="2"/>
  <c r="BE418" i="2"/>
  <c r="T418" i="2"/>
  <c r="R418" i="2"/>
  <c r="P418" i="2"/>
  <c r="BI415" i="2"/>
  <c r="BH415" i="2"/>
  <c r="BG415" i="2"/>
  <c r="BE415" i="2"/>
  <c r="T415" i="2"/>
  <c r="R415" i="2"/>
  <c r="P415" i="2"/>
  <c r="BI414" i="2"/>
  <c r="BH414" i="2"/>
  <c r="BG414" i="2"/>
  <c r="BE414" i="2"/>
  <c r="T414" i="2"/>
  <c r="R414" i="2"/>
  <c r="P414" i="2"/>
  <c r="BI413" i="2"/>
  <c r="BH413" i="2"/>
  <c r="BG413" i="2"/>
  <c r="BE413" i="2"/>
  <c r="T413" i="2"/>
  <c r="R413" i="2"/>
  <c r="P413" i="2"/>
  <c r="BI411" i="2"/>
  <c r="BH411" i="2"/>
  <c r="BG411" i="2"/>
  <c r="BE411" i="2"/>
  <c r="T411" i="2"/>
  <c r="R411" i="2"/>
  <c r="P411" i="2"/>
  <c r="BI408" i="2"/>
  <c r="BH408" i="2"/>
  <c r="BG408" i="2"/>
  <c r="BE408" i="2"/>
  <c r="T408" i="2"/>
  <c r="R408" i="2"/>
  <c r="P408" i="2"/>
  <c r="BI405" i="2"/>
  <c r="BH405" i="2"/>
  <c r="BG405" i="2"/>
  <c r="BE405" i="2"/>
  <c r="T405" i="2"/>
  <c r="R405" i="2"/>
  <c r="P405" i="2"/>
  <c r="BI403" i="2"/>
  <c r="BH403" i="2"/>
  <c r="BG403" i="2"/>
  <c r="BE403" i="2"/>
  <c r="T403" i="2"/>
  <c r="R403" i="2"/>
  <c r="P403" i="2"/>
  <c r="BI400" i="2"/>
  <c r="BH400" i="2"/>
  <c r="BG400" i="2"/>
  <c r="BE400" i="2"/>
  <c r="T400" i="2"/>
  <c r="R400" i="2"/>
  <c r="P400" i="2"/>
  <c r="BI399" i="2"/>
  <c r="BH399" i="2"/>
  <c r="BG399" i="2"/>
  <c r="BE399" i="2"/>
  <c r="T399" i="2"/>
  <c r="R399" i="2"/>
  <c r="P399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2" i="2"/>
  <c r="BH392" i="2"/>
  <c r="BG392" i="2"/>
  <c r="BE392" i="2"/>
  <c r="T392" i="2"/>
  <c r="R392" i="2"/>
  <c r="P392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9" i="2"/>
  <c r="BH389" i="2"/>
  <c r="BG389" i="2"/>
  <c r="BE389" i="2"/>
  <c r="T389" i="2"/>
  <c r="R389" i="2"/>
  <c r="P389" i="2"/>
  <c r="BI388" i="2"/>
  <c r="BH388" i="2"/>
  <c r="BG388" i="2"/>
  <c r="BE388" i="2"/>
  <c r="T388" i="2"/>
  <c r="R388" i="2"/>
  <c r="P388" i="2"/>
  <c r="BI387" i="2"/>
  <c r="BH387" i="2"/>
  <c r="BG387" i="2"/>
  <c r="BE387" i="2"/>
  <c r="T387" i="2"/>
  <c r="R387" i="2"/>
  <c r="P387" i="2"/>
  <c r="BI386" i="2"/>
  <c r="BH386" i="2"/>
  <c r="BG386" i="2"/>
  <c r="BE386" i="2"/>
  <c r="T386" i="2"/>
  <c r="R386" i="2"/>
  <c r="P386" i="2"/>
  <c r="BI384" i="2"/>
  <c r="BH384" i="2"/>
  <c r="BG384" i="2"/>
  <c r="BE384" i="2"/>
  <c r="T384" i="2"/>
  <c r="R384" i="2"/>
  <c r="P384" i="2"/>
  <c r="BI383" i="2"/>
  <c r="BH383" i="2"/>
  <c r="BG383" i="2"/>
  <c r="BE383" i="2"/>
  <c r="T383" i="2"/>
  <c r="R383" i="2"/>
  <c r="P383" i="2"/>
  <c r="BI381" i="2"/>
  <c r="BH381" i="2"/>
  <c r="BG381" i="2"/>
  <c r="BE381" i="2"/>
  <c r="T381" i="2"/>
  <c r="R381" i="2"/>
  <c r="P381" i="2"/>
  <c r="BI380" i="2"/>
  <c r="BH380" i="2"/>
  <c r="BG380" i="2"/>
  <c r="BE380" i="2"/>
  <c r="T380" i="2"/>
  <c r="R380" i="2"/>
  <c r="P380" i="2"/>
  <c r="BI378" i="2"/>
  <c r="BH378" i="2"/>
  <c r="BG378" i="2"/>
  <c r="BE378" i="2"/>
  <c r="T378" i="2"/>
  <c r="R378" i="2"/>
  <c r="P378" i="2"/>
  <c r="BI377" i="2"/>
  <c r="BH377" i="2"/>
  <c r="BG377" i="2"/>
  <c r="BE377" i="2"/>
  <c r="T377" i="2"/>
  <c r="R377" i="2"/>
  <c r="P377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2" i="2"/>
  <c r="BH352" i="2"/>
  <c r="BG352" i="2"/>
  <c r="BE352" i="2"/>
  <c r="T352" i="2"/>
  <c r="R352" i="2"/>
  <c r="P352" i="2"/>
  <c r="BI350" i="2"/>
  <c r="BH350" i="2"/>
  <c r="BG350" i="2"/>
  <c r="BE350" i="2"/>
  <c r="T350" i="2"/>
  <c r="R350" i="2"/>
  <c r="P350" i="2"/>
  <c r="BI347" i="2"/>
  <c r="BH347" i="2"/>
  <c r="BG347" i="2"/>
  <c r="BE347" i="2"/>
  <c r="T347" i="2"/>
  <c r="R347" i="2"/>
  <c r="P347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9" i="2"/>
  <c r="BH339" i="2"/>
  <c r="BG339" i="2"/>
  <c r="BE339" i="2"/>
  <c r="T339" i="2"/>
  <c r="R339" i="2"/>
  <c r="P339" i="2"/>
  <c r="BI337" i="2"/>
  <c r="BH337" i="2"/>
  <c r="BG337" i="2"/>
  <c r="BE337" i="2"/>
  <c r="T337" i="2"/>
  <c r="R337" i="2"/>
  <c r="P337" i="2"/>
  <c r="BI335" i="2"/>
  <c r="BH335" i="2"/>
  <c r="BG335" i="2"/>
  <c r="BE335" i="2"/>
  <c r="T335" i="2"/>
  <c r="R335" i="2"/>
  <c r="P335" i="2"/>
  <c r="BI333" i="2"/>
  <c r="BH333" i="2"/>
  <c r="BG333" i="2"/>
  <c r="BE333" i="2"/>
  <c r="T333" i="2"/>
  <c r="R333" i="2"/>
  <c r="P333" i="2"/>
  <c r="BI331" i="2"/>
  <c r="BH331" i="2"/>
  <c r="BG331" i="2"/>
  <c r="BE331" i="2"/>
  <c r="T331" i="2"/>
  <c r="R331" i="2"/>
  <c r="P331" i="2"/>
  <c r="BI329" i="2"/>
  <c r="BH329" i="2"/>
  <c r="BG329" i="2"/>
  <c r="BE329" i="2"/>
  <c r="T329" i="2"/>
  <c r="R329" i="2"/>
  <c r="P329" i="2"/>
  <c r="BI327" i="2"/>
  <c r="BH327" i="2"/>
  <c r="BG327" i="2"/>
  <c r="BE327" i="2"/>
  <c r="T327" i="2"/>
  <c r="R327" i="2"/>
  <c r="P327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89" i="2"/>
  <c r="BH289" i="2"/>
  <c r="BG289" i="2"/>
  <c r="BE289" i="2"/>
  <c r="T289" i="2"/>
  <c r="R289" i="2"/>
  <c r="P289" i="2"/>
  <c r="BI287" i="2"/>
  <c r="BH287" i="2"/>
  <c r="BG287" i="2"/>
  <c r="BE287" i="2"/>
  <c r="T287" i="2"/>
  <c r="R287" i="2"/>
  <c r="P287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59" i="2"/>
  <c r="BH259" i="2"/>
  <c r="BG259" i="2"/>
  <c r="BE259" i="2"/>
  <c r="T259" i="2"/>
  <c r="R259" i="2"/>
  <c r="P259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3" i="2"/>
  <c r="BH253" i="2"/>
  <c r="BG253" i="2"/>
  <c r="BE253" i="2"/>
  <c r="T253" i="2"/>
  <c r="R253" i="2"/>
  <c r="P253" i="2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6" i="2"/>
  <c r="BH236" i="2"/>
  <c r="BG236" i="2"/>
  <c r="BE236" i="2"/>
  <c r="T236" i="2"/>
  <c r="R236" i="2"/>
  <c r="P236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1" i="2"/>
  <c r="BH231" i="2"/>
  <c r="BG231" i="2"/>
  <c r="BE231" i="2"/>
  <c r="T231" i="2"/>
  <c r="R231" i="2"/>
  <c r="P231" i="2"/>
  <c r="BI229" i="2"/>
  <c r="BH229" i="2"/>
  <c r="BG229" i="2"/>
  <c r="BE229" i="2"/>
  <c r="T229" i="2"/>
  <c r="R229" i="2"/>
  <c r="P229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1" i="2"/>
  <c r="BH221" i="2"/>
  <c r="BG221" i="2"/>
  <c r="BE221" i="2"/>
  <c r="T221" i="2"/>
  <c r="R221" i="2"/>
  <c r="P221" i="2"/>
  <c r="BI219" i="2"/>
  <c r="BH219" i="2"/>
  <c r="BG219" i="2"/>
  <c r="BE219" i="2"/>
  <c r="T219" i="2"/>
  <c r="R219" i="2"/>
  <c r="P219" i="2"/>
  <c r="BI217" i="2"/>
  <c r="BH217" i="2"/>
  <c r="BG217" i="2"/>
  <c r="BE217" i="2"/>
  <c r="T217" i="2"/>
  <c r="R217" i="2"/>
  <c r="P217" i="2"/>
  <c r="BI214" i="2"/>
  <c r="BH214" i="2"/>
  <c r="BG214" i="2"/>
  <c r="BE214" i="2"/>
  <c r="T214" i="2"/>
  <c r="R214" i="2"/>
  <c r="P214" i="2"/>
  <c r="BI212" i="2"/>
  <c r="BH212" i="2"/>
  <c r="BG212" i="2"/>
  <c r="BE212" i="2"/>
  <c r="T212" i="2"/>
  <c r="R212" i="2"/>
  <c r="P212" i="2"/>
  <c r="BI208" i="2"/>
  <c r="BH208" i="2"/>
  <c r="BG208" i="2"/>
  <c r="BE208" i="2"/>
  <c r="T208" i="2"/>
  <c r="T207" i="2"/>
  <c r="R208" i="2"/>
  <c r="R207" i="2" s="1"/>
  <c r="P208" i="2"/>
  <c r="P207" i="2" s="1"/>
  <c r="BI205" i="2"/>
  <c r="BH205" i="2"/>
  <c r="BG205" i="2"/>
  <c r="BE205" i="2"/>
  <c r="T205" i="2"/>
  <c r="R205" i="2"/>
  <c r="P205" i="2"/>
  <c r="BI203" i="2"/>
  <c r="BH203" i="2"/>
  <c r="BG203" i="2"/>
  <c r="BE203" i="2"/>
  <c r="T203" i="2"/>
  <c r="R203" i="2"/>
  <c r="P203" i="2"/>
  <c r="BI201" i="2"/>
  <c r="BH201" i="2"/>
  <c r="BG201" i="2"/>
  <c r="BE201" i="2"/>
  <c r="T201" i="2"/>
  <c r="R201" i="2"/>
  <c r="P201" i="2"/>
  <c r="BI199" i="2"/>
  <c r="BH199" i="2"/>
  <c r="BG199" i="2"/>
  <c r="BE199" i="2"/>
  <c r="T199" i="2"/>
  <c r="R199" i="2"/>
  <c r="P199" i="2"/>
  <c r="BI197" i="2"/>
  <c r="BH197" i="2"/>
  <c r="BG197" i="2"/>
  <c r="BE197" i="2"/>
  <c r="T197" i="2"/>
  <c r="R197" i="2"/>
  <c r="P197" i="2"/>
  <c r="BI194" i="2"/>
  <c r="BH194" i="2"/>
  <c r="BG194" i="2"/>
  <c r="BE194" i="2"/>
  <c r="T194" i="2"/>
  <c r="R194" i="2"/>
  <c r="P194" i="2"/>
  <c r="BI192" i="2"/>
  <c r="BH192" i="2"/>
  <c r="BG192" i="2"/>
  <c r="BE192" i="2"/>
  <c r="T192" i="2"/>
  <c r="R192" i="2"/>
  <c r="P192" i="2"/>
  <c r="BI189" i="2"/>
  <c r="BH189" i="2"/>
  <c r="BG189" i="2"/>
  <c r="BE189" i="2"/>
  <c r="T189" i="2"/>
  <c r="R189" i="2"/>
  <c r="P189" i="2"/>
  <c r="BI187" i="2"/>
  <c r="BH187" i="2"/>
  <c r="BG187" i="2"/>
  <c r="BE187" i="2"/>
  <c r="T187" i="2"/>
  <c r="R187" i="2"/>
  <c r="P187" i="2"/>
  <c r="BI183" i="2"/>
  <c r="BH183" i="2"/>
  <c r="BG183" i="2"/>
  <c r="BE183" i="2"/>
  <c r="T183" i="2"/>
  <c r="R183" i="2"/>
  <c r="P183" i="2"/>
  <c r="BI181" i="2"/>
  <c r="BH181" i="2"/>
  <c r="BG181" i="2"/>
  <c r="BE181" i="2"/>
  <c r="T181" i="2"/>
  <c r="R181" i="2"/>
  <c r="P181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0" i="2"/>
  <c r="BH170" i="2"/>
  <c r="BG170" i="2"/>
  <c r="BE170" i="2"/>
  <c r="T170" i="2"/>
  <c r="R170" i="2"/>
  <c r="P170" i="2"/>
  <c r="BI168" i="2"/>
  <c r="BH168" i="2"/>
  <c r="BG168" i="2"/>
  <c r="BE168" i="2"/>
  <c r="T168" i="2"/>
  <c r="R168" i="2"/>
  <c r="P168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5" i="2"/>
  <c r="BH125" i="2"/>
  <c r="BG125" i="2"/>
  <c r="BE125" i="2"/>
  <c r="T125" i="2"/>
  <c r="R125" i="2"/>
  <c r="P125" i="2"/>
  <c r="BI121" i="2"/>
  <c r="BH121" i="2"/>
  <c r="BG121" i="2"/>
  <c r="BE121" i="2"/>
  <c r="T121" i="2"/>
  <c r="R121" i="2"/>
  <c r="P121" i="2"/>
  <c r="BI119" i="2"/>
  <c r="BH119" i="2"/>
  <c r="BG119" i="2"/>
  <c r="BE119" i="2"/>
  <c r="T119" i="2"/>
  <c r="R119" i="2"/>
  <c r="P119" i="2"/>
  <c r="BI117" i="2"/>
  <c r="BH117" i="2"/>
  <c r="BG117" i="2"/>
  <c r="BE117" i="2"/>
  <c r="T117" i="2"/>
  <c r="R117" i="2"/>
  <c r="P117" i="2"/>
  <c r="BI110" i="2"/>
  <c r="BH110" i="2"/>
  <c r="BG110" i="2"/>
  <c r="BE110" i="2"/>
  <c r="T110" i="2"/>
  <c r="R110" i="2"/>
  <c r="P110" i="2"/>
  <c r="J104" i="2"/>
  <c r="F101" i="2"/>
  <c r="E99" i="2"/>
  <c r="J55" i="2"/>
  <c r="F52" i="2"/>
  <c r="E50" i="2"/>
  <c r="J21" i="2"/>
  <c r="E21" i="2"/>
  <c r="J103" i="2" s="1"/>
  <c r="J20" i="2"/>
  <c r="J18" i="2"/>
  <c r="E18" i="2"/>
  <c r="F55" i="2" s="1"/>
  <c r="J17" i="2"/>
  <c r="J15" i="2"/>
  <c r="E15" i="2"/>
  <c r="F103" i="2" s="1"/>
  <c r="J14" i="2"/>
  <c r="J12" i="2"/>
  <c r="J52" i="2" s="1"/>
  <c r="E7" i="2"/>
  <c r="E97" i="2" s="1"/>
  <c r="L50" i="1"/>
  <c r="AM50" i="1"/>
  <c r="AM49" i="1"/>
  <c r="L49" i="1"/>
  <c r="AM47" i="1"/>
  <c r="L47" i="1"/>
  <c r="L45" i="1"/>
  <c r="L44" i="1"/>
  <c r="BK510" i="2"/>
  <c r="J451" i="2"/>
  <c r="BK339" i="2"/>
  <c r="BK312" i="2"/>
  <c r="BK280" i="2"/>
  <c r="BK243" i="2"/>
  <c r="BK219" i="2"/>
  <c r="J162" i="2"/>
  <c r="BK501" i="2"/>
  <c r="J399" i="2"/>
  <c r="BK341" i="2"/>
  <c r="BK278" i="2"/>
  <c r="J239" i="2"/>
  <c r="BK514" i="2"/>
  <c r="J472" i="2"/>
  <c r="BK413" i="2"/>
  <c r="BK383" i="2"/>
  <c r="BK368" i="2"/>
  <c r="BK296" i="2"/>
  <c r="J274" i="2"/>
  <c r="J243" i="2"/>
  <c r="AS54" i="1"/>
  <c r="J469" i="2"/>
  <c r="J405" i="2"/>
  <c r="J383" i="2"/>
  <c r="BK311" i="2"/>
  <c r="J277" i="2"/>
  <c r="J241" i="2"/>
  <c r="J199" i="2"/>
  <c r="BK469" i="2"/>
  <c r="BK442" i="2"/>
  <c r="BK427" i="2"/>
  <c r="J393" i="2"/>
  <c r="J345" i="2"/>
  <c r="J301" i="2"/>
  <c r="J234" i="2"/>
  <c r="BK192" i="2"/>
  <c r="J516" i="2"/>
  <c r="J240" i="2"/>
  <c r="BK181" i="2"/>
  <c r="BK128" i="2"/>
  <c r="BK496" i="2"/>
  <c r="BK457" i="2"/>
  <c r="J397" i="2"/>
  <c r="BK378" i="2"/>
  <c r="BK352" i="2"/>
  <c r="J327" i="2"/>
  <c r="J289" i="2"/>
  <c r="BK251" i="2"/>
  <c r="J203" i="2"/>
  <c r="BK168" i="2"/>
  <c r="J534" i="2"/>
  <c r="J522" i="2"/>
  <c r="BK492" i="2"/>
  <c r="J424" i="2"/>
  <c r="J413" i="2"/>
  <c r="J384" i="2"/>
  <c r="J355" i="2"/>
  <c r="J333" i="2"/>
  <c r="J302" i="2"/>
  <c r="J275" i="2"/>
  <c r="BK239" i="2"/>
  <c r="BK158" i="2"/>
  <c r="BK145" i="2"/>
  <c r="BK488" i="2"/>
  <c r="J439" i="2"/>
  <c r="BK367" i="2"/>
  <c r="J323" i="2"/>
  <c r="BK292" i="2"/>
  <c r="BK245" i="2"/>
  <c r="BK203" i="2"/>
  <c r="BK151" i="2"/>
  <c r="BK456" i="2"/>
  <c r="J389" i="2"/>
  <c r="J322" i="2"/>
  <c r="J212" i="2"/>
  <c r="BK156" i="2"/>
  <c r="BK494" i="2"/>
  <c r="BK429" i="2"/>
  <c r="BK377" i="2"/>
  <c r="BK329" i="2"/>
  <c r="BK271" i="2"/>
  <c r="J208" i="2"/>
  <c r="BK154" i="2"/>
  <c r="BK445" i="2"/>
  <c r="BK400" i="2"/>
  <c r="BK355" i="2"/>
  <c r="BK298" i="2"/>
  <c r="J273" i="2"/>
  <c r="J251" i="2"/>
  <c r="BK187" i="2"/>
  <c r="J117" i="2"/>
  <c r="BK440" i="2"/>
  <c r="BK408" i="2"/>
  <c r="J375" i="2"/>
  <c r="J352" i="2"/>
  <c r="J303" i="2"/>
  <c r="J244" i="2"/>
  <c r="BK214" i="2"/>
  <c r="J503" i="2"/>
  <c r="BK241" i="2"/>
  <c r="BK143" i="2"/>
  <c r="BK503" i="2"/>
  <c r="BK458" i="2"/>
  <c r="J418" i="2"/>
  <c r="J388" i="2"/>
  <c r="BK345" i="2"/>
  <c r="J317" i="2"/>
  <c r="BK303" i="2"/>
  <c r="BK253" i="2"/>
  <c r="BK225" i="2"/>
  <c r="J132" i="2"/>
  <c r="J531" i="2"/>
  <c r="J520" i="2"/>
  <c r="J501" i="2"/>
  <c r="BK460" i="2"/>
  <c r="J420" i="2"/>
  <c r="BK389" i="2"/>
  <c r="J342" i="2"/>
  <c r="BK324" i="2"/>
  <c r="BK304" i="2"/>
  <c r="J278" i="2"/>
  <c r="J245" i="2"/>
  <c r="BK212" i="2"/>
  <c r="BK149" i="2"/>
  <c r="J505" i="2"/>
  <c r="J462" i="2"/>
  <c r="BK373" i="2"/>
  <c r="BK344" i="2"/>
  <c r="BK316" i="2"/>
  <c r="BK261" i="2"/>
  <c r="J225" i="2"/>
  <c r="BK199" i="2"/>
  <c r="J143" i="2"/>
  <c r="BK454" i="2"/>
  <c r="BK405" i="2"/>
  <c r="J324" i="2"/>
  <c r="BK249" i="2"/>
  <c r="J170" i="2"/>
  <c r="BK474" i="2"/>
  <c r="BK420" i="2"/>
  <c r="BK391" i="2"/>
  <c r="BK370" i="2"/>
  <c r="BK347" i="2"/>
  <c r="J287" i="2"/>
  <c r="J259" i="2"/>
  <c r="BK164" i="2"/>
  <c r="BK486" i="2"/>
  <c r="J442" i="2"/>
  <c r="J392" i="2"/>
  <c r="J367" i="2"/>
  <c r="BK293" i="2"/>
  <c r="BK256" i="2"/>
  <c r="BK231" i="2"/>
  <c r="J168" i="2"/>
  <c r="BK125" i="2"/>
  <c r="BK439" i="2"/>
  <c r="J422" i="2"/>
  <c r="BK387" i="2"/>
  <c r="BK369" i="2"/>
  <c r="BK323" i="2"/>
  <c r="BK279" i="2"/>
  <c r="J261" i="2"/>
  <c r="BK130" i="2"/>
  <c r="BK498" i="2"/>
  <c r="BK234" i="2"/>
  <c r="BK160" i="2"/>
  <c r="BK121" i="2"/>
  <c r="BK475" i="2"/>
  <c r="BK437" i="2"/>
  <c r="BK390" i="2"/>
  <c r="BK374" i="2"/>
  <c r="J331" i="2"/>
  <c r="J312" i="2"/>
  <c r="BK302" i="2"/>
  <c r="BK257" i="2"/>
  <c r="J217" i="2"/>
  <c r="BK170" i="2"/>
  <c r="BK537" i="2"/>
  <c r="J527" i="2"/>
  <c r="J512" i="2"/>
  <c r="J467" i="2"/>
  <c r="BK430" i="2"/>
  <c r="J403" i="2"/>
  <c r="BK375" i="2"/>
  <c r="J337" i="2"/>
  <c r="BK322" i="2"/>
  <c r="J280" i="2"/>
  <c r="BK268" i="2"/>
  <c r="BK221" i="2"/>
  <c r="J164" i="2"/>
  <c r="J119" i="2"/>
  <c r="J386" i="2"/>
  <c r="BK331" i="2"/>
  <c r="J293" i="2"/>
  <c r="J268" i="2"/>
  <c r="J221" i="2"/>
  <c r="J154" i="2"/>
  <c r="J474" i="2"/>
  <c r="J427" i="2"/>
  <c r="J370" i="2"/>
  <c r="J316" i="2"/>
  <c r="BK273" i="2"/>
  <c r="BK197" i="2"/>
  <c r="J518" i="2"/>
  <c r="J436" i="2"/>
  <c r="J411" i="2"/>
  <c r="J366" i="2"/>
  <c r="J320" i="2"/>
  <c r="BK255" i="2"/>
  <c r="J187" i="2"/>
  <c r="BK462" i="2"/>
  <c r="BK424" i="2"/>
  <c r="J387" i="2"/>
  <c r="BK317" i="2"/>
  <c r="BK267" i="2"/>
  <c r="BK205" i="2"/>
  <c r="J134" i="2"/>
  <c r="J465" i="2"/>
  <c r="J430" i="2"/>
  <c r="J398" i="2"/>
  <c r="BK366" i="2"/>
  <c r="BK306" i="2"/>
  <c r="J263" i="2"/>
  <c r="J197" i="2"/>
  <c r="J514" i="2"/>
  <c r="J253" i="2"/>
  <c r="J224" i="2"/>
  <c r="J145" i="2"/>
  <c r="J498" i="2"/>
  <c r="J460" i="2"/>
  <c r="BK411" i="2"/>
  <c r="J380" i="2"/>
  <c r="J341" i="2"/>
  <c r="J307" i="2"/>
  <c r="BK284" i="2"/>
  <c r="BK224" i="2"/>
  <c r="BK174" i="2"/>
  <c r="J110" i="2"/>
  <c r="BK527" i="2"/>
  <c r="BK520" i="2"/>
  <c r="J494" i="2"/>
  <c r="BK422" i="2"/>
  <c r="BK398" i="2"/>
  <c r="BK372" i="2"/>
  <c r="BK327" i="2"/>
  <c r="J313" i="2"/>
  <c r="BK291" i="2"/>
  <c r="J249" i="2"/>
  <c r="J194" i="2"/>
  <c r="J151" i="2"/>
  <c r="BK512" i="2"/>
  <c r="BK465" i="2"/>
  <c r="J437" i="2"/>
  <c r="BK335" i="2"/>
  <c r="J306" i="2"/>
  <c r="BK270" i="2"/>
  <c r="BK244" i="2"/>
  <c r="J166" i="2"/>
  <c r="BK461" i="2"/>
  <c r="J419" i="2"/>
  <c r="J354" i="2"/>
  <c r="J311" i="2"/>
  <c r="J255" i="2"/>
  <c r="J158" i="2"/>
  <c r="BK507" i="2"/>
  <c r="BK434" i="2"/>
  <c r="BK388" i="2"/>
  <c r="J350" i="2"/>
  <c r="J283" i="2"/>
  <c r="J262" i="2"/>
  <c r="BK166" i="2"/>
  <c r="BK472" i="2"/>
  <c r="BK433" i="2"/>
  <c r="J395" i="2"/>
  <c r="BK315" i="2"/>
  <c r="J284" i="2"/>
  <c r="J247" i="2"/>
  <c r="BK189" i="2"/>
  <c r="J130" i="2"/>
  <c r="BK451" i="2"/>
  <c r="J432" i="2"/>
  <c r="J414" i="2"/>
  <c r="BK380" i="2"/>
  <c r="J369" i="2"/>
  <c r="BK307" i="2"/>
  <c r="BK275" i="2"/>
  <c r="J233" i="2"/>
  <c r="J172" i="2"/>
  <c r="J492" i="2"/>
  <c r="BK229" i="2"/>
  <c r="J183" i="2"/>
  <c r="BK119" i="2"/>
  <c r="J488" i="2"/>
  <c r="J456" i="2"/>
  <c r="J400" i="2"/>
  <c r="BK381" i="2"/>
  <c r="BK337" i="2"/>
  <c r="BK320" i="2"/>
  <c r="J292" i="2"/>
  <c r="J256" i="2"/>
  <c r="BK236" i="2"/>
  <c r="J192" i="2"/>
  <c r="J147" i="2"/>
  <c r="J537" i="2"/>
  <c r="BK524" i="2"/>
  <c r="BK516" i="2"/>
  <c r="J490" i="2"/>
  <c r="BK453" i="2"/>
  <c r="BK414" i="2"/>
  <c r="BK386" i="2"/>
  <c r="J339" i="2"/>
  <c r="BK308" i="2"/>
  <c r="BK277" i="2"/>
  <c r="J257" i="2"/>
  <c r="J174" i="2"/>
  <c r="BK147" i="2"/>
  <c r="J507" i="2"/>
  <c r="J464" i="2"/>
  <c r="J429" i="2"/>
  <c r="BK357" i="2"/>
  <c r="J321" i="2"/>
  <c r="BK265" i="2"/>
  <c r="BK172" i="2"/>
  <c r="BK134" i="2"/>
  <c r="J445" i="2"/>
  <c r="BK384" i="2"/>
  <c r="J298" i="2"/>
  <c r="BK247" i="2"/>
  <c r="BK183" i="2"/>
  <c r="J510" i="2"/>
  <c r="BK432" i="2"/>
  <c r="BK403" i="2"/>
  <c r="J372" i="2"/>
  <c r="BK321" i="2"/>
  <c r="J279" i="2"/>
  <c r="BK194" i="2"/>
  <c r="J461" i="2"/>
  <c r="BK397" i="2"/>
  <c r="J381" i="2"/>
  <c r="BK300" i="2"/>
  <c r="BK263" i="2"/>
  <c r="BK201" i="2"/>
  <c r="BK162" i="2"/>
  <c r="J486" i="2"/>
  <c r="J434" i="2"/>
  <c r="BK395" i="2"/>
  <c r="J373" i="2"/>
  <c r="BK342" i="2"/>
  <c r="BK289" i="2"/>
  <c r="BK274" i="2"/>
  <c r="BK227" i="2"/>
  <c r="BK117" i="2"/>
  <c r="BK490" i="2"/>
  <c r="J236" i="2"/>
  <c r="J189" i="2"/>
  <c r="BK132" i="2"/>
  <c r="BK467" i="2"/>
  <c r="BK419" i="2"/>
  <c r="BK393" i="2"/>
  <c r="J357" i="2"/>
  <c r="J329" i="2"/>
  <c r="J304" i="2"/>
  <c r="BK283" i="2"/>
  <c r="BK208" i="2"/>
  <c r="J160" i="2"/>
  <c r="BK534" i="2"/>
  <c r="J524" i="2"/>
  <c r="BK505" i="2"/>
  <c r="BK464" i="2"/>
  <c r="BK415" i="2"/>
  <c r="BK392" i="2"/>
  <c r="J368" i="2"/>
  <c r="J335" i="2"/>
  <c r="J315" i="2"/>
  <c r="J300" i="2"/>
  <c r="J270" i="2"/>
  <c r="BK217" i="2"/>
  <c r="J157" i="2"/>
  <c r="J121" i="2"/>
  <c r="J496" i="2"/>
  <c r="J457" i="2"/>
  <c r="BK350" i="2"/>
  <c r="BK301" i="2"/>
  <c r="J267" i="2"/>
  <c r="J231" i="2"/>
  <c r="J214" i="2"/>
  <c r="BK518" i="2"/>
  <c r="J415" i="2"/>
  <c r="J347" i="2"/>
  <c r="J296" i="2"/>
  <c r="J219" i="2"/>
  <c r="BK157" i="2"/>
  <c r="J440" i="2"/>
  <c r="J390" i="2"/>
  <c r="BK354" i="2"/>
  <c r="J308" i="2"/>
  <c r="J265" i="2"/>
  <c r="J201" i="2"/>
  <c r="J136" i="2"/>
  <c r="J454" i="2"/>
  <c r="J408" i="2"/>
  <c r="J378" i="2"/>
  <c r="BK297" i="2"/>
  <c r="J271" i="2"/>
  <c r="BK233" i="2"/>
  <c r="J156" i="2"/>
  <c r="J458" i="2"/>
  <c r="J433" i="2"/>
  <c r="BK418" i="2"/>
  <c r="J374" i="2"/>
  <c r="BK333" i="2"/>
  <c r="BK287" i="2"/>
  <c r="J229" i="2"/>
  <c r="J125" i="2"/>
  <c r="BK259" i="2"/>
  <c r="J227" i="2"/>
  <c r="J149" i="2"/>
  <c r="BK110" i="2"/>
  <c r="J453" i="2"/>
  <c r="J391" i="2"/>
  <c r="J377" i="2"/>
  <c r="BK313" i="2"/>
  <c r="J291" i="2"/>
  <c r="BK240" i="2"/>
  <c r="J205" i="2"/>
  <c r="J128" i="2"/>
  <c r="BK531" i="2"/>
  <c r="BK522" i="2"/>
  <c r="J475" i="2"/>
  <c r="BK436" i="2"/>
  <c r="BK399" i="2"/>
  <c r="J344" i="2"/>
  <c r="J297" i="2"/>
  <c r="BK262" i="2"/>
  <c r="J181" i="2"/>
  <c r="BK136" i="2"/>
  <c r="P109" i="2" l="1"/>
  <c r="BK161" i="2"/>
  <c r="J161" i="2" s="1"/>
  <c r="J63" i="2" s="1"/>
  <c r="BK211" i="2"/>
  <c r="BK223" i="2"/>
  <c r="J223" i="2"/>
  <c r="J68" i="2"/>
  <c r="R286" i="2"/>
  <c r="BK326" i="2"/>
  <c r="J326" i="2" s="1"/>
  <c r="J75" i="2" s="1"/>
  <c r="T109" i="2"/>
  <c r="T161" i="2"/>
  <c r="P211" i="2"/>
  <c r="T223" i="2"/>
  <c r="T282" i="2"/>
  <c r="T286" i="2"/>
  <c r="P349" i="2"/>
  <c r="P402" i="2"/>
  <c r="P444" i="2"/>
  <c r="R109" i="2"/>
  <c r="R161" i="2"/>
  <c r="T238" i="2"/>
  <c r="BK295" i="2"/>
  <c r="J295" i="2"/>
  <c r="J72" i="2" s="1"/>
  <c r="P310" i="2"/>
  <c r="R349" i="2"/>
  <c r="T402" i="2"/>
  <c r="T426" i="2"/>
  <c r="R471" i="2"/>
  <c r="R124" i="2"/>
  <c r="R191" i="2"/>
  <c r="BK238" i="2"/>
  <c r="J238" i="2" s="1"/>
  <c r="J69" i="2" s="1"/>
  <c r="R282" i="2"/>
  <c r="P286" i="2"/>
  <c r="R310" i="2"/>
  <c r="P319" i="2"/>
  <c r="P326" i="2"/>
  <c r="BK407" i="2"/>
  <c r="J407" i="2" s="1"/>
  <c r="J78" i="2" s="1"/>
  <c r="BK444" i="2"/>
  <c r="J444" i="2"/>
  <c r="J80" i="2"/>
  <c r="T471" i="2"/>
  <c r="BK109" i="2"/>
  <c r="J109" i="2"/>
  <c r="J61" i="2" s="1"/>
  <c r="P161" i="2"/>
  <c r="R211" i="2"/>
  <c r="P223" i="2"/>
  <c r="BK282" i="2"/>
  <c r="J282" i="2" s="1"/>
  <c r="J70" i="2" s="1"/>
  <c r="P295" i="2"/>
  <c r="T310" i="2"/>
  <c r="R319" i="2"/>
  <c r="T326" i="2"/>
  <c r="P407" i="2"/>
  <c r="P426" i="2"/>
  <c r="T444" i="2"/>
  <c r="BK509" i="2"/>
  <c r="J509" i="2"/>
  <c r="J82" i="2" s="1"/>
  <c r="T124" i="2"/>
  <c r="T191" i="2"/>
  <c r="P238" i="2"/>
  <c r="BK286" i="2"/>
  <c r="J286" i="2" s="1"/>
  <c r="J71" i="2" s="1"/>
  <c r="BK310" i="2"/>
  <c r="J310" i="2" s="1"/>
  <c r="J73" i="2" s="1"/>
  <c r="T319" i="2"/>
  <c r="R326" i="2"/>
  <c r="R407" i="2"/>
  <c r="R426" i="2"/>
  <c r="R444" i="2"/>
  <c r="R509" i="2"/>
  <c r="P124" i="2"/>
  <c r="P191" i="2"/>
  <c r="R238" i="2"/>
  <c r="R295" i="2"/>
  <c r="BK319" i="2"/>
  <c r="J319" i="2" s="1"/>
  <c r="J74" i="2" s="1"/>
  <c r="T349" i="2"/>
  <c r="R402" i="2"/>
  <c r="BK426" i="2"/>
  <c r="J426" i="2" s="1"/>
  <c r="J79" i="2" s="1"/>
  <c r="BK471" i="2"/>
  <c r="J471" i="2" s="1"/>
  <c r="J81" i="2" s="1"/>
  <c r="P509" i="2"/>
  <c r="BK124" i="2"/>
  <c r="J124" i="2"/>
  <c r="J62" i="2" s="1"/>
  <c r="BK191" i="2"/>
  <c r="J191" i="2"/>
  <c r="J64" i="2" s="1"/>
  <c r="T211" i="2"/>
  <c r="R223" i="2"/>
  <c r="P282" i="2"/>
  <c r="T295" i="2"/>
  <c r="BK349" i="2"/>
  <c r="J349" i="2"/>
  <c r="J76" i="2"/>
  <c r="BK402" i="2"/>
  <c r="J402" i="2"/>
  <c r="J77" i="2"/>
  <c r="T407" i="2"/>
  <c r="P471" i="2"/>
  <c r="T509" i="2"/>
  <c r="BK207" i="2"/>
  <c r="J207" i="2"/>
  <c r="J65" i="2" s="1"/>
  <c r="BK526" i="2"/>
  <c r="J526" i="2"/>
  <c r="J83" i="2" s="1"/>
  <c r="BK530" i="2"/>
  <c r="J530" i="2"/>
  <c r="J85" i="2"/>
  <c r="BK533" i="2"/>
  <c r="J533" i="2" s="1"/>
  <c r="J86" i="2" s="1"/>
  <c r="BK536" i="2"/>
  <c r="J536" i="2" s="1"/>
  <c r="J87" i="2" s="1"/>
  <c r="J54" i="2"/>
  <c r="BF128" i="2"/>
  <c r="BF168" i="2"/>
  <c r="BF170" i="2"/>
  <c r="BF183" i="2"/>
  <c r="BF189" i="2"/>
  <c r="BF253" i="2"/>
  <c r="BF280" i="2"/>
  <c r="BF292" i="2"/>
  <c r="BF307" i="2"/>
  <c r="BF311" i="2"/>
  <c r="BF320" i="2"/>
  <c r="BF345" i="2"/>
  <c r="BF350" i="2"/>
  <c r="BF369" i="2"/>
  <c r="BF390" i="2"/>
  <c r="BF418" i="2"/>
  <c r="BF429" i="2"/>
  <c r="BF486" i="2"/>
  <c r="BF503" i="2"/>
  <c r="BF510" i="2"/>
  <c r="BF516" i="2"/>
  <c r="BF518" i="2"/>
  <c r="BF520" i="2"/>
  <c r="BF522" i="2"/>
  <c r="BF524" i="2"/>
  <c r="BF527" i="2"/>
  <c r="BF531" i="2"/>
  <c r="BF534" i="2"/>
  <c r="BF537" i="2"/>
  <c r="E48" i="2"/>
  <c r="BF117" i="2"/>
  <c r="BF121" i="2"/>
  <c r="BF136" i="2"/>
  <c r="BF187" i="2"/>
  <c r="BF194" i="2"/>
  <c r="BF233" i="2"/>
  <c r="BF244" i="2"/>
  <c r="BF247" i="2"/>
  <c r="BF263" i="2"/>
  <c r="BF265" i="2"/>
  <c r="BF268" i="2"/>
  <c r="BF271" i="2"/>
  <c r="BF273" i="2"/>
  <c r="BF275" i="2"/>
  <c r="BF300" i="2"/>
  <c r="BF323" i="2"/>
  <c r="BF342" i="2"/>
  <c r="BF357" i="2"/>
  <c r="BF366" i="2"/>
  <c r="BF367" i="2"/>
  <c r="BF403" i="2"/>
  <c r="BF408" i="2"/>
  <c r="BF422" i="2"/>
  <c r="BF424" i="2"/>
  <c r="BF433" i="2"/>
  <c r="BF442" i="2"/>
  <c r="BF445" i="2"/>
  <c r="BF451" i="2"/>
  <c r="BF464" i="2"/>
  <c r="BF469" i="2"/>
  <c r="BF472" i="2"/>
  <c r="BF492" i="2"/>
  <c r="BF494" i="2"/>
  <c r="BF505" i="2"/>
  <c r="BF507" i="2"/>
  <c r="BF514" i="2"/>
  <c r="J101" i="2"/>
  <c r="BF157" i="2"/>
  <c r="BF162" i="2"/>
  <c r="BF197" i="2"/>
  <c r="BF201" i="2"/>
  <c r="BF217" i="2"/>
  <c r="BF243" i="2"/>
  <c r="BF261" i="2"/>
  <c r="BF267" i="2"/>
  <c r="BF132" i="2"/>
  <c r="BF147" i="2"/>
  <c r="BF154" i="2"/>
  <c r="BF156" i="2"/>
  <c r="BF166" i="2"/>
  <c r="BF199" i="2"/>
  <c r="BF205" i="2"/>
  <c r="BF208" i="2"/>
  <c r="BF249" i="2"/>
  <c r="BF257" i="2"/>
  <c r="BF270" i="2"/>
  <c r="BF277" i="2"/>
  <c r="BF278" i="2"/>
  <c r="BF296" i="2"/>
  <c r="BF298" i="2"/>
  <c r="BF317" i="2"/>
  <c r="BF322" i="2"/>
  <c r="BF327" i="2"/>
  <c r="BF339" i="2"/>
  <c r="BF347" i="2"/>
  <c r="BF352" i="2"/>
  <c r="BF354" i="2"/>
  <c r="BF368" i="2"/>
  <c r="BF370" i="2"/>
  <c r="BF377" i="2"/>
  <c r="BF381" i="2"/>
  <c r="BF384" i="2"/>
  <c r="BF389" i="2"/>
  <c r="BF391" i="2"/>
  <c r="BF400" i="2"/>
  <c r="BF462" i="2"/>
  <c r="F54" i="2"/>
  <c r="BF151" i="2"/>
  <c r="BF158" i="2"/>
  <c r="BF174" i="2"/>
  <c r="BF192" i="2"/>
  <c r="BF212" i="2"/>
  <c r="BF219" i="2"/>
  <c r="BF259" i="2"/>
  <c r="BF274" i="2"/>
  <c r="BF279" i="2"/>
  <c r="BF291" i="2"/>
  <c r="BF306" i="2"/>
  <c r="BF312" i="2"/>
  <c r="BF321" i="2"/>
  <c r="BF329" i="2"/>
  <c r="BF333" i="2"/>
  <c r="BF372" i="2"/>
  <c r="BF374" i="2"/>
  <c r="BF388" i="2"/>
  <c r="BF399" i="2"/>
  <c r="BF411" i="2"/>
  <c r="BF419" i="2"/>
  <c r="BF420" i="2"/>
  <c r="BF427" i="2"/>
  <c r="BF436" i="2"/>
  <c r="BF439" i="2"/>
  <c r="BF456" i="2"/>
  <c r="BF465" i="2"/>
  <c r="BF474" i="2"/>
  <c r="BF143" i="2"/>
  <c r="BF149" i="2"/>
  <c r="BF181" i="2"/>
  <c r="BF214" i="2"/>
  <c r="BF224" i="2"/>
  <c r="BF227" i="2"/>
  <c r="BF231" i="2"/>
  <c r="BF240" i="2"/>
  <c r="BF245" i="2"/>
  <c r="BF251" i="2"/>
  <c r="BF293" i="2"/>
  <c r="BF301" i="2"/>
  <c r="BF304" i="2"/>
  <c r="BF315" i="2"/>
  <c r="BF316" i="2"/>
  <c r="BF324" i="2"/>
  <c r="BF335" i="2"/>
  <c r="BF341" i="2"/>
  <c r="BF344" i="2"/>
  <c r="BF355" i="2"/>
  <c r="BF373" i="2"/>
  <c r="BF378" i="2"/>
  <c r="BF392" i="2"/>
  <c r="BF393" i="2"/>
  <c r="BF395" i="2"/>
  <c r="BF398" i="2"/>
  <c r="BF414" i="2"/>
  <c r="BF415" i="2"/>
  <c r="BF437" i="2"/>
  <c r="BF453" i="2"/>
  <c r="BF490" i="2"/>
  <c r="BF501" i="2"/>
  <c r="BF512" i="2"/>
  <c r="F104" i="2"/>
  <c r="BF125" i="2"/>
  <c r="BF134" i="2"/>
  <c r="BF145" i="2"/>
  <c r="BF160" i="2"/>
  <c r="BF164" i="2"/>
  <c r="BF172" i="2"/>
  <c r="BF203" i="2"/>
  <c r="BF221" i="2"/>
  <c r="BF225" i="2"/>
  <c r="BF229" i="2"/>
  <c r="BF234" i="2"/>
  <c r="BF241" i="2"/>
  <c r="BF256" i="2"/>
  <c r="BF262" i="2"/>
  <c r="BF287" i="2"/>
  <c r="BF302" i="2"/>
  <c r="BF313" i="2"/>
  <c r="BF331" i="2"/>
  <c r="BF337" i="2"/>
  <c r="BF375" i="2"/>
  <c r="BF386" i="2"/>
  <c r="BF397" i="2"/>
  <c r="BF413" i="2"/>
  <c r="BF432" i="2"/>
  <c r="BF434" i="2"/>
  <c r="BF457" i="2"/>
  <c r="BF488" i="2"/>
  <c r="BF496" i="2"/>
  <c r="BF498" i="2"/>
  <c r="BF110" i="2"/>
  <c r="BF119" i="2"/>
  <c r="BF130" i="2"/>
  <c r="BF236" i="2"/>
  <c r="BF239" i="2"/>
  <c r="BF255" i="2"/>
  <c r="BF283" i="2"/>
  <c r="BF284" i="2"/>
  <c r="BF289" i="2"/>
  <c r="BF297" i="2"/>
  <c r="BF303" i="2"/>
  <c r="BF308" i="2"/>
  <c r="BF380" i="2"/>
  <c r="BF383" i="2"/>
  <c r="BF387" i="2"/>
  <c r="BF405" i="2"/>
  <c r="BF430" i="2"/>
  <c r="BF440" i="2"/>
  <c r="BF454" i="2"/>
  <c r="BF458" i="2"/>
  <c r="BF460" i="2"/>
  <c r="BF461" i="2"/>
  <c r="BF467" i="2"/>
  <c r="BF475" i="2"/>
  <c r="F35" i="2"/>
  <c r="BB55" i="1" s="1"/>
  <c r="BB54" i="1" s="1"/>
  <c r="W31" i="1" s="1"/>
  <c r="F33" i="2"/>
  <c r="AZ55" i="1" s="1"/>
  <c r="AZ54" i="1" s="1"/>
  <c r="AV54" i="1" s="1"/>
  <c r="AK29" i="1" s="1"/>
  <c r="J33" i="2"/>
  <c r="AV55" i="1" s="1"/>
  <c r="F37" i="2"/>
  <c r="BD55" i="1" s="1"/>
  <c r="BD54" i="1" s="1"/>
  <c r="W33" i="1" s="1"/>
  <c r="F36" i="2"/>
  <c r="BC55" i="1" s="1"/>
  <c r="BC54" i="1" s="1"/>
  <c r="W32" i="1" s="1"/>
  <c r="T108" i="2" l="1"/>
  <c r="BK210" i="2"/>
  <c r="J210" i="2" s="1"/>
  <c r="J66" i="2" s="1"/>
  <c r="R210" i="2"/>
  <c r="P210" i="2"/>
  <c r="R108" i="2"/>
  <c r="R107" i="2"/>
  <c r="T210" i="2"/>
  <c r="P108" i="2"/>
  <c r="P107" i="2" s="1"/>
  <c r="AU55" i="1" s="1"/>
  <c r="AU54" i="1" s="1"/>
  <c r="BK108" i="2"/>
  <c r="J211" i="2"/>
  <c r="J67" i="2"/>
  <c r="BK529" i="2"/>
  <c r="J529" i="2" s="1"/>
  <c r="J84" i="2" s="1"/>
  <c r="AY54" i="1"/>
  <c r="F34" i="2"/>
  <c r="BA55" i="1" s="1"/>
  <c r="BA54" i="1" s="1"/>
  <c r="W30" i="1" s="1"/>
  <c r="J34" i="2"/>
  <c r="AW55" i="1" s="1"/>
  <c r="AT55" i="1" s="1"/>
  <c r="AX54" i="1"/>
  <c r="W29" i="1"/>
  <c r="BK107" i="2" l="1"/>
  <c r="J107" i="2"/>
  <c r="J59" i="2"/>
  <c r="T107" i="2"/>
  <c r="J108" i="2"/>
  <c r="J60" i="2" s="1"/>
  <c r="AW54" i="1"/>
  <c r="AK30" i="1" s="1"/>
  <c r="J30" i="2" l="1"/>
  <c r="AG55" i="1"/>
  <c r="AG54" i="1" s="1"/>
  <c r="AT54" i="1"/>
  <c r="AK26" i="1" l="1"/>
  <c r="AN54" i="1"/>
  <c r="J39" i="2"/>
  <c r="AN55" i="1"/>
  <c r="AK35" i="1"/>
</calcChain>
</file>

<file path=xl/sharedStrings.xml><?xml version="1.0" encoding="utf-8"?>
<sst xmlns="http://schemas.openxmlformats.org/spreadsheetml/2006/main" count="5206" uniqueCount="1414">
  <si>
    <t>Export Komplet</t>
  </si>
  <si>
    <t>VZ</t>
  </si>
  <si>
    <t>2.0</t>
  </si>
  <si>
    <t>ZAMOK</t>
  </si>
  <si>
    <t>False</t>
  </si>
  <si>
    <t>{87a01eac-29eb-465b-9a7c-5520304ba021}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</si>
  <si>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</si>
  <si>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</si>
  <si>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</si>
  <si>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</si>
  <si>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</si>
  <si>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</si>
  <si>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</si>
  <si>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</si>
  <si>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240131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</si>
  <si>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</si>
  <si>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</si>
  <si>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Městká část Praha 5</t>
  </si>
  <si>
    <t>KSO:</t>
  </si>
  <si>
    <t/>
  </si>
  <si>
    <t>CC-CZ:</t>
  </si>
  <si>
    <t>Místo:</t>
  </si>
  <si>
    <t>Praha 5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</si>
  <si>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</si>
  <si>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</si>
  <si>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</si>
  <si>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</si>
  <si>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</si>
  <si>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</si>
  <si>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</si>
  <si>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</si>
  <si>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</si>
  <si>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</si>
  <si>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MAPAMI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</si>
  <si>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</si>
  <si>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</si>
  <si>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</si>
  <si>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</si>
  <si>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</si>
  <si>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</si>
  <si>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</si>
  <si>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</si>
  <si>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</si>
  <si>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</si>
  <si>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</si>
  <si>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</si>
  <si>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</si>
  <si>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</si>
  <si>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</si>
  <si>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</si>
  <si>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</si>
  <si>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</si>
  <si>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</si>
  <si>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</si>
  <si>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</si>
  <si>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</si>
  <si>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</si>
  <si>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</si>
  <si>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</si>
  <si>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</si>
  <si>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</si>
  <si>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</si>
  <si>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</si>
  <si>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</si>
  <si>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</si>
  <si>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</si>
  <si>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</si>
  <si>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</si>
  <si>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</si>
  <si>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</si>
  <si>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</si>
  <si>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</si>
  <si>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</si>
  <si>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</si>
  <si>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</si>
  <si>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240131 - 06</t>
  </si>
  <si>
    <t>Nepomucká 442/2, byt č. 19/10</t>
  </si>
  <si>
    <t>STA</t>
  </si>
  <si>
    <t>1</t>
  </si>
  <si>
    <t>{0881bebf-12ae-4ad2-996c-e3eb39137906}</t>
  </si>
  <si>
    <t>KRYCÍ LIST SOUPISU PRACÍ</t>
  </si>
  <si>
    <t>Objekt:</t>
  </si>
  <si>
    <t>240131 - 06 - Nepomucká 442/2, byt č. 19/10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</si>
  <si>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</si>
  <si>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</si>
  <si>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</si>
  <si>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</si>
  <si>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</si>
  <si>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</si>
  <si>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</si>
  <si>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</si>
  <si>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</si>
  <si>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</si>
  <si>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</si>
  <si>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</si>
  <si>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</si>
  <si>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725 - Zdravotechnika - zařizovací předměty</t>
  </si>
  <si>
    <t xml:space="preserve">    726 - Zdravotechnika - předstěnové instalace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</si>
  <si>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</si>
  <si>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</si>
  <si>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</si>
  <si>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</si>
  <si>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</si>
  <si>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</si>
  <si>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</si>
  <si>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</si>
  <si>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</si>
  <si>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</si>
  <si>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</si>
  <si>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</si>
  <si>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</si>
  <si>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</si>
  <si>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</si>
  <si>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</si>
  <si>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</si>
  <si>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</si>
  <si>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</si>
  <si>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</si>
  <si>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</si>
  <si>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</si>
  <si>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</si>
  <si>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</si>
  <si>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</si>
  <si>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</si>
  <si>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</si>
  <si>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</si>
  <si>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</si>
  <si>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</si>
  <si>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</si>
  <si>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</si>
  <si>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</si>
  <si>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</si>
  <si>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</si>
  <si>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</si>
  <si>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342272225</t>
  </si>
  <si>
    <t>Příčky z pórobetonových tvárnic hladkých na tenké maltové lože objemová hmotnost do 500 kg/m3, tloušťka příčky 100 mm</t>
  </si>
  <si>
    <t>m2</t>
  </si>
  <si>
    <t>CS ÚRS 2024 01</t>
  </si>
  <si>
    <t>4</t>
  </si>
  <si>
    <t>2</t>
  </si>
  <si>
    <t>-1104373973</t>
  </si>
  <si>
    <t>Online PSC</t>
  </si>
  <si>
    <t>https://podminky.urs.cz/item/CS_URS_2024_01/342272225</t>
  </si>
  <si>
    <t>VV</t>
  </si>
  <si>
    <t>3,5" příčky okolo zárubní</t>
  </si>
  <si>
    <t>Mezisoučet</t>
  </si>
  <si>
    <t>0,85" zazdívka niky s WC</t>
  </si>
  <si>
    <t>Součet</t>
  </si>
  <si>
    <t>342291111</t>
  </si>
  <si>
    <t>Ukotvení příček polyuretanovou pěnou, tl. příčky do 100 mm</t>
  </si>
  <si>
    <t>m</t>
  </si>
  <si>
    <t>403351562</t>
  </si>
  <si>
    <t>https://podminky.urs.cz/item/CS_URS_2024_01/342291111</t>
  </si>
  <si>
    <t>342291121</t>
  </si>
  <si>
    <t>Ukotvení příček plochými kotvami, do konstrukce cihelné</t>
  </si>
  <si>
    <t>-1785627834</t>
  </si>
  <si>
    <t>https://podminky.urs.cz/item/CS_URS_2024_01/342291121</t>
  </si>
  <si>
    <t>346244352</t>
  </si>
  <si>
    <t>Obezdívka koupelnových van ploch rovných z přesných pórobetonových tvárnic, na tenké maltové lože, tl. 50 mm</t>
  </si>
  <si>
    <t>677001174</t>
  </si>
  <si>
    <t>https://podminky.urs.cz/item/CS_URS_2024_01/346244352</t>
  </si>
  <si>
    <t>(0,8*2)*0,2+(1,2*2)*0,2</t>
  </si>
  <si>
    <t>6</t>
  </si>
  <si>
    <t>Úpravy povrchů, podlahy a osazování výplní</t>
  </si>
  <si>
    <t>5</t>
  </si>
  <si>
    <t>612131121</t>
  </si>
  <si>
    <t>Podkladní a spojovací vrstva vnitřních omítaných ploch penetrace disperzní nanášená ručně stěn</t>
  </si>
  <si>
    <t>1067585311</t>
  </si>
  <si>
    <t>https://podminky.urs.cz/item/CS_URS_2024_01/612131121</t>
  </si>
  <si>
    <t>59*0,3" oprava omítek stěn do 30%</t>
  </si>
  <si>
    <t>612135011</t>
  </si>
  <si>
    <t>Vyrovnání nerovností podkladu vnitřních omítaných ploch tmelem, tloušťky do 2 mm stěn</t>
  </si>
  <si>
    <t>-691764138</t>
  </si>
  <si>
    <t>https://podminky.urs.cz/item/CS_URS_2024_01/612135011</t>
  </si>
  <si>
    <t>7</t>
  </si>
  <si>
    <t>612135101</t>
  </si>
  <si>
    <t>Hrubá výplň rýh maltou jakékoli šířky rýhy ve stěnách</t>
  </si>
  <si>
    <t>-341269539</t>
  </si>
  <si>
    <t>https://podminky.urs.cz/item/CS_URS_2024_01/612135101</t>
  </si>
  <si>
    <t>8</t>
  </si>
  <si>
    <t>612142001</t>
  </si>
  <si>
    <t>Pletivo vnitřních ploch v ploše nebo pruzích, na plném podkladu sklovláknité vtlačené do tmelu včetně tmelu stěn</t>
  </si>
  <si>
    <t>186894770</t>
  </si>
  <si>
    <t>https://podminky.urs.cz/item/CS_URS_2024_01/612142001</t>
  </si>
  <si>
    <t>9</t>
  </si>
  <si>
    <t>612311131</t>
  </si>
  <si>
    <t>Vápenný štuk vnitřních ploch tloušťky do 3 mm svislých konstrukcí stěn</t>
  </si>
  <si>
    <t>-1382299843</t>
  </si>
  <si>
    <t>https://podminky.urs.cz/item/CS_URS_2024_01/612311131</t>
  </si>
  <si>
    <t>10</t>
  </si>
  <si>
    <t>612321121</t>
  </si>
  <si>
    <t>Omítka vápenocementová vnitřních ploch nanášená ručně jednovrstvá, tloušťky do 10 mm hladká svislých konstrukcí stěn</t>
  </si>
  <si>
    <t>2138029599</t>
  </si>
  <si>
    <t>https://podminky.urs.cz/item/CS_URS_2024_01/612321121</t>
  </si>
  <si>
    <t>7,2" WC</t>
  </si>
  <si>
    <t>0,9" kuchyňská linka</t>
  </si>
  <si>
    <t>11</t>
  </si>
  <si>
    <t>612321141</t>
  </si>
  <si>
    <t>Omítka vápenocementová vnitřních ploch nanášená ručně dvouvrstvá, tloušťky jádrové omítky do 10 mm a tloušťky štuku do 3 mm štuková svislých konstrukcí stěn</t>
  </si>
  <si>
    <t>1733618818</t>
  </si>
  <si>
    <t>https://podminky.urs.cz/item/CS_URS_2024_01/612321141</t>
  </si>
  <si>
    <t>612321191</t>
  </si>
  <si>
    <t>Omítka vápenocementová vnitřních ploch nanášená ručně Příplatek k cenám za každých dalších i započatých 5 mm tloušťky omítky přes 10 mm stěn</t>
  </si>
  <si>
    <t>1484905233</t>
  </si>
  <si>
    <t>https://podminky.urs.cz/item/CS_URS_2024_01/612321191</t>
  </si>
  <si>
    <t>13</t>
  </si>
  <si>
    <t>619991011</t>
  </si>
  <si>
    <t>Zakrytí vnitřních ploch před znečištěním fólií včetně pozdějšího odkrytí samostatných konstrukcí a prvků</t>
  </si>
  <si>
    <t>1835485079</t>
  </si>
  <si>
    <t>https://podminky.urs.cz/item/CS_URS_2024_01/619991011</t>
  </si>
  <si>
    <t>14</t>
  </si>
  <si>
    <t>619995001</t>
  </si>
  <si>
    <t>Začištění omítek (s dodáním hmot) kolem oken, dveří, podlah, obkladů apod.</t>
  </si>
  <si>
    <t>-1232978849</t>
  </si>
  <si>
    <t>https://podminky.urs.cz/item/CS_URS_2024_01/619995001</t>
  </si>
  <si>
    <t>15</t>
  </si>
  <si>
    <t>632451111</t>
  </si>
  <si>
    <t>Potěr cementový samonivelační ze suchých směsí tloušťky přes 25 do 30 mm</t>
  </si>
  <si>
    <t>1999511604</t>
  </si>
  <si>
    <t>https://podminky.urs.cz/item/CS_URS_2024_01/632451111</t>
  </si>
  <si>
    <t>1" vyrovnání podlahy pod vybouraným sprchovým koutem</t>
  </si>
  <si>
    <t>16</t>
  </si>
  <si>
    <t>642944121</t>
  </si>
  <si>
    <t>Osazení ocelových dveřních zárubní lisovaných nebo z úhelníků dodatečně s vybetonováním prahu, plochy do 2,5 m2</t>
  </si>
  <si>
    <t>kus</t>
  </si>
  <si>
    <t>1865784831</t>
  </si>
  <si>
    <t>https://podminky.urs.cz/item/CS_URS_2024_01/642944121</t>
  </si>
  <si>
    <t>17</t>
  </si>
  <si>
    <t>M</t>
  </si>
  <si>
    <t>55331431</t>
  </si>
  <si>
    <t>zárubeň jednokřídlá ocelová pro dodatečnou montáž tl stěny 75-100mm rozměru 700/1970, 2100mm</t>
  </si>
  <si>
    <t>-1283452533</t>
  </si>
  <si>
    <t>18</t>
  </si>
  <si>
    <t>55331432</t>
  </si>
  <si>
    <t>zárubeň jednokřídlá ocelová pro dodatečnou montáž tl stěny 75-100mm rozměru 800/1970, 2100mm</t>
  </si>
  <si>
    <t>1152480247</t>
  </si>
  <si>
    <t>19</t>
  </si>
  <si>
    <t>642945111</t>
  </si>
  <si>
    <t>Osazování ocelových zárubní protipožárních nebo protiplynových dveří do vynechaného otvoru, s obetonováním, dveří jednokřídlových do 2,5 m2</t>
  </si>
  <si>
    <t>-144371895</t>
  </si>
  <si>
    <t>https://podminky.urs.cz/item/CS_URS_2024_01/642945111</t>
  </si>
  <si>
    <t>20</t>
  </si>
  <si>
    <t>55331558</t>
  </si>
  <si>
    <t>zárubeň jednokřídlá ocelová pro zdění s protipožární úpravou tl stěny 75-100mm rozměru 900/1970, 2100mm</t>
  </si>
  <si>
    <t>-169568841</t>
  </si>
  <si>
    <t>Ostatní konstrukce a práce, bourání</t>
  </si>
  <si>
    <t>949101111</t>
  </si>
  <si>
    <t>Lešení pomocné pracovní pro objekty pozemních staveb pro zatížení do 150 kg/m2, o výšce lešeňové podlahy do 1,9 m</t>
  </si>
  <si>
    <t>1457314653</t>
  </si>
  <si>
    <t>https://podminky.urs.cz/item/CS_URS_2024_01/949101111</t>
  </si>
  <si>
    <t>22</t>
  </si>
  <si>
    <t>952901105</t>
  </si>
  <si>
    <t>Čištění budov při provádění oprav a udržovacích prací oken dvojitých nebo zdvojených omytím, plochy do do 0,6 m2</t>
  </si>
  <si>
    <t>32257965</t>
  </si>
  <si>
    <t>https://podminky.urs.cz/item/CS_URS_2024_01/952901105</t>
  </si>
  <si>
    <t>23</t>
  </si>
  <si>
    <t>952901114</t>
  </si>
  <si>
    <t>Vyčištění budov nebo objektů před předáním do užívání budov bytové nebo občanské výstavby, světlé výšky podlaží přes 4 m</t>
  </si>
  <si>
    <t>1663651039</t>
  </si>
  <si>
    <t>https://podminky.urs.cz/item/CS_URS_2024_01/952901114</t>
  </si>
  <si>
    <t>24</t>
  </si>
  <si>
    <t>952902031</t>
  </si>
  <si>
    <t>Čištění budov při provádění oprav a udržovacích prací podlah hladkých omytím</t>
  </si>
  <si>
    <t>-1639140981</t>
  </si>
  <si>
    <t>https://podminky.urs.cz/item/CS_URS_2024_01/952902031</t>
  </si>
  <si>
    <t>25</t>
  </si>
  <si>
    <t>962031132</t>
  </si>
  <si>
    <t>Bourání příček nebo přizdívek z cihel pálených plných nebo dutých, tl. do 100 mm</t>
  </si>
  <si>
    <t>1802707251</t>
  </si>
  <si>
    <t>https://podminky.urs.cz/item/CS_URS_2024_01/962031132</t>
  </si>
  <si>
    <t>26</t>
  </si>
  <si>
    <t>965046111</t>
  </si>
  <si>
    <t>Broušení stávajících betonových podlah úběr do 3 mm</t>
  </si>
  <si>
    <t>1228939500</t>
  </si>
  <si>
    <t>https://podminky.urs.cz/item/CS_URS_2024_01/965046111</t>
  </si>
  <si>
    <t>27</t>
  </si>
  <si>
    <t>968062245</t>
  </si>
  <si>
    <t>Vybourání dřevěných rámů oken s křídly, dveřních zárubní, vrat, stěn, ostění nebo obkladů rámů oken s křídly jednoduchých, plochy do 2 m2</t>
  </si>
  <si>
    <t>-1395369983</t>
  </si>
  <si>
    <t>https://podminky.urs.cz/item/CS_URS_2024_01/968062245</t>
  </si>
  <si>
    <t>4,4" vnitřní dveře</t>
  </si>
  <si>
    <t>2,2" okno v pokoji</t>
  </si>
  <si>
    <t>28</t>
  </si>
  <si>
    <t>968072245</t>
  </si>
  <si>
    <t>Vybourání kovových rámů oken s křídly, dveřních zárubní, vrat, stěn, ostění nebo obkladů okenních rámů s křídly jednoduchých, plochy do 2 m2</t>
  </si>
  <si>
    <t>-1814327193</t>
  </si>
  <si>
    <t>https://podminky.urs.cz/item/CS_URS_2024_01/968072245</t>
  </si>
  <si>
    <t>29</t>
  </si>
  <si>
    <t>978021191</t>
  </si>
  <si>
    <t>Otlučení cementových vnitřních ploch stěn, v rozsahu do 100 %</t>
  </si>
  <si>
    <t>-2022038213</t>
  </si>
  <si>
    <t>https://podminky.urs.cz/item/CS_URS_2024_01/978021191</t>
  </si>
  <si>
    <t xml:space="preserve">8,1" omítky pod keramický obklad v kuchyní </t>
  </si>
  <si>
    <t>30</t>
  </si>
  <si>
    <t>978023411</t>
  </si>
  <si>
    <t>Vyškrabání cementové malty ze spár zdiva cihelného mimo komínového</t>
  </si>
  <si>
    <t>1585538241</t>
  </si>
  <si>
    <t>https://podminky.urs.cz/item/CS_URS_2024_01/978023411</t>
  </si>
  <si>
    <t>31</t>
  </si>
  <si>
    <t>978035113</t>
  </si>
  <si>
    <t>Odstranění tenkovrstvých omítek nebo štuku tloušťky do 2 mm obroušením, rozsahu přes 10 do 30%</t>
  </si>
  <si>
    <t>-1123048416</t>
  </si>
  <si>
    <t>https://podminky.urs.cz/item/CS_URS_2024_01/978035113</t>
  </si>
  <si>
    <t>997</t>
  </si>
  <si>
    <t>Přesun sutě</t>
  </si>
  <si>
    <t>32</t>
  </si>
  <si>
    <t>997002511</t>
  </si>
  <si>
    <t>Vodorovné přemístění suti a vybouraných hmot bez naložení, se složením a hrubým urovnáním na vzdálenost do 1 km</t>
  </si>
  <si>
    <t>t</t>
  </si>
  <si>
    <t>-1263822351</t>
  </si>
  <si>
    <t>https://podminky.urs.cz/item/CS_URS_2024_01/997002511</t>
  </si>
  <si>
    <t>33</t>
  </si>
  <si>
    <t>997002519</t>
  </si>
  <si>
    <t>Vodorovné přemístění suti a vybouraných hmot bez naložení, se složením a hrubým urovnáním Příplatek k ceně za každý další započatý 1 km přes 1 km</t>
  </si>
  <si>
    <t>1711021118</t>
  </si>
  <si>
    <t>https://podminky.urs.cz/item/CS_URS_2024_01/997002519</t>
  </si>
  <si>
    <t>3,491*20</t>
  </si>
  <si>
    <t>34</t>
  </si>
  <si>
    <t>997002611</t>
  </si>
  <si>
    <t>Nakládání suti a vybouraných hmot na dopravní prostředek pro vodorovné přemístění</t>
  </si>
  <si>
    <t>-130176875</t>
  </si>
  <si>
    <t>https://podminky.urs.cz/item/CS_URS_2024_01/997002611</t>
  </si>
  <si>
    <t>35</t>
  </si>
  <si>
    <t>997013151</t>
  </si>
  <si>
    <t>Vnitrostaveništní doprava suti a vybouraných hmot vodorovně do 50 m s naložením s omezením mechanizace pro budovy a haly výšky do 6 m</t>
  </si>
  <si>
    <t>2028445678</t>
  </si>
  <si>
    <t>https://podminky.urs.cz/item/CS_URS_2024_01/997013151</t>
  </si>
  <si>
    <t>36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</si>
  <si>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</si>
  <si>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</si>
  <si>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-2129956340</t>
  </si>
  <si>
    <t>https://podminky.urs.cz/item/CS_URS_2024_01/997013219</t>
  </si>
  <si>
    <t>37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</si>
  <si>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</si>
  <si>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</si>
  <si>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153118099</t>
  </si>
  <si>
    <t>https://podminky.urs.cz/item/CS_URS_2024_01/997013609</t>
  </si>
  <si>
    <t>38</t>
  </si>
  <si>
    <t>997013813</t>
  </si>
  <si>
    <t>Poplatek za uložení stavebního odpadu na skládce (skládkovné) z plastických hmot zatříděného do Katalogu odpadů pod kódem 17 02 03</t>
  </si>
  <si>
    <t>-1550825129</t>
  </si>
  <si>
    <t>https://podminky.urs.cz/item/CS_URS_2024_01/997013813</t>
  </si>
  <si>
    <t>998</t>
  </si>
  <si>
    <t>Přesun hmot</t>
  </si>
  <si>
    <t>39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</si>
  <si>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</si>
  <si>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</si>
  <si>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38053669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</si>
  <si>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</si>
  <si>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</si>
  <si>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</si>
  <si>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</si>
  <si>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</si>
  <si>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40</t>
  </si>
  <si>
    <t>711113117</t>
  </si>
  <si>
    <t>Izolace proti zemní vlhkosti natěradly a tmely za studena na ploše vodorovné V těsnicí stěrkou jednosložkovu na bázi cementu</t>
  </si>
  <si>
    <t>264840544</t>
  </si>
  <si>
    <t>https://podminky.urs.cz/item/CS_URS_2024_01/711113117</t>
  </si>
  <si>
    <t>41</t>
  </si>
  <si>
    <t>711113127</t>
  </si>
  <si>
    <t>Izolace proti zemní vlhkosti natěradly a tmely za studena na ploše svislé S těsnicí stěrkou jednosložkovu na bázi cementu</t>
  </si>
  <si>
    <t>-1172435984</t>
  </si>
  <si>
    <t>https://podminky.urs.cz/item/CS_URS_2024_01/711113127</t>
  </si>
  <si>
    <t>7,1+1,6*0,15" Izolace okolo sprchového koutu (v. 2m), za umyvadlem (v. 1,5m) a sokl 15cm</t>
  </si>
  <si>
    <t>42</t>
  </si>
  <si>
    <t>711199101</t>
  </si>
  <si>
    <t>Provedení izolace proti zemní vlhkosti hydroizolační stěrkou doplňků vodotěsné těsnící pásky pro dilatační a styčné spáry</t>
  </si>
  <si>
    <t>-1617721857</t>
  </si>
  <si>
    <t>https://podminky.urs.cz/item/CS_URS_2024_01/711199101</t>
  </si>
  <si>
    <t>43</t>
  </si>
  <si>
    <t>28355021</t>
  </si>
  <si>
    <t>páska pružná těsnící hydroizolační š do 100mm</t>
  </si>
  <si>
    <t>-1121423548</t>
  </si>
  <si>
    <t>11,4*1,1</t>
  </si>
  <si>
    <t>44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</si>
  <si>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</si>
  <si>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</si>
  <si>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</si>
  <si>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755664013</t>
  </si>
  <si>
    <t>https://podminky.urs.cz/item/CS_URS_2024_01/998711201</t>
  </si>
  <si>
    <t>721</t>
  </si>
  <si>
    <t>Zdravotechnika - vnitřní kanalizace</t>
  </si>
  <si>
    <t>45</t>
  </si>
  <si>
    <t>721000001</t>
  </si>
  <si>
    <t>Úprava kanalizační stoupačky při napojení sprchového koutu.</t>
  </si>
  <si>
    <t>soub.</t>
  </si>
  <si>
    <t>-266796445</t>
  </si>
  <si>
    <t>46</t>
  </si>
  <si>
    <t>721174043</t>
  </si>
  <si>
    <t>Potrubí z trub polypropylenových připojovací DN 50</t>
  </si>
  <si>
    <t>1913455092</t>
  </si>
  <si>
    <t>https://podminky.urs.cz/item/CS_URS_2024_01/721174043</t>
  </si>
  <si>
    <t>47</t>
  </si>
  <si>
    <t>721174045</t>
  </si>
  <si>
    <t>Potrubí z trub polypropylenových připojovací DN 110</t>
  </si>
  <si>
    <t>907350907</t>
  </si>
  <si>
    <t>https://podminky.urs.cz/item/CS_URS_2024_01/721174045</t>
  </si>
  <si>
    <t>48</t>
  </si>
  <si>
    <t>721194105</t>
  </si>
  <si>
    <t>Vyměření přípojek na potrubí vyvedení a upevnění odpadních výpustek DN 50</t>
  </si>
  <si>
    <t>2039191201</t>
  </si>
  <si>
    <t>https://podminky.urs.cz/item/CS_URS_2024_01/721194105</t>
  </si>
  <si>
    <t>49</t>
  </si>
  <si>
    <t>721229111</t>
  </si>
  <si>
    <t>Zápachové uzávěrky montáž zápachových uzávěrek ostatních typů do DN 50</t>
  </si>
  <si>
    <t>-1935544119</t>
  </si>
  <si>
    <t>https://podminky.urs.cz/item/CS_URS_2024_01/721229111</t>
  </si>
  <si>
    <t>50</t>
  </si>
  <si>
    <t>55161830</t>
  </si>
  <si>
    <t>uzávěrka zápachová pro pračku a myčku podomítková DN 40/50 nerez</t>
  </si>
  <si>
    <t>-1214462247</t>
  </si>
  <si>
    <t>51</t>
  </si>
  <si>
    <t>721290111</t>
  </si>
  <si>
    <t>Zkouška těsnosti kanalizace v objektech vodou do DN 125</t>
  </si>
  <si>
    <t>-471980881</t>
  </si>
  <si>
    <t>https://podminky.urs.cz/item/CS_URS_2024_01/721290111</t>
  </si>
  <si>
    <t>52</t>
  </si>
  <si>
    <t>998721201</t>
  </si>
  <si>
    <t>Přesun hmot pro vnitřní kanalizaci stanovený procentní sazbou (%) z ceny vodorovná dopravní vzdálenost do 50 m základní v objektech výšky do 6 m</t>
  </si>
  <si>
    <t>-582841459</t>
  </si>
  <si>
    <t>https://podminky.urs.cz/item/CS_URS_2024_01/998721201</t>
  </si>
  <si>
    <t>725</t>
  </si>
  <si>
    <t>Zdravotechnika - zařizovací předměty</t>
  </si>
  <si>
    <t>53</t>
  </si>
  <si>
    <t>725110811</t>
  </si>
  <si>
    <t>Demontáž klozetů splachovacích s nádrží nebo tlakovým splachovačem</t>
  </si>
  <si>
    <t>soubor</t>
  </si>
  <si>
    <t>1646089265</t>
  </si>
  <si>
    <t>54</t>
  </si>
  <si>
    <t>725111132.GBT</t>
  </si>
  <si>
    <t>Splachovač nádržkový plastový Geberit AP112 nízkopoložený nebo vysokopoložený</t>
  </si>
  <si>
    <t>459593059</t>
  </si>
  <si>
    <t>55</t>
  </si>
  <si>
    <t>725112022</t>
  </si>
  <si>
    <t>Zařízení záchodů klozety keramické závěsné na nosné stěny s hlubokým splachováním odpad vodorovný</t>
  </si>
  <si>
    <t>888802767</t>
  </si>
  <si>
    <t>https://podminky.urs.cz/item/CS_URS_2024_01/725112022</t>
  </si>
  <si>
    <t>56</t>
  </si>
  <si>
    <t>55166827</t>
  </si>
  <si>
    <t>sedátko záchodové plastové bílé</t>
  </si>
  <si>
    <t>1619849976</t>
  </si>
  <si>
    <t>57</t>
  </si>
  <si>
    <t>725210821</t>
  </si>
  <si>
    <t>Demontáž umyvadel bez výtokových armatur umyvadel</t>
  </si>
  <si>
    <t>1312797834</t>
  </si>
  <si>
    <t>58</t>
  </si>
  <si>
    <t>725211601</t>
  </si>
  <si>
    <t>Umyvadla keramická bílá bez výtokových armatur připevněná na stěnu šrouby bez sloupu nebo krytu na sifon, šířka umyvadla 500 mm</t>
  </si>
  <si>
    <t>138850441</t>
  </si>
  <si>
    <t>https://podminky.urs.cz/item/CS_URS_2024_01/725211601</t>
  </si>
  <si>
    <t>59</t>
  </si>
  <si>
    <t>725240811</t>
  </si>
  <si>
    <t>Demontáž sprchových kabin a vaniček bez výtokových armatur kabin</t>
  </si>
  <si>
    <t>-1894067823</t>
  </si>
  <si>
    <t>https://podminky.urs.cz/item/CS_URS_2024_01/725240811</t>
  </si>
  <si>
    <t>60</t>
  </si>
  <si>
    <t>725240812</t>
  </si>
  <si>
    <t>Demontáž sprchových kabin a vaniček bez výtokových armatur vaniček</t>
  </si>
  <si>
    <t>-1521473324</t>
  </si>
  <si>
    <t>https://podminky.urs.cz/item/CS_URS_2024_01/725240812</t>
  </si>
  <si>
    <t>61</t>
  </si>
  <si>
    <t>725241127</t>
  </si>
  <si>
    <t>Sprchové vaničky akrylátové obdélníkové 1200x800 mm</t>
  </si>
  <si>
    <t>630921479</t>
  </si>
  <si>
    <t>https://podminky.urs.cz/item/CS_URS_2024_01/725241127</t>
  </si>
  <si>
    <t>62</t>
  </si>
  <si>
    <t>725244155</t>
  </si>
  <si>
    <t>Sprchové dveře a zástěny dveře sprchové do niky polorámové skleněné tl. 6 mm dveře otvíravé dvoukřídlové, na vaničku šířky 1200 mm</t>
  </si>
  <si>
    <t>-1771515766</t>
  </si>
  <si>
    <t>https://podminky.urs.cz/item/CS_URS_2024_01/725244155</t>
  </si>
  <si>
    <t>63</t>
  </si>
  <si>
    <t>725319111</t>
  </si>
  <si>
    <t>Dřezy bez výtokových armatur montáž dřezů ostatních typů</t>
  </si>
  <si>
    <t>-2131818445</t>
  </si>
  <si>
    <t>64</t>
  </si>
  <si>
    <t>55231079</t>
  </si>
  <si>
    <t>dřez nerez s odkládací ploškou vestavný matný 580x500mm</t>
  </si>
  <si>
    <t>1234163666</t>
  </si>
  <si>
    <t>65</t>
  </si>
  <si>
    <t>725530823</t>
  </si>
  <si>
    <t>Demontáž elektrických zásobníkových ohřívačů vody tlakových od 50 do 200 l</t>
  </si>
  <si>
    <t>483535052</t>
  </si>
  <si>
    <t>https://podminky.urs.cz/item/CS_URS_2024_01/725530823</t>
  </si>
  <si>
    <t>66</t>
  </si>
  <si>
    <t>725532116</t>
  </si>
  <si>
    <t>Elektrické ohřívače zásobníkové beztlakové přepadové akumulační s pojistným ventilem závěsné svislé objem nádrže (příkon) 100 l (2,0 kW)</t>
  </si>
  <si>
    <t>-1889355495</t>
  </si>
  <si>
    <t>https://podminky.urs.cz/item/CS_URS_2024_01/725532116</t>
  </si>
  <si>
    <t>67</t>
  </si>
  <si>
    <t>725819202</t>
  </si>
  <si>
    <t>Ventily montáž ventilů ostatních typů nástěnných G 3/4"</t>
  </si>
  <si>
    <t>-973721778</t>
  </si>
  <si>
    <t>68</t>
  </si>
  <si>
    <t>55111982</t>
  </si>
  <si>
    <t>ventil rohový pračkový 3/4"</t>
  </si>
  <si>
    <t>-1343327193</t>
  </si>
  <si>
    <t>69</t>
  </si>
  <si>
    <t>725820801</t>
  </si>
  <si>
    <t>Demontáž baterií nástěnných do G 3/4</t>
  </si>
  <si>
    <t>-1063399998</t>
  </si>
  <si>
    <t>https://podminky.urs.cz/item/CS_URS_2024_01/725820801</t>
  </si>
  <si>
    <t>70</t>
  </si>
  <si>
    <t>725829111</t>
  </si>
  <si>
    <t>Baterie dřezové montáž ostatních typů stojánkových G 1/2"</t>
  </si>
  <si>
    <t>-1157426230</t>
  </si>
  <si>
    <t>https://podminky.urs.cz/item/CS_URS_2024_01/725829111</t>
  </si>
  <si>
    <t>71</t>
  </si>
  <si>
    <t>55143181</t>
  </si>
  <si>
    <t>baterie dřezová páková stojánková do 1 otvoru s otáčivým ústím dl ramínka 265mm</t>
  </si>
  <si>
    <t>1526089019</t>
  </si>
  <si>
    <t>72</t>
  </si>
  <si>
    <t>725829131.1</t>
  </si>
  <si>
    <t>Baterie umyvadlové montáž ostatních typů stojánkových G 1/2"</t>
  </si>
  <si>
    <t>973661581</t>
  </si>
  <si>
    <t>https://podminky.urs.cz/item/CS_URS_2024_01/725829131.1</t>
  </si>
  <si>
    <t>73</t>
  </si>
  <si>
    <t>55145686.1</t>
  </si>
  <si>
    <t>baterie umyvadlová stojánková páková</t>
  </si>
  <si>
    <t>-763934116</t>
  </si>
  <si>
    <t>74</t>
  </si>
  <si>
    <t>725839101</t>
  </si>
  <si>
    <t>Baterie vanové montáž ostatních typů nástěnných nebo stojánkových G 1/2"</t>
  </si>
  <si>
    <t>1255271465</t>
  </si>
  <si>
    <t>https://podminky.urs.cz/item/CS_URS_2024_01/725839101</t>
  </si>
  <si>
    <t>75</t>
  </si>
  <si>
    <t>55144949</t>
  </si>
  <si>
    <t>baterie vanová/sprchová nástěnná páková 150mm chrom</t>
  </si>
  <si>
    <t>854590663</t>
  </si>
  <si>
    <t>76</t>
  </si>
  <si>
    <t>725840850</t>
  </si>
  <si>
    <t>Demontáž baterií sprchových diferenciálních do G 3/4 x 1</t>
  </si>
  <si>
    <t>-457664962</t>
  </si>
  <si>
    <t>77</t>
  </si>
  <si>
    <t>725869218</t>
  </si>
  <si>
    <t>Zápachové uzávěrky zařizovacích předmětů montáž zápachových uzávěrek dřezových dvoudílných U-sifonů</t>
  </si>
  <si>
    <t>-399612379</t>
  </si>
  <si>
    <t>https://podminky.urs.cz/item/CS_URS_2024_01/725869218</t>
  </si>
  <si>
    <t>78</t>
  </si>
  <si>
    <t>55161117</t>
  </si>
  <si>
    <t>uzávěrka zápachová dřezová s přípojkou pro myčku a pračku DN 40</t>
  </si>
  <si>
    <t>171339085</t>
  </si>
  <si>
    <t>79</t>
  </si>
  <si>
    <t>55161620</t>
  </si>
  <si>
    <t>uzávěrka zápachová pro vany sprchových koutů samočisticí s kulovým kloubem na odtoku DN 40/50 a přepadovou trubicí</t>
  </si>
  <si>
    <t>-938773506</t>
  </si>
  <si>
    <t>80</t>
  </si>
  <si>
    <t>55161314</t>
  </si>
  <si>
    <t>uzávěrka zápachová umyvadlová s přípojkou pračky DN 40</t>
  </si>
  <si>
    <t>1469680257</t>
  </si>
  <si>
    <t>81</t>
  </si>
  <si>
    <t>998725201</t>
  </si>
  <si>
    <t>Přesun hmot pro zařizovací předměty stanovený procentní sazbou (%) z ceny vodorovná dopravní vzdálenost do 50 m základní v objektech výšky do 6 m</t>
  </si>
  <si>
    <t>923069482</t>
  </si>
  <si>
    <t>https://podminky.urs.cz/item/CS_URS_2024_01/998725201</t>
  </si>
  <si>
    <t>726</t>
  </si>
  <si>
    <t>Zdravotechnika - předstěnové instalace</t>
  </si>
  <si>
    <t>82</t>
  </si>
  <si>
    <t>726111031.GBT</t>
  </si>
  <si>
    <t>Instalační předstěna Geberit Kombifix pro klozet s ovládáním zepředu v 1080 závěsný do masivní zděné kce</t>
  </si>
  <si>
    <t>38839302</t>
  </si>
  <si>
    <t>83</t>
  </si>
  <si>
    <t>998726211</t>
  </si>
  <si>
    <t>Přesun hmot pro instalační prefabrikáty stanovený procentní sazbou (%) z ceny vodorovná dopravní vzdálenost do 50 m základní v objektech výšky do 6 m</t>
  </si>
  <si>
    <t>86820775</t>
  </si>
  <si>
    <t>https://podminky.urs.cz/item/CS_URS_2024_01/998726211</t>
  </si>
  <si>
    <t>735</t>
  </si>
  <si>
    <t>Ústřední vytápění - otopná tělesa</t>
  </si>
  <si>
    <t>84</t>
  </si>
  <si>
    <t>735159110</t>
  </si>
  <si>
    <t>Montáž otopných těles panelových jednořadých, stavební délky do 1500 mm</t>
  </si>
  <si>
    <t>-290760935</t>
  </si>
  <si>
    <t>https://podminky.urs.cz/item/CS_URS_2024_01/735159110</t>
  </si>
  <si>
    <t>85</t>
  </si>
  <si>
    <t>735159120</t>
  </si>
  <si>
    <t>Demontáž a zpětná montáž otopného žebříku v koupelně.</t>
  </si>
  <si>
    <t>-97489680</t>
  </si>
  <si>
    <t>https://podminky.urs.cz/item/CS_URS_2024_01/735159120</t>
  </si>
  <si>
    <t>86</t>
  </si>
  <si>
    <t>54152121</t>
  </si>
  <si>
    <t>přímotop deskový na zeď 500 W</t>
  </si>
  <si>
    <t>-1481829385</t>
  </si>
  <si>
    <t>87</t>
  </si>
  <si>
    <t>RMAT0014</t>
  </si>
  <si>
    <t>přímotop deskový na zeď 1500 W</t>
  </si>
  <si>
    <t>-550184037</t>
  </si>
  <si>
    <t>88</t>
  </si>
  <si>
    <t>998735201</t>
  </si>
  <si>
    <t>Přesun hmot pro otopná tělesa stanovený procentní sazbou (%) z ceny vodorovná dopravní vzdálenost do 50 m základní v objektech výšky do 6 m</t>
  </si>
  <si>
    <t>-704404861</t>
  </si>
  <si>
    <t>https://podminky.urs.cz/item/CS_URS_2024_01/998735201</t>
  </si>
  <si>
    <t>741</t>
  </si>
  <si>
    <t>Elektroinstalace - silnoproud</t>
  </si>
  <si>
    <t>89</t>
  </si>
  <si>
    <t>741000002</t>
  </si>
  <si>
    <t>Dod + mont vestavěné trouby</t>
  </si>
  <si>
    <t>1901607854</t>
  </si>
  <si>
    <t>90</t>
  </si>
  <si>
    <t>741000010</t>
  </si>
  <si>
    <t>Dod + mont sklokeramické varné desky - dvě plotýnky</t>
  </si>
  <si>
    <t>-165922034</t>
  </si>
  <si>
    <t>91</t>
  </si>
  <si>
    <t>741125811</t>
  </si>
  <si>
    <t>Demontáž a likvidace zásuvek, spínačů.</t>
  </si>
  <si>
    <t>-1571278674</t>
  </si>
  <si>
    <t>https://podminky.urs.cz/item/CS_URS_2024_01/741125811</t>
  </si>
  <si>
    <t>92</t>
  </si>
  <si>
    <t>741310111</t>
  </si>
  <si>
    <t xml:space="preserve">Dodávka a montáž spínačů jedno nebo dvoupólových polozapuštěných nebo zapuštěných se zapojením vodičů bezšroubové připojení ovladačů, přístroj, rámeček, kryt (Tango, Opus, Prémium,...) </t>
  </si>
  <si>
    <t>-1039419014</t>
  </si>
  <si>
    <t>93</t>
  </si>
  <si>
    <t>741313001</t>
  </si>
  <si>
    <t>Dodávka a montáž zásuvek domovních se zapojením vodičů bezšroubové připojení polozapuštěných nebo zapuštěných 10/16 A, provedení 2P + PE, přístroj, rámeček, kryt (Tango, Opus, Prémium, ....)</t>
  </si>
  <si>
    <t>1661223705</t>
  </si>
  <si>
    <t>94</t>
  </si>
  <si>
    <t>741370002</t>
  </si>
  <si>
    <t>Montáž svítidel žárovkových se zapojením vodičů bytových nebo společenských místností stropních přisazených 1 zdroj se sklem</t>
  </si>
  <si>
    <t>-44823479</t>
  </si>
  <si>
    <t>95</t>
  </si>
  <si>
    <t>DAM.02785</t>
  </si>
  <si>
    <t>Svítidlo interierové stropní</t>
  </si>
  <si>
    <t>909371503</t>
  </si>
  <si>
    <t>96</t>
  </si>
  <si>
    <t>741371031</t>
  </si>
  <si>
    <t>Montáž svítidel zářivkových se zapojením vodičů bytových nebo společenských místností nástěnných přisazených 1 zdroj</t>
  </si>
  <si>
    <t>-971527220</t>
  </si>
  <si>
    <t>https://podminky.urs.cz/item/CS_URS_2024_01/741371031</t>
  </si>
  <si>
    <t>97</t>
  </si>
  <si>
    <t>34812112</t>
  </si>
  <si>
    <t>svítidlo zářivkové nástěnné s vypínačem 1x11W, IP20</t>
  </si>
  <si>
    <t>-1360785244</t>
  </si>
  <si>
    <t>98</t>
  </si>
  <si>
    <t>741810001</t>
  </si>
  <si>
    <t>Zkoušky a prohlídky elektrických rozvodů a zařízení celková prohlídka a vyhotovení revizní zprávy pro objem montážních prací do 100 tis. Kč</t>
  </si>
  <si>
    <t>-725092692</t>
  </si>
  <si>
    <t>99</t>
  </si>
  <si>
    <t>998741201</t>
  </si>
  <si>
    <t>Přesun hmot pro silnoproud stanovený procentní sazbou (%) z ceny vodorovná dopravní vzdálenost do 50 m základní v objektech výšky do 6 m</t>
  </si>
  <si>
    <t>1371416718</t>
  </si>
  <si>
    <t>https://podminky.urs.cz/item/CS_URS_2024_01/998741201</t>
  </si>
  <si>
    <t>742</t>
  </si>
  <si>
    <t>Elektroinstalace - slaboproud</t>
  </si>
  <si>
    <t>100</t>
  </si>
  <si>
    <t>742210121</t>
  </si>
  <si>
    <t>Montáž hlásiče automatického bodového</t>
  </si>
  <si>
    <t>-1727350591</t>
  </si>
  <si>
    <t>101</t>
  </si>
  <si>
    <t>40483010</t>
  </si>
  <si>
    <t>detektor kouře a teploty kombinovaný bezdrátový</t>
  </si>
  <si>
    <t>1845369350</t>
  </si>
  <si>
    <t>102</t>
  </si>
  <si>
    <t>742310001</t>
  </si>
  <si>
    <t>Montáž domovního telefonu napájecího modulu na DIN lištu</t>
  </si>
  <si>
    <t>-1826650352</t>
  </si>
  <si>
    <t>https://podminky.urs.cz/item/CS_URS_2024_01/742310001</t>
  </si>
  <si>
    <t>103</t>
  </si>
  <si>
    <t>38227040</t>
  </si>
  <si>
    <t>zdroj napájecí domácího telefonu</t>
  </si>
  <si>
    <t>25458685</t>
  </si>
  <si>
    <t>104</t>
  </si>
  <si>
    <t>742420121</t>
  </si>
  <si>
    <t>Montáž společné televizní antény televizní zásuvky koncové nebo průběžné</t>
  </si>
  <si>
    <t>58904103</t>
  </si>
  <si>
    <t>105</t>
  </si>
  <si>
    <t>998742201</t>
  </si>
  <si>
    <t>Přesun hmot pro slaboproud stanovený procentní sazbou (%) z ceny vodorovná dopravní vzdálenost do 50 m základní v objektech výšky do 6 m</t>
  </si>
  <si>
    <t>-1967808142</t>
  </si>
  <si>
    <t>https://podminky.urs.cz/item/CS_URS_2024_01/998742201</t>
  </si>
  <si>
    <t>751</t>
  </si>
  <si>
    <t>Vzduchotechnika</t>
  </si>
  <si>
    <t>106</t>
  </si>
  <si>
    <t>751111051</t>
  </si>
  <si>
    <t>Montáž ventilátoru axiálního nízkotlakého podhledového, průměru do 100 mm</t>
  </si>
  <si>
    <t>951308335</t>
  </si>
  <si>
    <t>107</t>
  </si>
  <si>
    <t>42914501</t>
  </si>
  <si>
    <t>ventilátor axiální tichý malý plastový IP45 výkon 8-13W D 100mm</t>
  </si>
  <si>
    <t>1890247785</t>
  </si>
  <si>
    <t>108</t>
  </si>
  <si>
    <t>751377011</t>
  </si>
  <si>
    <t>Montáž odsávacích stropů, zákrytů odsávacího zákrytu (digestoř) bytového vestavěného</t>
  </si>
  <si>
    <t>-1224835643</t>
  </si>
  <si>
    <t>109</t>
  </si>
  <si>
    <t>42958001</t>
  </si>
  <si>
    <t>odsavač par vestavěný recirkulační (digestoř) nerez, max. výkon 220 m3/hod</t>
  </si>
  <si>
    <t>725809498</t>
  </si>
  <si>
    <t>110</t>
  </si>
  <si>
    <t>998751201</t>
  </si>
  <si>
    <t>Přesun hmot pro vzduchotechniku stanovený procentní sazbou (%) z ceny vodorovná dopravní vzdálenost do 50 m základní v objektech výšky do 12 m</t>
  </si>
  <si>
    <t>530561187</t>
  </si>
  <si>
    <t>https://podminky.urs.cz/item/CS_URS_2024_01/998751201</t>
  </si>
  <si>
    <t>763</t>
  </si>
  <si>
    <t>Konstrukce suché výstavby</t>
  </si>
  <si>
    <t>111</t>
  </si>
  <si>
    <t>763112911</t>
  </si>
  <si>
    <t>Vyspravení sádrokartonových příček nebo předsazených stěn plochy jednotlivě přes 0,02 do 0,10 m2 desek všech typů</t>
  </si>
  <si>
    <t>587027228</t>
  </si>
  <si>
    <t>https://podminky.urs.cz/item/CS_URS_2024_01/763112911</t>
  </si>
  <si>
    <t>112</t>
  </si>
  <si>
    <t>763112931</t>
  </si>
  <si>
    <t>Vyspravení sádrokartonových příček nebo předsazených stěn plochy jednotlivě přes 0,10 do 0,25 m2 desky tl. 12,5 mm standardní A</t>
  </si>
  <si>
    <t>-669439243</t>
  </si>
  <si>
    <t>https://podminky.urs.cz/item/CS_URS_2024_01/763112931</t>
  </si>
  <si>
    <t>113</t>
  </si>
  <si>
    <t>763112932</t>
  </si>
  <si>
    <t>Vyspravení SDK předstěny (tmelení, broušení)</t>
  </si>
  <si>
    <t>178571144</t>
  </si>
  <si>
    <t>https://podminky.urs.cz/item/CS_URS_2024_01/763112932</t>
  </si>
  <si>
    <t>114</t>
  </si>
  <si>
    <t>763132971</t>
  </si>
  <si>
    <t>Vyspravení sádrokartonových podhledů (tmelení, broušení)</t>
  </si>
  <si>
    <t>1017246136</t>
  </si>
  <si>
    <t>https://podminky.urs.cz/item/CS_URS_2024_01/763132971</t>
  </si>
  <si>
    <t>115</t>
  </si>
  <si>
    <t>763164791</t>
  </si>
  <si>
    <t>Obklad konstrukcí sádrokartonovými deskami montáž obkladu, opláštění jednoduché</t>
  </si>
  <si>
    <t>-2023423238</t>
  </si>
  <si>
    <t>https://podminky.urs.cz/item/CS_URS_2024_01/763164791</t>
  </si>
  <si>
    <t>116</t>
  </si>
  <si>
    <t>59030025</t>
  </si>
  <si>
    <t>deska SDK impregnovaná H2 tl 12,5mm</t>
  </si>
  <si>
    <t>1598055644</t>
  </si>
  <si>
    <t>14,3*1,05 'Přepočtené koeficientem množství</t>
  </si>
  <si>
    <t>117</t>
  </si>
  <si>
    <t>763172322</t>
  </si>
  <si>
    <t>Montáž dvířek pro konstrukce ze sádrokartonových desek revizních jednoplášťových pro příčky a předsazené stěny velikost (šxv) 300 x 150 mm</t>
  </si>
  <si>
    <t>1862342711</t>
  </si>
  <si>
    <t>https://podminky.urs.cz/item/CS_URS_2024_01/763172322</t>
  </si>
  <si>
    <t>118</t>
  </si>
  <si>
    <t>RGS.KB510320</t>
  </si>
  <si>
    <t>RD 300x150 univerzální</t>
  </si>
  <si>
    <t>1156636655</t>
  </si>
  <si>
    <t>119</t>
  </si>
  <si>
    <t>763181311</t>
  </si>
  <si>
    <t>Výplně otvorů konstrukcí ze sádrokartonových desek montáž zárubně kovové s konstrukcí jednokřídlové</t>
  </si>
  <si>
    <t>1916147060</t>
  </si>
  <si>
    <t>https://podminky.urs.cz/item/CS_URS_2024_01/763181311</t>
  </si>
  <si>
    <t>120</t>
  </si>
  <si>
    <t>55331589</t>
  </si>
  <si>
    <t>zárubeň jednokřídlá ocelová pro sádrokartonové příčky tl stěny 75-100mm rozměru 700/1970, 2100mm</t>
  </si>
  <si>
    <t>896380862</t>
  </si>
  <si>
    <t>121</t>
  </si>
  <si>
    <t>763181812</t>
  </si>
  <si>
    <t>Demontáž vestavěného pouzdra posuvných dveří v SDK příčce</t>
  </si>
  <si>
    <t>-863941650</t>
  </si>
  <si>
    <t>https://podminky.urs.cz/item/CS_URS_2024_01/763181812</t>
  </si>
  <si>
    <t>122</t>
  </si>
  <si>
    <t>998763200</t>
  </si>
  <si>
    <t>Přesun hmot pro dřevostavby stanovený procentní sazbou (%) z ceny vodorovná dopravní vzdálenost do 50 m základní v objektech výšky do 6 m</t>
  </si>
  <si>
    <t>-369899472</t>
  </si>
  <si>
    <t>https://podminky.urs.cz/item/CS_URS_2024_01/998763200</t>
  </si>
  <si>
    <t>766</t>
  </si>
  <si>
    <t>Konstrukce truhlářské</t>
  </si>
  <si>
    <t>123</t>
  </si>
  <si>
    <t>766491851</t>
  </si>
  <si>
    <t>Demontáž ostatních truhlářských konstrukcí prahů dveří jednokřídlových</t>
  </si>
  <si>
    <t>89948856</t>
  </si>
  <si>
    <t>https://podminky.urs.cz/item/CS_URS_2024_01/766491851</t>
  </si>
  <si>
    <t>124</t>
  </si>
  <si>
    <t>766621012</t>
  </si>
  <si>
    <t>Montáž oken dřevěných včetně montáže rámu plochy přes 1 m2 pevných do zdiva, výšky přes 1,5 do 2,5 m</t>
  </si>
  <si>
    <t>1119149917</t>
  </si>
  <si>
    <t>https://podminky.urs.cz/item/CS_URS_2024_01/766621012</t>
  </si>
  <si>
    <t>125</t>
  </si>
  <si>
    <t>61110004</t>
  </si>
  <si>
    <t>okno dřevěné s fixním zasklením dvojsklo přes plochu 1m2 v 1,5-2,5m</t>
  </si>
  <si>
    <t>-268551484</t>
  </si>
  <si>
    <t>126</t>
  </si>
  <si>
    <t>766622861</t>
  </si>
  <si>
    <t>Demontáž okenních konstrukcí k opětovnému použití vyvěšení křídel dřevěných nebo plastových okenních, plochy otvoru do 1,5 m2</t>
  </si>
  <si>
    <t>-2147181903</t>
  </si>
  <si>
    <t>https://podminky.urs.cz/item/CS_URS_2024_01/766622861</t>
  </si>
  <si>
    <t>127</t>
  </si>
  <si>
    <t>766623911</t>
  </si>
  <si>
    <t>Oprava oken dřevěných zdvojených s otevíravými a sklápěcími křídly zatmelením</t>
  </si>
  <si>
    <t>1205085748</t>
  </si>
  <si>
    <t>https://podminky.urs.cz/item/CS_URS_2024_01/766623911</t>
  </si>
  <si>
    <t>(2,38*4)*1,1" renovace okna v pokoji</t>
  </si>
  <si>
    <t>(0,92*4)*1,1" renovace okna v komoře</t>
  </si>
  <si>
    <t>(0,75*2)*1,1" renovace okna v koupelně</t>
  </si>
  <si>
    <t>128</t>
  </si>
  <si>
    <t>63413116</t>
  </si>
  <si>
    <t>sklo ploché plavené čiré tl 6mm</t>
  </si>
  <si>
    <t>1659428464</t>
  </si>
  <si>
    <t>129</t>
  </si>
  <si>
    <t>766660001</t>
  </si>
  <si>
    <t>Montáž dveřních křídel dřevěných nebo plastových otevíravých do ocelové zárubně povrchově upravených jednokřídlových, šířky do 800 mm</t>
  </si>
  <si>
    <t>-1809599501</t>
  </si>
  <si>
    <t>130</t>
  </si>
  <si>
    <t>61164071</t>
  </si>
  <si>
    <t>dveře jednokřídlé voštinové profilované povrch lakovaný plné 700x1970-2100mm</t>
  </si>
  <si>
    <t>-1745561241</t>
  </si>
  <si>
    <t>131</t>
  </si>
  <si>
    <t>61161008</t>
  </si>
  <si>
    <t>dveře jednokřídlé voštinové povrch lakovaný částečně prosklené 800x1970-2100mm</t>
  </si>
  <si>
    <t>1793213037</t>
  </si>
  <si>
    <t>132</t>
  </si>
  <si>
    <t>766660022</t>
  </si>
  <si>
    <t>Montáž dveřních křídel dřevěných nebo plastových otevíravých do ocelové zárubně protipožárních jednokřídlových, šířky přes 800 mm</t>
  </si>
  <si>
    <t>1287051888</t>
  </si>
  <si>
    <t>https://podminky.urs.cz/item/CS_URS_2024_01/766660022</t>
  </si>
  <si>
    <t>133</t>
  </si>
  <si>
    <t>766660723</t>
  </si>
  <si>
    <t>Montáž dveřních doplňků dveřního kování interiérového lůžka protiplechu</t>
  </si>
  <si>
    <t>-204073577</t>
  </si>
  <si>
    <t>134</t>
  </si>
  <si>
    <t>54914123</t>
  </si>
  <si>
    <t>kování rozetové klika/klika</t>
  </si>
  <si>
    <t>-544589357</t>
  </si>
  <si>
    <t>135</t>
  </si>
  <si>
    <t>54914124</t>
  </si>
  <si>
    <t>kování rozetové koule/klika</t>
  </si>
  <si>
    <t>361785475</t>
  </si>
  <si>
    <t>136</t>
  </si>
  <si>
    <t>766660728</t>
  </si>
  <si>
    <t>Montáž dveřních doplňků dveřního kování interiérového zámku</t>
  </si>
  <si>
    <t>-807040019</t>
  </si>
  <si>
    <t>https://podminky.urs.cz/item/CS_URS_2024_01/766660728</t>
  </si>
  <si>
    <t>137</t>
  </si>
  <si>
    <t>54924002</t>
  </si>
  <si>
    <t>zámek zadlabací mezipokojový levý s dozickým klíčem rozteč 72x55mm</t>
  </si>
  <si>
    <t>1775943234</t>
  </si>
  <si>
    <t>138</t>
  </si>
  <si>
    <t>766661921</t>
  </si>
  <si>
    <t xml:space="preserve">Demontáž posuvných dveří </t>
  </si>
  <si>
    <t>1240085765</t>
  </si>
  <si>
    <t>https://podminky.urs.cz/item/CS_URS_2024_01/766661921</t>
  </si>
  <si>
    <t>139</t>
  </si>
  <si>
    <t>766663915</t>
  </si>
  <si>
    <t>Oprava dveřních křídel dřevěných ruční seříznutí dveřních křídel z měkkého dřeva</t>
  </si>
  <si>
    <t>781206477</t>
  </si>
  <si>
    <t>140</t>
  </si>
  <si>
    <t>766691510</t>
  </si>
  <si>
    <t>Montáž ostatních truhlářských konstrukcí těsnění oken a balkónových dveří ve styku křídel s okenním rámem polyuretanovou páskou</t>
  </si>
  <si>
    <t>1998090101</t>
  </si>
  <si>
    <t>https://podminky.urs.cz/item/CS_URS_2024_01/766691510</t>
  </si>
  <si>
    <t>141</t>
  </si>
  <si>
    <t>59071110</t>
  </si>
  <si>
    <t>páska okenní těsnící PUR jednostranně lepící impregnovaná 1,5-3x10mm</t>
  </si>
  <si>
    <t>998755288</t>
  </si>
  <si>
    <t>142</t>
  </si>
  <si>
    <t>766691914</t>
  </si>
  <si>
    <t>Ostatní práce vyvěšení nebo zavěšení křídel dřevěných dveřních, plochy do 2 m2</t>
  </si>
  <si>
    <t>-1461162876</t>
  </si>
  <si>
    <t>https://podminky.urs.cz/item/CS_URS_2024_01/766691914</t>
  </si>
  <si>
    <t>143</t>
  </si>
  <si>
    <t>766692112</t>
  </si>
  <si>
    <t>Montáž ostatních truhlářských konstrukcí záclonových krytů povrchově upravených bez olištování, délky přes 1750 do 2700 mm</t>
  </si>
  <si>
    <t>481351242</t>
  </si>
  <si>
    <t>144</t>
  </si>
  <si>
    <t>RMAT0007</t>
  </si>
  <si>
    <t>dodávka gárnyže</t>
  </si>
  <si>
    <t>ks</t>
  </si>
  <si>
    <t>-1147731984</t>
  </si>
  <si>
    <t>145</t>
  </si>
  <si>
    <t>766695212</t>
  </si>
  <si>
    <t>Montáž ostatních truhlářských konstrukcí prahů dveří jednokřídlových, šířky do 100 mm</t>
  </si>
  <si>
    <t>623021290</t>
  </si>
  <si>
    <t>146</t>
  </si>
  <si>
    <t>61187136</t>
  </si>
  <si>
    <t>práh dveřní dřevěný dubový tl 20mm dl 720mm š 100mm</t>
  </si>
  <si>
    <t>-1484278399</t>
  </si>
  <si>
    <t>147</t>
  </si>
  <si>
    <t>61187161</t>
  </si>
  <si>
    <t>práh dveřní dřevěný dubový tl 20mm dl 820mm š 150mm</t>
  </si>
  <si>
    <t>1648549765</t>
  </si>
  <si>
    <t>148</t>
  </si>
  <si>
    <t>61187181</t>
  </si>
  <si>
    <t>práh dveřní dřevěný dubový tl 20mm dl 920mm š 150mm</t>
  </si>
  <si>
    <t>1106783736</t>
  </si>
  <si>
    <t>149</t>
  </si>
  <si>
    <t>766811112.1</t>
  </si>
  <si>
    <t>Montáž kuchyňských linek do 2400 mm, včetně pracovní desky a seřízení</t>
  </si>
  <si>
    <t>1723884510</t>
  </si>
  <si>
    <t>150</t>
  </si>
  <si>
    <t>766811222</t>
  </si>
  <si>
    <t>Montáž kuchyňských linek pracovní desky Příplatek k ceně za usazení varné desky (včetně silikonu)</t>
  </si>
  <si>
    <t>1733100849</t>
  </si>
  <si>
    <t>https://podminky.urs.cz/item/CS_URS_2024_01/766811222</t>
  </si>
  <si>
    <t>151</t>
  </si>
  <si>
    <t>766811223</t>
  </si>
  <si>
    <t>Montáž kuchyňských linek pracovní desky Příplatek k ceně za usazení dřezu (včetně silikonu)</t>
  </si>
  <si>
    <t>2139097010</t>
  </si>
  <si>
    <t>https://podminky.urs.cz/item/CS_URS_2024_01/766811223</t>
  </si>
  <si>
    <t>152</t>
  </si>
  <si>
    <t>RMAT0005</t>
  </si>
  <si>
    <t>linka kuchyňská atypická 1800 mm (tichý zavírací systém) včetně pracovní desky</t>
  </si>
  <si>
    <t>-889607018</t>
  </si>
  <si>
    <t>153</t>
  </si>
  <si>
    <t>766821112</t>
  </si>
  <si>
    <t>Montáž nábytku vestavěného korpusu skříně policové dvoukřídlové</t>
  </si>
  <si>
    <t>1972494769</t>
  </si>
  <si>
    <t>154</t>
  </si>
  <si>
    <t>RMAT0006</t>
  </si>
  <si>
    <t>skříňka zrcadlová , dveře L/P DEEP 600x15x56 cm bílá s osvětlením</t>
  </si>
  <si>
    <t>2061546256</t>
  </si>
  <si>
    <t>155</t>
  </si>
  <si>
    <t>998766201</t>
  </si>
  <si>
    <t>Přesun hmot pro konstrukce truhlářské stanovený procentní sazbou (%) z ceny vodorovná dopravní vzdálenost do 50 m základní v objektech výšky do 6 m</t>
  </si>
  <si>
    <t>-1212104442</t>
  </si>
  <si>
    <t>https://podminky.urs.cz/item/CS_URS_2024_01/998766201</t>
  </si>
  <si>
    <t>767</t>
  </si>
  <si>
    <t>Konstrukce zámečnické</t>
  </si>
  <si>
    <t>156</t>
  </si>
  <si>
    <t>767612915</t>
  </si>
  <si>
    <t>Oprava a údržba oken seřízení dřevěného okna (křídla)</t>
  </si>
  <si>
    <t>-1887334326</t>
  </si>
  <si>
    <t>https://podminky.urs.cz/item/CS_URS_2024_01/767612915</t>
  </si>
  <si>
    <t>157</t>
  </si>
  <si>
    <t>998767201</t>
  </si>
  <si>
    <t>Přesun hmot pro zámečnické konstrukce stanovený procentní sazbou (%) z ceny vodorovná dopravní vzdálenost do 50 m základní v objektech výšky do 6 m</t>
  </si>
  <si>
    <t>-635567716</t>
  </si>
  <si>
    <t>https://podminky.urs.cz/item/CS_URS_2024_01/998767201</t>
  </si>
  <si>
    <t>771</t>
  </si>
  <si>
    <t>Podlahy z dlaždic</t>
  </si>
  <si>
    <t>158</t>
  </si>
  <si>
    <t>771121011</t>
  </si>
  <si>
    <t>Příprava podkladu před provedením dlažby nátěr penetrační na podlahu</t>
  </si>
  <si>
    <t>913828024</t>
  </si>
  <si>
    <t>1,15" dlažba v koupelně a WC</t>
  </si>
  <si>
    <t>159</t>
  </si>
  <si>
    <t>771151013</t>
  </si>
  <si>
    <t>Příprava podkladu před provedením dlažby samonivelační stěrka min.pevnosti 20 MPa, tloušťky přes 5 do 8 mm</t>
  </si>
  <si>
    <t>-1131848738</t>
  </si>
  <si>
    <t>https://podminky.urs.cz/item/CS_URS_2024_01/771151013</t>
  </si>
  <si>
    <t>160</t>
  </si>
  <si>
    <t>771573810</t>
  </si>
  <si>
    <t>Demontáž podlah z dlaždic keramických lepených</t>
  </si>
  <si>
    <t>2092493704</t>
  </si>
  <si>
    <t>161</t>
  </si>
  <si>
    <t>771574113</t>
  </si>
  <si>
    <t>Montáž podlah z dlaždic keramických lepených cementovým flexibilním lepidlem hladkých, tloušťky do 10 mm přes 12 do 19 ks/m2</t>
  </si>
  <si>
    <t>1939596920</t>
  </si>
  <si>
    <t>162</t>
  </si>
  <si>
    <t>LSS.TR735007</t>
  </si>
  <si>
    <t>dlaždice slinutá TAURUS COLOR tmavě šedá 298x298x9mm</t>
  </si>
  <si>
    <t>-1328464122</t>
  </si>
  <si>
    <t>1,15*1,1" materiál plocha</t>
  </si>
  <si>
    <t>163</t>
  </si>
  <si>
    <t>771577151</t>
  </si>
  <si>
    <t>Montáž podlah z dlaždic keramických kladených do malty Příplatek k cenám za plochu do 5 m2 jednotlivě</t>
  </si>
  <si>
    <t>1031187920</t>
  </si>
  <si>
    <t>164</t>
  </si>
  <si>
    <t>771577152</t>
  </si>
  <si>
    <t>Montáž podlah z dlaždic keramických kladených do malty Příplatek k cenám za podlahy v omezeném prostoru</t>
  </si>
  <si>
    <t>569223494</t>
  </si>
  <si>
    <t>165</t>
  </si>
  <si>
    <t>771591115</t>
  </si>
  <si>
    <t>Podlahy - dokončovací práce spárování silikonem</t>
  </si>
  <si>
    <t>-447964179</t>
  </si>
  <si>
    <t>https://podminky.urs.cz/item/CS_URS_2024_01/771591115</t>
  </si>
  <si>
    <t>166</t>
  </si>
  <si>
    <t>771592011</t>
  </si>
  <si>
    <t>Čištění vnitřních ploch po položení dlažby podlah nebo schodišť chemickými prostředky</t>
  </si>
  <si>
    <t>662351351</t>
  </si>
  <si>
    <t>https://podminky.urs.cz/item/CS_URS_2024_01/771592011</t>
  </si>
  <si>
    <t>167</t>
  </si>
  <si>
    <t>998771201</t>
  </si>
  <si>
    <t>Přesun hmot pro podlahy z dlaždic stanovený procentní sazbou (%) z ceny vodorovná dopravní vzdálenost do 50 m základní v objektech výšky do 6 m</t>
  </si>
  <si>
    <t>-19932927</t>
  </si>
  <si>
    <t>https://podminky.urs.cz/item/CS_URS_2024_01/998771201</t>
  </si>
  <si>
    <t>776</t>
  </si>
  <si>
    <t>Podlahy povlakové</t>
  </si>
  <si>
    <t>168</t>
  </si>
  <si>
    <t>776111116</t>
  </si>
  <si>
    <t>Příprava podkladu povlakových podlah a stěn broušení podlah stávajícího podkladu pro odstranění lepidla (po starých krytinách)</t>
  </si>
  <si>
    <t>-318671620</t>
  </si>
  <si>
    <t>https://podminky.urs.cz/item/CS_URS_2024_01/776111116</t>
  </si>
  <si>
    <t>169</t>
  </si>
  <si>
    <t>776121112</t>
  </si>
  <si>
    <t>Příprava podkladu povlakových podlah a stěn penetrace vodou ředitelná podlah</t>
  </si>
  <si>
    <t>-217120391</t>
  </si>
  <si>
    <t>170</t>
  </si>
  <si>
    <t>776141112</t>
  </si>
  <si>
    <t>Příprava podkladu povlakových podlah a stěn vyrovnání samonivelační stěrkou podlah min.pevnosti 20 MPa, tloušťky přes 3 do 5 mm</t>
  </si>
  <si>
    <t>1601244491</t>
  </si>
  <si>
    <t>https://podminky.urs.cz/item/CS_URS_2024_01/776141112</t>
  </si>
  <si>
    <t>171</t>
  </si>
  <si>
    <t>776201812</t>
  </si>
  <si>
    <t>Demontáž povlakových podlahovin lepených ručně s podložkou</t>
  </si>
  <si>
    <t>-2085087452</t>
  </si>
  <si>
    <t>172</t>
  </si>
  <si>
    <t>776221111</t>
  </si>
  <si>
    <t>Montáž podlahovin z PVC lepením standardním lepidlem z pásů</t>
  </si>
  <si>
    <t>911687870</t>
  </si>
  <si>
    <t>173</t>
  </si>
  <si>
    <t>28412245</t>
  </si>
  <si>
    <t>krytina podlahová heterogenní š 1,5m tl 2mm</t>
  </si>
  <si>
    <t>1253707136</t>
  </si>
  <si>
    <t>31*1,1</t>
  </si>
  <si>
    <t>174</t>
  </si>
  <si>
    <t>776223111</t>
  </si>
  <si>
    <t>Montáž podlahovin z PVC spoj podlah svařováním za tepla (včetně frézování)</t>
  </si>
  <si>
    <t>2013036477</t>
  </si>
  <si>
    <t>175</t>
  </si>
  <si>
    <t>776410811</t>
  </si>
  <si>
    <t>Demontáž soklíků nebo lišt pryžových nebo plastových</t>
  </si>
  <si>
    <t>-483630627</t>
  </si>
  <si>
    <t>https://podminky.urs.cz/item/CS_URS_2024_01/776410811</t>
  </si>
  <si>
    <t>176</t>
  </si>
  <si>
    <t>776411111</t>
  </si>
  <si>
    <t>Montáž soklíků lepením obvodových, výšky do 80 mm</t>
  </si>
  <si>
    <t>-1116722486</t>
  </si>
  <si>
    <t>177</t>
  </si>
  <si>
    <t>28411008</t>
  </si>
  <si>
    <t>lišta soklová PVC 16x60mm</t>
  </si>
  <si>
    <t>-153361121</t>
  </si>
  <si>
    <t>30*1,1</t>
  </si>
  <si>
    <t>178</t>
  </si>
  <si>
    <t>998776201</t>
  </si>
  <si>
    <t>Přesun hmot pro podlahy povlakové stanovený procentní sazbou (%) z ceny vodorovná dopravní vzdálenost do 50 m základní v objektech výšky do 6 m</t>
  </si>
  <si>
    <t>1558150296</t>
  </si>
  <si>
    <t>https://podminky.urs.cz/item/CS_URS_2024_01/998776201</t>
  </si>
  <si>
    <t>781</t>
  </si>
  <si>
    <t>Dokončovací práce - obklady</t>
  </si>
  <si>
    <t>179</t>
  </si>
  <si>
    <t>781121011</t>
  </si>
  <si>
    <t>Příprava podkladu před provedením obkladu nátěr penetrační na stěnu</t>
  </si>
  <si>
    <t>1671181452</t>
  </si>
  <si>
    <t>10,4" koupelna</t>
  </si>
  <si>
    <t>1,65" kuchyňská linka</t>
  </si>
  <si>
    <t>180</t>
  </si>
  <si>
    <t>781471810</t>
  </si>
  <si>
    <t>Demontáž obkladů z dlaždic keramických kladených do malty</t>
  </si>
  <si>
    <t>823856794</t>
  </si>
  <si>
    <t>https://podminky.urs.cz/item/CS_URS_2024_01/781471810</t>
  </si>
  <si>
    <t>181</t>
  </si>
  <si>
    <t>781474113</t>
  </si>
  <si>
    <t>Montáž keramických obkladů stěn lepených cementovým flexibilním lepidlem hladkých přes 12 do 19 ks/m2</t>
  </si>
  <si>
    <t>1953819371</t>
  </si>
  <si>
    <t>182</t>
  </si>
  <si>
    <t>59761071</t>
  </si>
  <si>
    <t>obklad keramický hladký přes 12 do 19ks/m2</t>
  </si>
  <si>
    <t>633024054</t>
  </si>
  <si>
    <t>12,05*1,1</t>
  </si>
  <si>
    <t>183</t>
  </si>
  <si>
    <t>781477111</t>
  </si>
  <si>
    <t>Montáž obkladů vnitřních stěn z dlaždic keramických Příplatek k cenám za plochu do 10 m2 jednotlivě</t>
  </si>
  <si>
    <t>-1376863887</t>
  </si>
  <si>
    <t>184</t>
  </si>
  <si>
    <t>781477112</t>
  </si>
  <si>
    <t>Montáž obkladů vnitřních stěn z dlaždic keramických Příplatek k cenám za obklady v omezeném prostoru</t>
  </si>
  <si>
    <t>-1246021267</t>
  </si>
  <si>
    <t>185</t>
  </si>
  <si>
    <t>781491822</t>
  </si>
  <si>
    <t>Odstranění obkladů - ostatní prvky vanová dvířka plastová lepená s rámem</t>
  </si>
  <si>
    <t>-738031370</t>
  </si>
  <si>
    <t>https://podminky.urs.cz/item/CS_URS_2024_01/781491822</t>
  </si>
  <si>
    <t>186</t>
  </si>
  <si>
    <t>781493111</t>
  </si>
  <si>
    <t>Obklad - dokončující práce profily ukončovací plastové lepené standardním lepidlem rohové</t>
  </si>
  <si>
    <t>1202082277</t>
  </si>
  <si>
    <t>187</t>
  </si>
  <si>
    <t>781493511</t>
  </si>
  <si>
    <t>Obklad - dokončující práce profily ukončovací plastové lepené standardním lepidlem ukončovací</t>
  </si>
  <si>
    <t>-1875129582</t>
  </si>
  <si>
    <t>188</t>
  </si>
  <si>
    <t>781493611</t>
  </si>
  <si>
    <t>Obklad - dokončující práce montáž vanových dvířek plastových lepených s rámem</t>
  </si>
  <si>
    <t>1728128965</t>
  </si>
  <si>
    <t>https://podminky.urs.cz/item/CS_URS_2024_01/781493611</t>
  </si>
  <si>
    <t>189</t>
  </si>
  <si>
    <t>56245725</t>
  </si>
  <si>
    <t>dvířka vanová bílá 150x200mm</t>
  </si>
  <si>
    <t>-1680564848</t>
  </si>
  <si>
    <t>190</t>
  </si>
  <si>
    <t>781495115</t>
  </si>
  <si>
    <t>Obklad - dokončující práce ostatní práce spárování silikonem</t>
  </si>
  <si>
    <t>-77815723</t>
  </si>
  <si>
    <t>https://podminky.urs.cz/item/CS_URS_2024_01/781495115</t>
  </si>
  <si>
    <t>191</t>
  </si>
  <si>
    <t>781495211</t>
  </si>
  <si>
    <t>Čištění vnitřních ploch po provedení obkladu stěn chemickými prostředky</t>
  </si>
  <si>
    <t>-2124140888</t>
  </si>
  <si>
    <t>https://podminky.urs.cz/item/CS_URS_2024_01/781495211</t>
  </si>
  <si>
    <t>192</t>
  </si>
  <si>
    <t>998781201</t>
  </si>
  <si>
    <t>Přesun hmot pro obklady keramické stanovený procentní sazbou (%) z ceny vodorovná dopravní vzdálenost do 50 m základní v objektech výšky do 6 m</t>
  </si>
  <si>
    <t>-1364344888</t>
  </si>
  <si>
    <t>https://podminky.urs.cz/item/CS_URS_2024_01/998781201</t>
  </si>
  <si>
    <t>783</t>
  </si>
  <si>
    <t>Dokončovací práce - nátěry</t>
  </si>
  <si>
    <t>193</t>
  </si>
  <si>
    <t>783000125</t>
  </si>
  <si>
    <t>Zakrývání konstrukcí včetně pozdějšího odkrytí konstrukcí nebo prvků obalením fólií</t>
  </si>
  <si>
    <t>-163068315</t>
  </si>
  <si>
    <t>https://podminky.urs.cz/item/CS_URS_2024_01/783000125</t>
  </si>
  <si>
    <t>194</t>
  </si>
  <si>
    <t>28323156</t>
  </si>
  <si>
    <t>fólie pro malířské potřeby zakrývací tl 41µ 4x5m</t>
  </si>
  <si>
    <t>1574410189</t>
  </si>
  <si>
    <t>195</t>
  </si>
  <si>
    <t>783101203</t>
  </si>
  <si>
    <t>Příprava podkladu truhlářských konstrukcí před provedením nátěru broušení smirkovým papírem nebo plátnem jemné</t>
  </si>
  <si>
    <t>-1640998598</t>
  </si>
  <si>
    <t>https://podminky.urs.cz/item/CS_URS_2024_01/783101203</t>
  </si>
  <si>
    <t>(2,2*2)*1,1" renovace okna v pokoji</t>
  </si>
  <si>
    <t>(0,65*4)*1,1" renovace okna v komoře</t>
  </si>
  <si>
    <t>(0,65*2)*1,1" renovace okna na WC</t>
  </si>
  <si>
    <t>1" parapety</t>
  </si>
  <si>
    <t>196</t>
  </si>
  <si>
    <t>783101403</t>
  </si>
  <si>
    <t>Příprava podkladu truhlářských konstrukcí před provedením nátěru oprášení</t>
  </si>
  <si>
    <t>-1606200182</t>
  </si>
  <si>
    <t>https://podminky.urs.cz/item/CS_URS_2024_01/783101403</t>
  </si>
  <si>
    <t>197</t>
  </si>
  <si>
    <t>783106805</t>
  </si>
  <si>
    <t>Odstranění nátěrů z truhlářských konstrukcí opálením s obroušením</t>
  </si>
  <si>
    <t>574639808</t>
  </si>
  <si>
    <t>https://podminky.urs.cz/item/CS_URS_2024_01/783106805</t>
  </si>
  <si>
    <t>198</t>
  </si>
  <si>
    <t>783114101</t>
  </si>
  <si>
    <t>Základní nátěr truhlářských konstrukcí jednonásobný syntetický</t>
  </si>
  <si>
    <t>239363033</t>
  </si>
  <si>
    <t>https://podminky.urs.cz/item/CS_URS_2024_01/783114101</t>
  </si>
  <si>
    <t>199</t>
  </si>
  <si>
    <t>783117101</t>
  </si>
  <si>
    <t>Krycí nátěr truhlářských konstrukcí jednonásobný syntetický</t>
  </si>
  <si>
    <t>-1574810007</t>
  </si>
  <si>
    <t>https://podminky.urs.cz/item/CS_URS_2024_01/783117101</t>
  </si>
  <si>
    <t>200</t>
  </si>
  <si>
    <t>783122131</t>
  </si>
  <si>
    <t>Tmelení truhlářských konstrukcí plošné (plné) včetně přebroušení tmelených míst, tmelem disperzním akrylátovým nebo latexovým</t>
  </si>
  <si>
    <t>-1248522790</t>
  </si>
  <si>
    <t>https://podminky.urs.cz/item/CS_URS_2024_01/783122131</t>
  </si>
  <si>
    <t>201</t>
  </si>
  <si>
    <t>783162201</t>
  </si>
  <si>
    <t>Dotmelení skleněných výplní truhlářských konstrukcí tmelem sklenářským</t>
  </si>
  <si>
    <t>-1523096569</t>
  </si>
  <si>
    <t>https://podminky.urs.cz/item/CS_URS_2024_01/783162201</t>
  </si>
  <si>
    <t>202</t>
  </si>
  <si>
    <t>783301303</t>
  </si>
  <si>
    <t>Příprava podkladu zámečnických konstrukcí před provedením nátěru odrezivění odrezovačem bezoplachovým</t>
  </si>
  <si>
    <t>-1152799220</t>
  </si>
  <si>
    <t>https://podminky.urs.cz/item/CS_URS_2024_01/783301303</t>
  </si>
  <si>
    <t>1,4*3+1,6+1,8" zárubně</t>
  </si>
  <si>
    <t>203</t>
  </si>
  <si>
    <t>783301313</t>
  </si>
  <si>
    <t>Příprava podkladu zámečnických konstrukcí před provedením nátěru odmaštění odmašťovačem ředidlovým</t>
  </si>
  <si>
    <t>-226084180</t>
  </si>
  <si>
    <t>https://podminky.urs.cz/item/CS_URS_2024_01/783301313</t>
  </si>
  <si>
    <t>204</t>
  </si>
  <si>
    <t>783315101</t>
  </si>
  <si>
    <t>Mezinátěr zámečnických konstrukcí jednonásobný syntetický standardní</t>
  </si>
  <si>
    <t>1797127345</t>
  </si>
  <si>
    <t>https://podminky.urs.cz/item/CS_URS_2024_01/783315101</t>
  </si>
  <si>
    <t>205</t>
  </si>
  <si>
    <t>783317101</t>
  </si>
  <si>
    <t>Krycí nátěr (email) zámečnických konstrukcí jednonásobný syntetický standardní</t>
  </si>
  <si>
    <t>-1244305197</t>
  </si>
  <si>
    <t>https://podminky.urs.cz/item/CS_URS_2024_01/783317101</t>
  </si>
  <si>
    <t>206</t>
  </si>
  <si>
    <t>783322101</t>
  </si>
  <si>
    <t>Tmelení zámečnických konstrukcí včetně přebroušení tmelených míst, tmelem disperzním akrylátovým nebo latexovým</t>
  </si>
  <si>
    <t>-793649214</t>
  </si>
  <si>
    <t>https://podminky.urs.cz/item/CS_URS_2024_01/783322101</t>
  </si>
  <si>
    <t>784</t>
  </si>
  <si>
    <t>Dokončovací práce - malby a tapety</t>
  </si>
  <si>
    <t>207</t>
  </si>
  <si>
    <t>784111001</t>
  </si>
  <si>
    <t>Oprášení (ometení) podkladu v místnostech výšky do 3,80 m</t>
  </si>
  <si>
    <t>1538073034</t>
  </si>
  <si>
    <t>https://podminky.urs.cz/item/CS_URS_2024_01/784111001</t>
  </si>
  <si>
    <t>208</t>
  </si>
  <si>
    <t>784111031</t>
  </si>
  <si>
    <t>Omytí podkladu omytí v místnostech výšky do 3,80 m</t>
  </si>
  <si>
    <t>-341415601</t>
  </si>
  <si>
    <t>https://podminky.urs.cz/item/CS_URS_2024_01/784111031</t>
  </si>
  <si>
    <t>209</t>
  </si>
  <si>
    <t>784121001</t>
  </si>
  <si>
    <t>Oškrabání malby v místnostech výšky do 3,80 m</t>
  </si>
  <si>
    <t>1490884988</t>
  </si>
  <si>
    <t>https://podminky.urs.cz/item/CS_URS_2024_01/784121001</t>
  </si>
  <si>
    <t>210</t>
  </si>
  <si>
    <t>784151011</t>
  </si>
  <si>
    <t>Izolování izolačními barvami vodou ředitelnými dvojnásobné v místnostech výšky do 3,80 m</t>
  </si>
  <si>
    <t>-2101153936</t>
  </si>
  <si>
    <t>https://podminky.urs.cz/item/CS_URS_2024_01/784151011</t>
  </si>
  <si>
    <t>211</t>
  </si>
  <si>
    <t>784171101</t>
  </si>
  <si>
    <t>Zakrytí nemalovaných ploch (materiál ve specifikaci) včetně pozdějšího odkrytí podlah</t>
  </si>
  <si>
    <t>-1687745495</t>
  </si>
  <si>
    <t>https://podminky.urs.cz/item/CS_URS_2024_01/784171101</t>
  </si>
  <si>
    <t>212</t>
  </si>
  <si>
    <t>58124842</t>
  </si>
  <si>
    <t>fólie pro malířské potřeby zakrývací tl 7µ 4x5m</t>
  </si>
  <si>
    <t>-997839916</t>
  </si>
  <si>
    <t>28,5714285714286*1,05 'Přepočtené koeficientem množství</t>
  </si>
  <si>
    <t>213</t>
  </si>
  <si>
    <t>784181131</t>
  </si>
  <si>
    <t>Penetrace podkladu jednonásobná fungicidní akrylátová bezbarvá v místnostech výšky do 3,80 m</t>
  </si>
  <si>
    <t>-804235013</t>
  </si>
  <si>
    <t>https://podminky.urs.cz/item/CS_URS_2024_01/784181131</t>
  </si>
  <si>
    <t>214</t>
  </si>
  <si>
    <t>784325231</t>
  </si>
  <si>
    <t>Provedení silikátové maby dvojnásobných v místnostech výšky do 3,80 m</t>
  </si>
  <si>
    <t>-596758949</t>
  </si>
  <si>
    <t>https://podminky.urs.cz/item/CS_URS_2024_01/784325231</t>
  </si>
  <si>
    <t>787</t>
  </si>
  <si>
    <t>Dokončovací práce - zasklívání</t>
  </si>
  <si>
    <t>215</t>
  </si>
  <si>
    <t>787601931</t>
  </si>
  <si>
    <t>Zasklívání oken a dveří přetmelení s odstraněním starého tmelu a za zasklení plochy do 0,10 m2 sklem tl. 2 až 6 mm bez drátěné vložky</t>
  </si>
  <si>
    <t>-411807630</t>
  </si>
  <si>
    <t>https://podminky.urs.cz/item/CS_URS_2024_01/787601931</t>
  </si>
  <si>
    <t>VRN</t>
  </si>
  <si>
    <t>Vedlejší rozpočtové náklady</t>
  </si>
  <si>
    <t>VRN1</t>
  </si>
  <si>
    <t>Průzkumné, geodetické a projektové práce</t>
  </si>
  <si>
    <t>216</t>
  </si>
  <si>
    <t>013002000</t>
  </si>
  <si>
    <t>Projektové práce - skutečné provedení</t>
  </si>
  <si>
    <t>1024</t>
  </si>
  <si>
    <t>2094080873</t>
  </si>
  <si>
    <t>https://podminky.urs.cz/item/CS_URS_2024_01/013002000</t>
  </si>
  <si>
    <t>VRN6</t>
  </si>
  <si>
    <t>Územní vlivy</t>
  </si>
  <si>
    <t>217</t>
  </si>
  <si>
    <t>065002000</t>
  </si>
  <si>
    <t>Mimostaveništní doprava materiálů</t>
  </si>
  <si>
    <t>1944862295</t>
  </si>
  <si>
    <t>https://podminky.urs.cz/item/CS_URS_2024_01/065002000</t>
  </si>
  <si>
    <t>VRN7</t>
  </si>
  <si>
    <t>Provozní vlivy</t>
  </si>
  <si>
    <t>218</t>
  </si>
  <si>
    <t>070001000</t>
  </si>
  <si>
    <t>-158025631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</si>
  <si>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</si>
  <si>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</si>
  <si>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</si>
  <si>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</si>
  <si>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rekonstrukce </t>
    </r>
    <r>
      <rPr>
        <sz val="8"/>
        <rFont val="Arial CE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</si>
  <si>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8"/>
        <rFont val="Arial CE"/>
        <charset val="238"/>
      </rPr>
      <t>Rekapitulace rekonstrukce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</si>
  <si>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</si>
  <si>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</si>
  <si>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rekonstrukce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</si>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</sst>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0" fontId="39" fillId="0" borderId="1" xfId="0" applyFont="1" applyBorder="1" applyAlignment="1">
      <alignment horizontal="center" vertical="center" wrapText="1"/>
    </xf>
    <xf numFmtId="49" fontId="41" fillId="0" borderId="1" xfId="0" applyNumberFormat="1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14" fontId="2" fillId="2" borderId="0" xfId="0" applyNumberFormat="1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17" Type="http://schemas.openxmlformats.org/officeDocument/2006/relationships/hyperlink" Target="https://podminky.urs.cz/item/CS_URS_2024_01/783301313" TargetMode="External"/><Relationship Id="rId21" Type="http://schemas.openxmlformats.org/officeDocument/2006/relationships/hyperlink" Target="https://podminky.urs.cz/item/CS_URS_2024_01/952902031" TargetMode="External"/><Relationship Id="rId42" Type="http://schemas.openxmlformats.org/officeDocument/2006/relationships/hyperlink" Target="https://podminky.urs.cz/item/CS_URS_2024_01/721174045" TargetMode="External"/><Relationship Id="rId47" Type="http://schemas.openxmlformats.org/officeDocument/2006/relationships/hyperlink" Target="https://podminky.urs.cz/item/CS_URS_2024_01/725112022" TargetMode="External"/><Relationship Id="rId63" Type="http://schemas.openxmlformats.org/officeDocument/2006/relationships/hyperlink" Target="https://podminky.urs.cz/item/CS_URS_2024_01/735159120" TargetMode="External"/><Relationship Id="rId68" Type="http://schemas.openxmlformats.org/officeDocument/2006/relationships/hyperlink" Target="https://podminky.urs.cz/item/CS_URS_2024_01/742310001" TargetMode="External"/><Relationship Id="rId84" Type="http://schemas.openxmlformats.org/officeDocument/2006/relationships/hyperlink" Target="https://podminky.urs.cz/item/CS_URS_2024_01/766660022" TargetMode="External"/><Relationship Id="rId89" Type="http://schemas.openxmlformats.org/officeDocument/2006/relationships/hyperlink" Target="https://podminky.urs.cz/item/CS_URS_2024_01/766811222" TargetMode="External"/><Relationship Id="rId112" Type="http://schemas.openxmlformats.org/officeDocument/2006/relationships/hyperlink" Target="https://podminky.urs.cz/item/CS_URS_2024_01/783114101" TargetMode="External"/><Relationship Id="rId16" Type="http://schemas.openxmlformats.org/officeDocument/2006/relationships/hyperlink" Target="https://podminky.urs.cz/item/CS_URS_2024_01/642944121" TargetMode="External"/><Relationship Id="rId107" Type="http://schemas.openxmlformats.org/officeDocument/2006/relationships/hyperlink" Target="https://podminky.urs.cz/item/CS_URS_2024_01/998781201" TargetMode="External"/><Relationship Id="rId11" Type="http://schemas.openxmlformats.org/officeDocument/2006/relationships/hyperlink" Target="https://podminky.urs.cz/item/CS_URS_2024_01/612321141" TargetMode="External"/><Relationship Id="rId32" Type="http://schemas.openxmlformats.org/officeDocument/2006/relationships/hyperlink" Target="https://podminky.urs.cz/item/CS_URS_2024_01/997013151" TargetMode="External"/><Relationship Id="rId37" Type="http://schemas.openxmlformats.org/officeDocument/2006/relationships/hyperlink" Target="https://podminky.urs.cz/item/CS_URS_2024_01/711113117" TargetMode="External"/><Relationship Id="rId53" Type="http://schemas.openxmlformats.org/officeDocument/2006/relationships/hyperlink" Target="https://podminky.urs.cz/item/CS_URS_2024_01/725530823" TargetMode="External"/><Relationship Id="rId58" Type="http://schemas.openxmlformats.org/officeDocument/2006/relationships/hyperlink" Target="https://podminky.urs.cz/item/CS_URS_2024_01/725839101" TargetMode="External"/><Relationship Id="rId74" Type="http://schemas.openxmlformats.org/officeDocument/2006/relationships/hyperlink" Target="https://podminky.urs.cz/item/CS_URS_2024_01/763132971" TargetMode="External"/><Relationship Id="rId79" Type="http://schemas.openxmlformats.org/officeDocument/2006/relationships/hyperlink" Target="https://podminky.urs.cz/item/CS_URS_2024_01/998763200" TargetMode="External"/><Relationship Id="rId102" Type="http://schemas.openxmlformats.org/officeDocument/2006/relationships/hyperlink" Target="https://podminky.urs.cz/item/CS_URS_2024_01/781471810" TargetMode="External"/><Relationship Id="rId123" Type="http://schemas.openxmlformats.org/officeDocument/2006/relationships/hyperlink" Target="https://podminky.urs.cz/item/CS_URS_2024_01/784121001" TargetMode="External"/><Relationship Id="rId128" Type="http://schemas.openxmlformats.org/officeDocument/2006/relationships/hyperlink" Target="https://podminky.urs.cz/item/CS_URS_2024_01/787601931" TargetMode="External"/><Relationship Id="rId5" Type="http://schemas.openxmlformats.org/officeDocument/2006/relationships/hyperlink" Target="https://podminky.urs.cz/item/CS_URS_2024_01/612131121" TargetMode="External"/><Relationship Id="rId90" Type="http://schemas.openxmlformats.org/officeDocument/2006/relationships/hyperlink" Target="https://podminky.urs.cz/item/CS_URS_2024_01/766811223" TargetMode="External"/><Relationship Id="rId95" Type="http://schemas.openxmlformats.org/officeDocument/2006/relationships/hyperlink" Target="https://podminky.urs.cz/item/CS_URS_2024_01/771591115" TargetMode="External"/><Relationship Id="rId22" Type="http://schemas.openxmlformats.org/officeDocument/2006/relationships/hyperlink" Target="https://podminky.urs.cz/item/CS_URS_2024_01/962031132" TargetMode="External"/><Relationship Id="rId27" Type="http://schemas.openxmlformats.org/officeDocument/2006/relationships/hyperlink" Target="https://podminky.urs.cz/item/CS_URS_2024_01/978023411" TargetMode="External"/><Relationship Id="rId43" Type="http://schemas.openxmlformats.org/officeDocument/2006/relationships/hyperlink" Target="https://podminky.urs.cz/item/CS_URS_2024_01/721194105" TargetMode="External"/><Relationship Id="rId48" Type="http://schemas.openxmlformats.org/officeDocument/2006/relationships/hyperlink" Target="https://podminky.urs.cz/item/CS_URS_2024_01/725211601" TargetMode="External"/><Relationship Id="rId64" Type="http://schemas.openxmlformats.org/officeDocument/2006/relationships/hyperlink" Target="https://podminky.urs.cz/item/CS_URS_2024_01/998735201" TargetMode="External"/><Relationship Id="rId69" Type="http://schemas.openxmlformats.org/officeDocument/2006/relationships/hyperlink" Target="https://podminky.urs.cz/item/CS_URS_2024_01/998742201" TargetMode="External"/><Relationship Id="rId113" Type="http://schemas.openxmlformats.org/officeDocument/2006/relationships/hyperlink" Target="https://podminky.urs.cz/item/CS_URS_2024_01/783117101" TargetMode="External"/><Relationship Id="rId118" Type="http://schemas.openxmlformats.org/officeDocument/2006/relationships/hyperlink" Target="https://podminky.urs.cz/item/CS_URS_2024_01/783315101" TargetMode="External"/><Relationship Id="rId80" Type="http://schemas.openxmlformats.org/officeDocument/2006/relationships/hyperlink" Target="https://podminky.urs.cz/item/CS_URS_2024_01/766491851" TargetMode="External"/><Relationship Id="rId85" Type="http://schemas.openxmlformats.org/officeDocument/2006/relationships/hyperlink" Target="https://podminky.urs.cz/item/CS_URS_2024_01/766660728" TargetMode="External"/><Relationship Id="rId12" Type="http://schemas.openxmlformats.org/officeDocument/2006/relationships/hyperlink" Target="https://podminky.urs.cz/item/CS_URS_2024_01/612321191" TargetMode="External"/><Relationship Id="rId17" Type="http://schemas.openxmlformats.org/officeDocument/2006/relationships/hyperlink" Target="https://podminky.urs.cz/item/CS_URS_2024_01/642945111" TargetMode="External"/><Relationship Id="rId33" Type="http://schemas.openxmlformats.org/officeDocument/2006/relationships/hyperlink" Target="https://podminky.urs.cz/item/CS_URS_2024_01/997013219" TargetMode="External"/><Relationship Id="rId38" Type="http://schemas.openxmlformats.org/officeDocument/2006/relationships/hyperlink" Target="https://podminky.urs.cz/item/CS_URS_2024_01/711113127" TargetMode="External"/><Relationship Id="rId59" Type="http://schemas.openxmlformats.org/officeDocument/2006/relationships/hyperlink" Target="https://podminky.urs.cz/item/CS_URS_2024_01/725869218" TargetMode="External"/><Relationship Id="rId103" Type="http://schemas.openxmlformats.org/officeDocument/2006/relationships/hyperlink" Target="https://podminky.urs.cz/item/CS_URS_2024_01/781491822" TargetMode="External"/><Relationship Id="rId108" Type="http://schemas.openxmlformats.org/officeDocument/2006/relationships/hyperlink" Target="https://podminky.urs.cz/item/CS_URS_2024_01/783000125" TargetMode="External"/><Relationship Id="rId124" Type="http://schemas.openxmlformats.org/officeDocument/2006/relationships/hyperlink" Target="https://podminky.urs.cz/item/CS_URS_2024_01/784151011" TargetMode="External"/><Relationship Id="rId129" Type="http://schemas.openxmlformats.org/officeDocument/2006/relationships/hyperlink" Target="https://podminky.urs.cz/item/CS_URS_2024_01/013002000" TargetMode="External"/><Relationship Id="rId54" Type="http://schemas.openxmlformats.org/officeDocument/2006/relationships/hyperlink" Target="https://podminky.urs.cz/item/CS_URS_2024_01/725532116" TargetMode="External"/><Relationship Id="rId70" Type="http://schemas.openxmlformats.org/officeDocument/2006/relationships/hyperlink" Target="https://podminky.urs.cz/item/CS_URS_2024_01/998751201" TargetMode="External"/><Relationship Id="rId75" Type="http://schemas.openxmlformats.org/officeDocument/2006/relationships/hyperlink" Target="https://podminky.urs.cz/item/CS_URS_2024_01/763164791" TargetMode="External"/><Relationship Id="rId91" Type="http://schemas.openxmlformats.org/officeDocument/2006/relationships/hyperlink" Target="https://podminky.urs.cz/item/CS_URS_2024_01/998766201" TargetMode="External"/><Relationship Id="rId96" Type="http://schemas.openxmlformats.org/officeDocument/2006/relationships/hyperlink" Target="https://podminky.urs.cz/item/CS_URS_2024_01/771592011" TargetMode="External"/><Relationship Id="rId1" Type="http://schemas.openxmlformats.org/officeDocument/2006/relationships/hyperlink" Target="https://podminky.urs.cz/item/CS_URS_2024_01/342272225" TargetMode="External"/><Relationship Id="rId6" Type="http://schemas.openxmlformats.org/officeDocument/2006/relationships/hyperlink" Target="https://podminky.urs.cz/item/CS_URS_2024_01/612135011" TargetMode="External"/><Relationship Id="rId23" Type="http://schemas.openxmlformats.org/officeDocument/2006/relationships/hyperlink" Target="https://podminky.urs.cz/item/CS_URS_2024_01/965046111" TargetMode="External"/><Relationship Id="rId28" Type="http://schemas.openxmlformats.org/officeDocument/2006/relationships/hyperlink" Target="https://podminky.urs.cz/item/CS_URS_2024_01/978035113" TargetMode="External"/><Relationship Id="rId49" Type="http://schemas.openxmlformats.org/officeDocument/2006/relationships/hyperlink" Target="https://podminky.urs.cz/item/CS_URS_2024_01/725240811" TargetMode="External"/><Relationship Id="rId114" Type="http://schemas.openxmlformats.org/officeDocument/2006/relationships/hyperlink" Target="https://podminky.urs.cz/item/CS_URS_2024_01/783122131" TargetMode="External"/><Relationship Id="rId119" Type="http://schemas.openxmlformats.org/officeDocument/2006/relationships/hyperlink" Target="https://podminky.urs.cz/item/CS_URS_2024_01/783317101" TargetMode="External"/><Relationship Id="rId44" Type="http://schemas.openxmlformats.org/officeDocument/2006/relationships/hyperlink" Target="https://podminky.urs.cz/item/CS_URS_2024_01/721229111" TargetMode="External"/><Relationship Id="rId60" Type="http://schemas.openxmlformats.org/officeDocument/2006/relationships/hyperlink" Target="https://podminky.urs.cz/item/CS_URS_2024_01/998725201" TargetMode="External"/><Relationship Id="rId65" Type="http://schemas.openxmlformats.org/officeDocument/2006/relationships/hyperlink" Target="https://podminky.urs.cz/item/CS_URS_2024_01/741125811" TargetMode="External"/><Relationship Id="rId81" Type="http://schemas.openxmlformats.org/officeDocument/2006/relationships/hyperlink" Target="https://podminky.urs.cz/item/CS_URS_2024_01/766621012" TargetMode="External"/><Relationship Id="rId86" Type="http://schemas.openxmlformats.org/officeDocument/2006/relationships/hyperlink" Target="https://podminky.urs.cz/item/CS_URS_2024_01/766661921" TargetMode="External"/><Relationship Id="rId130" Type="http://schemas.openxmlformats.org/officeDocument/2006/relationships/hyperlink" Target="https://podminky.urs.cz/item/CS_URS_2024_01/065002000" TargetMode="External"/><Relationship Id="rId13" Type="http://schemas.openxmlformats.org/officeDocument/2006/relationships/hyperlink" Target="https://podminky.urs.cz/item/CS_URS_2024_01/619991011" TargetMode="External"/><Relationship Id="rId18" Type="http://schemas.openxmlformats.org/officeDocument/2006/relationships/hyperlink" Target="https://podminky.urs.cz/item/CS_URS_2024_01/949101111" TargetMode="External"/><Relationship Id="rId39" Type="http://schemas.openxmlformats.org/officeDocument/2006/relationships/hyperlink" Target="https://podminky.urs.cz/item/CS_URS_2024_01/711199101" TargetMode="External"/><Relationship Id="rId109" Type="http://schemas.openxmlformats.org/officeDocument/2006/relationships/hyperlink" Target="https://podminky.urs.cz/item/CS_URS_2024_01/783101203" TargetMode="External"/><Relationship Id="rId34" Type="http://schemas.openxmlformats.org/officeDocument/2006/relationships/hyperlink" Target="https://podminky.urs.cz/item/CS_URS_2024_01/997013609" TargetMode="External"/><Relationship Id="rId50" Type="http://schemas.openxmlformats.org/officeDocument/2006/relationships/hyperlink" Target="https://podminky.urs.cz/item/CS_URS_2024_01/725240812" TargetMode="External"/><Relationship Id="rId55" Type="http://schemas.openxmlformats.org/officeDocument/2006/relationships/hyperlink" Target="https://podminky.urs.cz/item/CS_URS_2024_01/725820801" TargetMode="External"/><Relationship Id="rId76" Type="http://schemas.openxmlformats.org/officeDocument/2006/relationships/hyperlink" Target="https://podminky.urs.cz/item/CS_URS_2024_01/763172322" TargetMode="External"/><Relationship Id="rId97" Type="http://schemas.openxmlformats.org/officeDocument/2006/relationships/hyperlink" Target="https://podminky.urs.cz/item/CS_URS_2024_01/998771201" TargetMode="External"/><Relationship Id="rId104" Type="http://schemas.openxmlformats.org/officeDocument/2006/relationships/hyperlink" Target="https://podminky.urs.cz/item/CS_URS_2024_01/781493611" TargetMode="External"/><Relationship Id="rId120" Type="http://schemas.openxmlformats.org/officeDocument/2006/relationships/hyperlink" Target="https://podminky.urs.cz/item/CS_URS_2024_01/783322101" TargetMode="External"/><Relationship Id="rId125" Type="http://schemas.openxmlformats.org/officeDocument/2006/relationships/hyperlink" Target="https://podminky.urs.cz/item/CS_URS_2024_01/784171101" TargetMode="External"/><Relationship Id="rId7" Type="http://schemas.openxmlformats.org/officeDocument/2006/relationships/hyperlink" Target="https://podminky.urs.cz/item/CS_URS_2024_01/612135101" TargetMode="External"/><Relationship Id="rId71" Type="http://schemas.openxmlformats.org/officeDocument/2006/relationships/hyperlink" Target="https://podminky.urs.cz/item/CS_URS_2024_01/763112911" TargetMode="External"/><Relationship Id="rId92" Type="http://schemas.openxmlformats.org/officeDocument/2006/relationships/hyperlink" Target="https://podminky.urs.cz/item/CS_URS_2024_01/767612915" TargetMode="External"/><Relationship Id="rId2" Type="http://schemas.openxmlformats.org/officeDocument/2006/relationships/hyperlink" Target="https://podminky.urs.cz/item/CS_URS_2024_01/342291111" TargetMode="External"/><Relationship Id="rId29" Type="http://schemas.openxmlformats.org/officeDocument/2006/relationships/hyperlink" Target="https://podminky.urs.cz/item/CS_URS_2024_01/997002511" TargetMode="External"/><Relationship Id="rId24" Type="http://schemas.openxmlformats.org/officeDocument/2006/relationships/hyperlink" Target="https://podminky.urs.cz/item/CS_URS_2024_01/968062245" TargetMode="External"/><Relationship Id="rId40" Type="http://schemas.openxmlformats.org/officeDocument/2006/relationships/hyperlink" Target="https://podminky.urs.cz/item/CS_URS_2024_01/998711201" TargetMode="External"/><Relationship Id="rId45" Type="http://schemas.openxmlformats.org/officeDocument/2006/relationships/hyperlink" Target="https://podminky.urs.cz/item/CS_URS_2024_01/721290111" TargetMode="External"/><Relationship Id="rId66" Type="http://schemas.openxmlformats.org/officeDocument/2006/relationships/hyperlink" Target="https://podminky.urs.cz/item/CS_URS_2024_01/741371031" TargetMode="External"/><Relationship Id="rId87" Type="http://schemas.openxmlformats.org/officeDocument/2006/relationships/hyperlink" Target="https://podminky.urs.cz/item/CS_URS_2024_01/766691510" TargetMode="External"/><Relationship Id="rId110" Type="http://schemas.openxmlformats.org/officeDocument/2006/relationships/hyperlink" Target="https://podminky.urs.cz/item/CS_URS_2024_01/783101403" TargetMode="External"/><Relationship Id="rId115" Type="http://schemas.openxmlformats.org/officeDocument/2006/relationships/hyperlink" Target="https://podminky.urs.cz/item/CS_URS_2024_01/783162201" TargetMode="External"/><Relationship Id="rId131" Type="http://schemas.openxmlformats.org/officeDocument/2006/relationships/drawing" Target="../drawings/drawing2.xml"/><Relationship Id="rId61" Type="http://schemas.openxmlformats.org/officeDocument/2006/relationships/hyperlink" Target="https://podminky.urs.cz/item/CS_URS_2024_01/998726211" TargetMode="External"/><Relationship Id="rId82" Type="http://schemas.openxmlformats.org/officeDocument/2006/relationships/hyperlink" Target="https://podminky.urs.cz/item/CS_URS_2024_01/766622861" TargetMode="External"/><Relationship Id="rId19" Type="http://schemas.openxmlformats.org/officeDocument/2006/relationships/hyperlink" Target="https://podminky.urs.cz/item/CS_URS_2024_01/952901105" TargetMode="External"/><Relationship Id="rId14" Type="http://schemas.openxmlformats.org/officeDocument/2006/relationships/hyperlink" Target="https://podminky.urs.cz/item/CS_URS_2024_01/619995001" TargetMode="External"/><Relationship Id="rId30" Type="http://schemas.openxmlformats.org/officeDocument/2006/relationships/hyperlink" Target="https://podminky.urs.cz/item/CS_URS_2024_01/997002519" TargetMode="External"/><Relationship Id="rId35" Type="http://schemas.openxmlformats.org/officeDocument/2006/relationships/hyperlink" Target="https://podminky.urs.cz/item/CS_URS_2024_01/997013813" TargetMode="External"/><Relationship Id="rId56" Type="http://schemas.openxmlformats.org/officeDocument/2006/relationships/hyperlink" Target="https://podminky.urs.cz/item/CS_URS_2024_01/725829111" TargetMode="External"/><Relationship Id="rId77" Type="http://schemas.openxmlformats.org/officeDocument/2006/relationships/hyperlink" Target="https://podminky.urs.cz/item/CS_URS_2024_01/763181311" TargetMode="External"/><Relationship Id="rId100" Type="http://schemas.openxmlformats.org/officeDocument/2006/relationships/hyperlink" Target="https://podminky.urs.cz/item/CS_URS_2024_01/776410811" TargetMode="External"/><Relationship Id="rId105" Type="http://schemas.openxmlformats.org/officeDocument/2006/relationships/hyperlink" Target="https://podminky.urs.cz/item/CS_URS_2024_01/781495115" TargetMode="External"/><Relationship Id="rId126" Type="http://schemas.openxmlformats.org/officeDocument/2006/relationships/hyperlink" Target="https://podminky.urs.cz/item/CS_URS_2024_01/784181131" TargetMode="External"/><Relationship Id="rId8" Type="http://schemas.openxmlformats.org/officeDocument/2006/relationships/hyperlink" Target="https://podminky.urs.cz/item/CS_URS_2024_01/612142001" TargetMode="External"/><Relationship Id="rId51" Type="http://schemas.openxmlformats.org/officeDocument/2006/relationships/hyperlink" Target="https://podminky.urs.cz/item/CS_URS_2024_01/725241127" TargetMode="External"/><Relationship Id="rId72" Type="http://schemas.openxmlformats.org/officeDocument/2006/relationships/hyperlink" Target="https://podminky.urs.cz/item/CS_URS_2024_01/763112931" TargetMode="External"/><Relationship Id="rId93" Type="http://schemas.openxmlformats.org/officeDocument/2006/relationships/hyperlink" Target="https://podminky.urs.cz/item/CS_URS_2024_01/998767201" TargetMode="External"/><Relationship Id="rId98" Type="http://schemas.openxmlformats.org/officeDocument/2006/relationships/hyperlink" Target="https://podminky.urs.cz/item/CS_URS_2024_01/776111116" TargetMode="External"/><Relationship Id="rId121" Type="http://schemas.openxmlformats.org/officeDocument/2006/relationships/hyperlink" Target="https://podminky.urs.cz/item/CS_URS_2024_01/784111001" TargetMode="External"/><Relationship Id="rId3" Type="http://schemas.openxmlformats.org/officeDocument/2006/relationships/hyperlink" Target="https://podminky.urs.cz/item/CS_URS_2024_01/342291121" TargetMode="External"/><Relationship Id="rId25" Type="http://schemas.openxmlformats.org/officeDocument/2006/relationships/hyperlink" Target="https://podminky.urs.cz/item/CS_URS_2024_01/968072245" TargetMode="External"/><Relationship Id="rId46" Type="http://schemas.openxmlformats.org/officeDocument/2006/relationships/hyperlink" Target="https://podminky.urs.cz/item/CS_URS_2024_01/998721201" TargetMode="External"/><Relationship Id="rId67" Type="http://schemas.openxmlformats.org/officeDocument/2006/relationships/hyperlink" Target="https://podminky.urs.cz/item/CS_URS_2024_01/998741201" TargetMode="External"/><Relationship Id="rId116" Type="http://schemas.openxmlformats.org/officeDocument/2006/relationships/hyperlink" Target="https://podminky.urs.cz/item/CS_URS_2024_01/783301303" TargetMode="External"/><Relationship Id="rId20" Type="http://schemas.openxmlformats.org/officeDocument/2006/relationships/hyperlink" Target="https://podminky.urs.cz/item/CS_URS_2024_01/952901114" TargetMode="External"/><Relationship Id="rId41" Type="http://schemas.openxmlformats.org/officeDocument/2006/relationships/hyperlink" Target="https://podminky.urs.cz/item/CS_URS_2024_01/721174043" TargetMode="External"/><Relationship Id="rId62" Type="http://schemas.openxmlformats.org/officeDocument/2006/relationships/hyperlink" Target="https://podminky.urs.cz/item/CS_URS_2024_01/735159110" TargetMode="External"/><Relationship Id="rId83" Type="http://schemas.openxmlformats.org/officeDocument/2006/relationships/hyperlink" Target="https://podminky.urs.cz/item/CS_URS_2024_01/766623911" TargetMode="External"/><Relationship Id="rId88" Type="http://schemas.openxmlformats.org/officeDocument/2006/relationships/hyperlink" Target="https://podminky.urs.cz/item/CS_URS_2024_01/766691914" TargetMode="External"/><Relationship Id="rId111" Type="http://schemas.openxmlformats.org/officeDocument/2006/relationships/hyperlink" Target="https://podminky.urs.cz/item/CS_URS_2024_01/783106805" TargetMode="External"/><Relationship Id="rId15" Type="http://schemas.openxmlformats.org/officeDocument/2006/relationships/hyperlink" Target="https://podminky.urs.cz/item/CS_URS_2024_01/632451111" TargetMode="External"/><Relationship Id="rId36" Type="http://schemas.openxmlformats.org/officeDocument/2006/relationships/hyperlink" Target="https://podminky.urs.cz/item/CS_URS_2024_01/998018001" TargetMode="External"/><Relationship Id="rId57" Type="http://schemas.openxmlformats.org/officeDocument/2006/relationships/hyperlink" Target="https://podminky.urs.cz/item/CS_URS_2024_01/725829131.1" TargetMode="External"/><Relationship Id="rId106" Type="http://schemas.openxmlformats.org/officeDocument/2006/relationships/hyperlink" Target="https://podminky.urs.cz/item/CS_URS_2024_01/781495211" TargetMode="External"/><Relationship Id="rId127" Type="http://schemas.openxmlformats.org/officeDocument/2006/relationships/hyperlink" Target="https://podminky.urs.cz/item/CS_URS_2024_01/784325231" TargetMode="External"/><Relationship Id="rId10" Type="http://schemas.openxmlformats.org/officeDocument/2006/relationships/hyperlink" Target="https://podminky.urs.cz/item/CS_URS_2024_01/612321121" TargetMode="External"/><Relationship Id="rId31" Type="http://schemas.openxmlformats.org/officeDocument/2006/relationships/hyperlink" Target="https://podminky.urs.cz/item/CS_URS_2024_01/997002611" TargetMode="External"/><Relationship Id="rId52" Type="http://schemas.openxmlformats.org/officeDocument/2006/relationships/hyperlink" Target="https://podminky.urs.cz/item/CS_URS_2024_01/725244155" TargetMode="External"/><Relationship Id="rId73" Type="http://schemas.openxmlformats.org/officeDocument/2006/relationships/hyperlink" Target="https://podminky.urs.cz/item/CS_URS_2024_01/763112932" TargetMode="External"/><Relationship Id="rId78" Type="http://schemas.openxmlformats.org/officeDocument/2006/relationships/hyperlink" Target="https://podminky.urs.cz/item/CS_URS_2024_01/763181812" TargetMode="External"/><Relationship Id="rId94" Type="http://schemas.openxmlformats.org/officeDocument/2006/relationships/hyperlink" Target="https://podminky.urs.cz/item/CS_URS_2024_01/771151013" TargetMode="External"/><Relationship Id="rId99" Type="http://schemas.openxmlformats.org/officeDocument/2006/relationships/hyperlink" Target="https://podminky.urs.cz/item/CS_URS_2024_01/776141112" TargetMode="External"/><Relationship Id="rId101" Type="http://schemas.openxmlformats.org/officeDocument/2006/relationships/hyperlink" Target="https://podminky.urs.cz/item/CS_URS_2024_01/998776201" TargetMode="External"/><Relationship Id="rId122" Type="http://schemas.openxmlformats.org/officeDocument/2006/relationships/hyperlink" Target="https://podminky.urs.cz/item/CS_URS_2024_01/784111031" TargetMode="External"/><Relationship Id="rId4" Type="http://schemas.openxmlformats.org/officeDocument/2006/relationships/hyperlink" Target="https://podminky.urs.cz/item/CS_URS_2024_01/346244352" TargetMode="External"/><Relationship Id="rId9" Type="http://schemas.openxmlformats.org/officeDocument/2006/relationships/hyperlink" Target="https://podminky.urs.cz/item/CS_URS_2024_01/612311131" TargetMode="External"/><Relationship Id="rId26" Type="http://schemas.openxmlformats.org/officeDocument/2006/relationships/hyperlink" Target="https://podminky.urs.cz/item/CS_URS_2024_01/97802119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AI9" sqref="AI9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" customHeight="1">
      <c r="AR2" s="366"/>
      <c r="AS2" s="366"/>
      <c r="AT2" s="366"/>
      <c r="AU2" s="366"/>
      <c r="AV2" s="366"/>
      <c r="AW2" s="366"/>
      <c r="AX2" s="366"/>
      <c r="AY2" s="366"/>
      <c r="AZ2" s="366"/>
      <c r="BA2" s="366"/>
      <c r="BB2" s="366"/>
      <c r="BC2" s="366"/>
      <c r="BD2" s="366"/>
      <c r="BE2" s="366"/>
      <c r="BS2" s="19" t="s">
        <v>6</v>
      </c>
      <c r="BT2" s="19" t="s">
        <v>7</v>
      </c>
    </row>
    <row r="3" spans="1:74" s="1" customFormat="1" ht="6.9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0" t="s">
        <v>14</v>
      </c>
      <c r="L5" s="331"/>
      <c r="M5" s="331"/>
      <c r="N5" s="331"/>
      <c r="O5" s="331"/>
      <c r="P5" s="331"/>
      <c r="Q5" s="331"/>
      <c r="R5" s="331"/>
      <c r="S5" s="331"/>
      <c r="T5" s="331"/>
      <c r="U5" s="331"/>
      <c r="V5" s="331"/>
      <c r="W5" s="331"/>
      <c r="X5" s="331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  <c r="AK5" s="331"/>
      <c r="AL5" s="331"/>
      <c r="AM5" s="331"/>
      <c r="AN5" s="331"/>
      <c r="AO5" s="331"/>
      <c r="AP5" s="24"/>
      <c r="AQ5" s="24"/>
      <c r="AR5" s="22"/>
      <c r="BE5" s="327" t="s">
        <v>15</v>
      </c>
      <c r="BS5" s="19" t="s">
        <v>6</v>
      </c>
    </row>
    <row r="6" spans="1:74" s="1" customFormat="1" ht="36.9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32" t="s">
        <v>17</v>
      </c>
      <c r="L6" s="331"/>
      <c r="M6" s="331"/>
      <c r="N6" s="331"/>
      <c r="O6" s="331"/>
      <c r="P6" s="331"/>
      <c r="Q6" s="331"/>
      <c r="R6" s="331"/>
      <c r="S6" s="331"/>
      <c r="T6" s="331"/>
      <c r="U6" s="331"/>
      <c r="V6" s="331"/>
      <c r="W6" s="331"/>
      <c r="X6" s="331"/>
      <c r="Y6" s="331"/>
      <c r="Z6" s="331"/>
      <c r="AA6" s="331"/>
      <c r="AB6" s="331"/>
      <c r="AC6" s="331"/>
      <c r="AD6" s="331"/>
      <c r="AE6" s="331"/>
      <c r="AF6" s="331"/>
      <c r="AG6" s="331"/>
      <c r="AH6" s="331"/>
      <c r="AI6" s="331"/>
      <c r="AJ6" s="331"/>
      <c r="AK6" s="331"/>
      <c r="AL6" s="331"/>
      <c r="AM6" s="331"/>
      <c r="AN6" s="331"/>
      <c r="AO6" s="331"/>
      <c r="AP6" s="24"/>
      <c r="AQ6" s="24"/>
      <c r="AR6" s="22"/>
      <c r="BE6" s="328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28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85">
        <v>45468</v>
      </c>
      <c r="AO8" s="24"/>
      <c r="AP8" s="24"/>
      <c r="AQ8" s="24"/>
      <c r="AR8" s="22"/>
      <c r="BE8" s="328"/>
      <c r="BS8" s="19" t="s">
        <v>6</v>
      </c>
    </row>
    <row r="9" spans="1:74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28"/>
      <c r="BS9" s="19" t="s">
        <v>6</v>
      </c>
    </row>
    <row r="10" spans="1:74" s="1" customFormat="1" ht="12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19</v>
      </c>
      <c r="AO10" s="24"/>
      <c r="AP10" s="24"/>
      <c r="AQ10" s="24"/>
      <c r="AR10" s="22"/>
      <c r="BE10" s="328"/>
      <c r="BS10" s="19" t="s">
        <v>6</v>
      </c>
    </row>
    <row r="11" spans="1:74" s="1" customFormat="1" ht="18.45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28"/>
      <c r="BS11" s="19" t="s">
        <v>6</v>
      </c>
    </row>
    <row r="12" spans="1:74" s="1" customFormat="1" ht="6.9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28"/>
      <c r="BS12" s="19" t="s">
        <v>6</v>
      </c>
    </row>
    <row r="13" spans="1:74" s="1" customFormat="1" ht="12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33" t="s">
        <v>29</v>
      </c>
      <c r="AO13" s="24"/>
      <c r="AP13" s="24"/>
      <c r="AQ13" s="24"/>
      <c r="AR13" s="22"/>
      <c r="BE13" s="328"/>
      <c r="BS13" s="19" t="s">
        <v>6</v>
      </c>
    </row>
    <row r="14" spans="1:74" ht="13.2">
      <c r="B14" s="23"/>
      <c r="C14" s="24"/>
      <c r="D14" s="24"/>
      <c r="E14" s="333" t="s">
        <v>29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1" t="s">
        <v>27</v>
      </c>
      <c r="AL14" s="24"/>
      <c r="AM14" s="24"/>
      <c r="AN14" s="33" t="s">
        <v>29</v>
      </c>
      <c r="AO14" s="24"/>
      <c r="AP14" s="24"/>
      <c r="AQ14" s="24"/>
      <c r="AR14" s="22"/>
      <c r="BE14" s="328"/>
      <c r="BS14" s="19" t="s">
        <v>6</v>
      </c>
    </row>
    <row r="15" spans="1:74" s="1" customFormat="1" ht="6.9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28"/>
      <c r="BS15" s="19" t="s">
        <v>4</v>
      </c>
    </row>
    <row r="16" spans="1:74" s="1" customFormat="1" ht="12" customHeight="1">
      <c r="B16" s="23"/>
      <c r="C16" s="24"/>
      <c r="D16" s="31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19</v>
      </c>
      <c r="AO16" s="24"/>
      <c r="AP16" s="24"/>
      <c r="AQ16" s="24"/>
      <c r="AR16" s="22"/>
      <c r="BE16" s="328"/>
      <c r="BS16" s="19" t="s">
        <v>4</v>
      </c>
    </row>
    <row r="17" spans="1:71" s="1" customFormat="1" ht="18.45" customHeight="1">
      <c r="B17" s="23"/>
      <c r="C17" s="24"/>
      <c r="D17" s="24"/>
      <c r="E17" s="29" t="s">
        <v>26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28"/>
      <c r="BS17" s="19" t="s">
        <v>31</v>
      </c>
    </row>
    <row r="18" spans="1:71" s="1" customFormat="1" ht="6.9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28"/>
      <c r="BS18" s="19" t="s">
        <v>6</v>
      </c>
    </row>
    <row r="19" spans="1:71" s="1" customFormat="1" ht="12" customHeight="1">
      <c r="B19" s="23"/>
      <c r="C19" s="24"/>
      <c r="D19" s="31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25</v>
      </c>
      <c r="AL19" s="24"/>
      <c r="AM19" s="24"/>
      <c r="AN19" s="29" t="s">
        <v>19</v>
      </c>
      <c r="AO19" s="24"/>
      <c r="AP19" s="24"/>
      <c r="AQ19" s="24"/>
      <c r="AR19" s="22"/>
      <c r="BE19" s="328"/>
      <c r="BS19" s="19" t="s">
        <v>6</v>
      </c>
    </row>
    <row r="20" spans="1:71" s="1" customFormat="1" ht="18.45" customHeight="1">
      <c r="B20" s="23"/>
      <c r="C20" s="24"/>
      <c r="D20" s="24"/>
      <c r="E20" s="29" t="s">
        <v>33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28"/>
      <c r="BS20" s="19" t="s">
        <v>4</v>
      </c>
    </row>
    <row r="21" spans="1:71" s="1" customFormat="1" ht="6.9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28"/>
    </row>
    <row r="22" spans="1:71" s="1" customFormat="1" ht="12" customHeight="1">
      <c r="B22" s="23"/>
      <c r="C22" s="24"/>
      <c r="D22" s="31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28"/>
    </row>
    <row r="23" spans="1:71" s="1" customFormat="1" ht="47.25" customHeight="1">
      <c r="B23" s="23"/>
      <c r="C23" s="24"/>
      <c r="D23" s="24"/>
      <c r="E23" s="335" t="s">
        <v>35</v>
      </c>
      <c r="F23" s="335"/>
      <c r="G23" s="335"/>
      <c r="H23" s="335"/>
      <c r="I23" s="335"/>
      <c r="J23" s="335"/>
      <c r="K23" s="335"/>
      <c r="L23" s="335"/>
      <c r="M23" s="335"/>
      <c r="N23" s="335"/>
      <c r="O23" s="335"/>
      <c r="P23" s="335"/>
      <c r="Q23" s="335"/>
      <c r="R23" s="335"/>
      <c r="S23" s="335"/>
      <c r="T23" s="335"/>
      <c r="U23" s="335"/>
      <c r="V23" s="335"/>
      <c r="W23" s="335"/>
      <c r="X23" s="335"/>
      <c r="Y23" s="335"/>
      <c r="Z23" s="335"/>
      <c r="AA23" s="335"/>
      <c r="AB23" s="335"/>
      <c r="AC23" s="335"/>
      <c r="AD23" s="335"/>
      <c r="AE23" s="335"/>
      <c r="AF23" s="335"/>
      <c r="AG23" s="335"/>
      <c r="AH23" s="335"/>
      <c r="AI23" s="335"/>
      <c r="AJ23" s="335"/>
      <c r="AK23" s="335"/>
      <c r="AL23" s="335"/>
      <c r="AM23" s="335"/>
      <c r="AN23" s="335"/>
      <c r="AO23" s="24"/>
      <c r="AP23" s="24"/>
      <c r="AQ23" s="24"/>
      <c r="AR23" s="22"/>
      <c r="BE23" s="328"/>
    </row>
    <row r="24" spans="1:71" s="1" customFormat="1" ht="6.9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28"/>
    </row>
    <row r="25" spans="1:71" s="1" customFormat="1" ht="6.9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28"/>
    </row>
    <row r="26" spans="1:71" s="2" customFormat="1" ht="25.95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36">
        <f>ROUND(AG54,2)</f>
        <v>0</v>
      </c>
      <c r="AL26" s="337"/>
      <c r="AM26" s="337"/>
      <c r="AN26" s="337"/>
      <c r="AO26" s="337"/>
      <c r="AP26" s="38"/>
      <c r="AQ26" s="38"/>
      <c r="AR26" s="41"/>
      <c r="BE26" s="328"/>
    </row>
    <row r="27" spans="1:71" s="2" customFormat="1" ht="6.9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28"/>
    </row>
    <row r="28" spans="1:71" s="2" customFormat="1" ht="13.2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38" t="s">
        <v>37</v>
      </c>
      <c r="M28" s="338"/>
      <c r="N28" s="338"/>
      <c r="O28" s="338"/>
      <c r="P28" s="338"/>
      <c r="Q28" s="38"/>
      <c r="R28" s="38"/>
      <c r="S28" s="38"/>
      <c r="T28" s="38"/>
      <c r="U28" s="38"/>
      <c r="V28" s="38"/>
      <c r="W28" s="338" t="s">
        <v>38</v>
      </c>
      <c r="X28" s="338"/>
      <c r="Y28" s="338"/>
      <c r="Z28" s="338"/>
      <c r="AA28" s="338"/>
      <c r="AB28" s="338"/>
      <c r="AC28" s="338"/>
      <c r="AD28" s="338"/>
      <c r="AE28" s="338"/>
      <c r="AF28" s="38"/>
      <c r="AG28" s="38"/>
      <c r="AH28" s="38"/>
      <c r="AI28" s="38"/>
      <c r="AJ28" s="38"/>
      <c r="AK28" s="338" t="s">
        <v>39</v>
      </c>
      <c r="AL28" s="338"/>
      <c r="AM28" s="338"/>
      <c r="AN28" s="338"/>
      <c r="AO28" s="338"/>
      <c r="AP28" s="38"/>
      <c r="AQ28" s="38"/>
      <c r="AR28" s="41"/>
      <c r="BE28" s="328"/>
    </row>
    <row r="29" spans="1:71" s="3" customFormat="1" ht="14.4" customHeight="1">
      <c r="B29" s="42"/>
      <c r="C29" s="43"/>
      <c r="D29" s="31" t="s">
        <v>40</v>
      </c>
      <c r="E29" s="43"/>
      <c r="F29" s="31" t="s">
        <v>41</v>
      </c>
      <c r="G29" s="43"/>
      <c r="H29" s="43"/>
      <c r="I29" s="43"/>
      <c r="J29" s="43"/>
      <c r="K29" s="43"/>
      <c r="L29" s="341">
        <v>0.21</v>
      </c>
      <c r="M29" s="340"/>
      <c r="N29" s="340"/>
      <c r="O29" s="340"/>
      <c r="P29" s="340"/>
      <c r="Q29" s="43"/>
      <c r="R29" s="43"/>
      <c r="S29" s="43"/>
      <c r="T29" s="43"/>
      <c r="U29" s="43"/>
      <c r="V29" s="43"/>
      <c r="W29" s="339">
        <f>ROUND(AZ54, 2)</f>
        <v>0</v>
      </c>
      <c r="X29" s="340"/>
      <c r="Y29" s="340"/>
      <c r="Z29" s="340"/>
      <c r="AA29" s="340"/>
      <c r="AB29" s="340"/>
      <c r="AC29" s="340"/>
      <c r="AD29" s="340"/>
      <c r="AE29" s="340"/>
      <c r="AF29" s="43"/>
      <c r="AG29" s="43"/>
      <c r="AH29" s="43"/>
      <c r="AI29" s="43"/>
      <c r="AJ29" s="43"/>
      <c r="AK29" s="339">
        <f>ROUND(AV54, 2)</f>
        <v>0</v>
      </c>
      <c r="AL29" s="340"/>
      <c r="AM29" s="340"/>
      <c r="AN29" s="340"/>
      <c r="AO29" s="340"/>
      <c r="AP29" s="43"/>
      <c r="AQ29" s="43"/>
      <c r="AR29" s="44"/>
      <c r="BE29" s="329"/>
    </row>
    <row r="30" spans="1:71" s="3" customFormat="1" ht="14.4" customHeight="1">
      <c r="B30" s="42"/>
      <c r="C30" s="43"/>
      <c r="D30" s="43"/>
      <c r="E30" s="43"/>
      <c r="F30" s="31" t="s">
        <v>42</v>
      </c>
      <c r="G30" s="43"/>
      <c r="H30" s="43"/>
      <c r="I30" s="43"/>
      <c r="J30" s="43"/>
      <c r="K30" s="43"/>
      <c r="L30" s="341">
        <v>0.12</v>
      </c>
      <c r="M30" s="340"/>
      <c r="N30" s="340"/>
      <c r="O30" s="340"/>
      <c r="P30" s="340"/>
      <c r="Q30" s="43"/>
      <c r="R30" s="43"/>
      <c r="S30" s="43"/>
      <c r="T30" s="43"/>
      <c r="U30" s="43"/>
      <c r="V30" s="43"/>
      <c r="W30" s="339">
        <f>ROUND(BA54, 2)</f>
        <v>0</v>
      </c>
      <c r="X30" s="340"/>
      <c r="Y30" s="340"/>
      <c r="Z30" s="340"/>
      <c r="AA30" s="340"/>
      <c r="AB30" s="340"/>
      <c r="AC30" s="340"/>
      <c r="AD30" s="340"/>
      <c r="AE30" s="340"/>
      <c r="AF30" s="43"/>
      <c r="AG30" s="43"/>
      <c r="AH30" s="43"/>
      <c r="AI30" s="43"/>
      <c r="AJ30" s="43"/>
      <c r="AK30" s="339">
        <f>ROUND(AW54, 2)</f>
        <v>0</v>
      </c>
      <c r="AL30" s="340"/>
      <c r="AM30" s="340"/>
      <c r="AN30" s="340"/>
      <c r="AO30" s="340"/>
      <c r="AP30" s="43"/>
      <c r="AQ30" s="43"/>
      <c r="AR30" s="44"/>
      <c r="BE30" s="329"/>
    </row>
    <row r="31" spans="1:71" s="3" customFormat="1" ht="14.4" hidden="1" customHeight="1">
      <c r="B31" s="42"/>
      <c r="C31" s="43"/>
      <c r="D31" s="43"/>
      <c r="E31" s="43"/>
      <c r="F31" s="31" t="s">
        <v>43</v>
      </c>
      <c r="G31" s="43"/>
      <c r="H31" s="43"/>
      <c r="I31" s="43"/>
      <c r="J31" s="43"/>
      <c r="K31" s="43"/>
      <c r="L31" s="341">
        <v>0.21</v>
      </c>
      <c r="M31" s="340"/>
      <c r="N31" s="340"/>
      <c r="O31" s="340"/>
      <c r="P31" s="340"/>
      <c r="Q31" s="43"/>
      <c r="R31" s="43"/>
      <c r="S31" s="43"/>
      <c r="T31" s="43"/>
      <c r="U31" s="43"/>
      <c r="V31" s="43"/>
      <c r="W31" s="339">
        <f>ROUND(BB54, 2)</f>
        <v>0</v>
      </c>
      <c r="X31" s="340"/>
      <c r="Y31" s="340"/>
      <c r="Z31" s="340"/>
      <c r="AA31" s="340"/>
      <c r="AB31" s="340"/>
      <c r="AC31" s="340"/>
      <c r="AD31" s="340"/>
      <c r="AE31" s="340"/>
      <c r="AF31" s="43"/>
      <c r="AG31" s="43"/>
      <c r="AH31" s="43"/>
      <c r="AI31" s="43"/>
      <c r="AJ31" s="43"/>
      <c r="AK31" s="339">
        <v>0</v>
      </c>
      <c r="AL31" s="340"/>
      <c r="AM31" s="340"/>
      <c r="AN31" s="340"/>
      <c r="AO31" s="340"/>
      <c r="AP31" s="43"/>
      <c r="AQ31" s="43"/>
      <c r="AR31" s="44"/>
      <c r="BE31" s="329"/>
    </row>
    <row r="32" spans="1:71" s="3" customFormat="1" ht="14.4" hidden="1" customHeight="1">
      <c r="B32" s="42"/>
      <c r="C32" s="43"/>
      <c r="D32" s="43"/>
      <c r="E32" s="43"/>
      <c r="F32" s="31" t="s">
        <v>44</v>
      </c>
      <c r="G32" s="43"/>
      <c r="H32" s="43"/>
      <c r="I32" s="43"/>
      <c r="J32" s="43"/>
      <c r="K32" s="43"/>
      <c r="L32" s="341">
        <v>0.12</v>
      </c>
      <c r="M32" s="340"/>
      <c r="N32" s="340"/>
      <c r="O32" s="340"/>
      <c r="P32" s="340"/>
      <c r="Q32" s="43"/>
      <c r="R32" s="43"/>
      <c r="S32" s="43"/>
      <c r="T32" s="43"/>
      <c r="U32" s="43"/>
      <c r="V32" s="43"/>
      <c r="W32" s="339">
        <f>ROUND(BC54, 2)</f>
        <v>0</v>
      </c>
      <c r="X32" s="340"/>
      <c r="Y32" s="340"/>
      <c r="Z32" s="340"/>
      <c r="AA32" s="340"/>
      <c r="AB32" s="340"/>
      <c r="AC32" s="340"/>
      <c r="AD32" s="340"/>
      <c r="AE32" s="340"/>
      <c r="AF32" s="43"/>
      <c r="AG32" s="43"/>
      <c r="AH32" s="43"/>
      <c r="AI32" s="43"/>
      <c r="AJ32" s="43"/>
      <c r="AK32" s="339">
        <v>0</v>
      </c>
      <c r="AL32" s="340"/>
      <c r="AM32" s="340"/>
      <c r="AN32" s="340"/>
      <c r="AO32" s="340"/>
      <c r="AP32" s="43"/>
      <c r="AQ32" s="43"/>
      <c r="AR32" s="44"/>
      <c r="BE32" s="329"/>
    </row>
    <row r="33" spans="1:57" s="3" customFormat="1" ht="14.4" hidden="1" customHeight="1">
      <c r="B33" s="42"/>
      <c r="C33" s="43"/>
      <c r="D33" s="43"/>
      <c r="E33" s="43"/>
      <c r="F33" s="31" t="s">
        <v>45</v>
      </c>
      <c r="G33" s="43"/>
      <c r="H33" s="43"/>
      <c r="I33" s="43"/>
      <c r="J33" s="43"/>
      <c r="K33" s="43"/>
      <c r="L33" s="341">
        <v>0</v>
      </c>
      <c r="M33" s="340"/>
      <c r="N33" s="340"/>
      <c r="O33" s="340"/>
      <c r="P33" s="340"/>
      <c r="Q33" s="43"/>
      <c r="R33" s="43"/>
      <c r="S33" s="43"/>
      <c r="T33" s="43"/>
      <c r="U33" s="43"/>
      <c r="V33" s="43"/>
      <c r="W33" s="339">
        <f>ROUND(BD54, 2)</f>
        <v>0</v>
      </c>
      <c r="X33" s="340"/>
      <c r="Y33" s="340"/>
      <c r="Z33" s="340"/>
      <c r="AA33" s="340"/>
      <c r="AB33" s="340"/>
      <c r="AC33" s="340"/>
      <c r="AD33" s="340"/>
      <c r="AE33" s="340"/>
      <c r="AF33" s="43"/>
      <c r="AG33" s="43"/>
      <c r="AH33" s="43"/>
      <c r="AI33" s="43"/>
      <c r="AJ33" s="43"/>
      <c r="AK33" s="339">
        <v>0</v>
      </c>
      <c r="AL33" s="340"/>
      <c r="AM33" s="340"/>
      <c r="AN33" s="340"/>
      <c r="AO33" s="340"/>
      <c r="AP33" s="43"/>
      <c r="AQ33" s="43"/>
      <c r="AR33" s="44"/>
    </row>
    <row r="34" spans="1:57" s="2" customFormat="1" ht="6.9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5" customHeight="1">
      <c r="A35" s="36"/>
      <c r="B35" s="37"/>
      <c r="C35" s="45"/>
      <c r="D35" s="46" t="s">
        <v>46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47</v>
      </c>
      <c r="U35" s="47"/>
      <c r="V35" s="47"/>
      <c r="W35" s="47"/>
      <c r="X35" s="342" t="s">
        <v>48</v>
      </c>
      <c r="Y35" s="343"/>
      <c r="Z35" s="343"/>
      <c r="AA35" s="343"/>
      <c r="AB35" s="343"/>
      <c r="AC35" s="47"/>
      <c r="AD35" s="47"/>
      <c r="AE35" s="47"/>
      <c r="AF35" s="47"/>
      <c r="AG35" s="47"/>
      <c r="AH35" s="47"/>
      <c r="AI35" s="47"/>
      <c r="AJ35" s="47"/>
      <c r="AK35" s="344">
        <f>SUM(AK26:AK33)</f>
        <v>0</v>
      </c>
      <c r="AL35" s="343"/>
      <c r="AM35" s="343"/>
      <c r="AN35" s="343"/>
      <c r="AO35" s="345"/>
      <c r="AP35" s="45"/>
      <c r="AQ35" s="45"/>
      <c r="AR35" s="41"/>
      <c r="BE35" s="36"/>
    </row>
    <row r="36" spans="1:57" s="2" customFormat="1" ht="6.9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" customHeight="1">
      <c r="A42" s="36"/>
      <c r="B42" s="37"/>
      <c r="C42" s="25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240131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6" t="str">
        <f>K6</f>
        <v>Městká část Praha 5</v>
      </c>
      <c r="M45" s="347"/>
      <c r="N45" s="347"/>
      <c r="O45" s="347"/>
      <c r="P45" s="347"/>
      <c r="Q45" s="347"/>
      <c r="R45" s="347"/>
      <c r="S45" s="347"/>
      <c r="T45" s="347"/>
      <c r="U45" s="347"/>
      <c r="V45" s="347"/>
      <c r="W45" s="347"/>
      <c r="X45" s="347"/>
      <c r="Y45" s="347"/>
      <c r="Z45" s="347"/>
      <c r="AA45" s="347"/>
      <c r="AB45" s="347"/>
      <c r="AC45" s="347"/>
      <c r="AD45" s="347"/>
      <c r="AE45" s="347"/>
      <c r="AF45" s="347"/>
      <c r="AG45" s="347"/>
      <c r="AH45" s="347"/>
      <c r="AI45" s="347"/>
      <c r="AJ45" s="347"/>
      <c r="AK45" s="347"/>
      <c r="AL45" s="347"/>
      <c r="AM45" s="347"/>
      <c r="AN45" s="347"/>
      <c r="AO45" s="347"/>
      <c r="AP45" s="58"/>
      <c r="AQ45" s="58"/>
      <c r="AR45" s="59"/>
    </row>
    <row r="46" spans="1:57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Praha 5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48">
        <f>IF(AN8= "","",AN8)</f>
        <v>45468</v>
      </c>
      <c r="AN47" s="348"/>
      <c r="AO47" s="38"/>
      <c r="AP47" s="38"/>
      <c r="AQ47" s="38"/>
      <c r="AR47" s="41"/>
      <c r="BE47" s="36"/>
    </row>
    <row r="48" spans="1:57" s="2" customFormat="1" ht="6.9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15" customHeight="1">
      <c r="A49" s="36"/>
      <c r="B49" s="37"/>
      <c r="C49" s="31" t="s">
        <v>24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30</v>
      </c>
      <c r="AJ49" s="38"/>
      <c r="AK49" s="38"/>
      <c r="AL49" s="38"/>
      <c r="AM49" s="349" t="str">
        <f>IF(E17="","",E17)</f>
        <v xml:space="preserve"> </v>
      </c>
      <c r="AN49" s="350"/>
      <c r="AO49" s="350"/>
      <c r="AP49" s="350"/>
      <c r="AQ49" s="38"/>
      <c r="AR49" s="41"/>
      <c r="AS49" s="351" t="s">
        <v>50</v>
      </c>
      <c r="AT49" s="352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15" customHeight="1">
      <c r="A50" s="36"/>
      <c r="B50" s="37"/>
      <c r="C50" s="31" t="s">
        <v>28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32</v>
      </c>
      <c r="AJ50" s="38"/>
      <c r="AK50" s="38"/>
      <c r="AL50" s="38"/>
      <c r="AM50" s="349" t="str">
        <f>IF(E20="","",E20)</f>
        <v>MAPAMI s.r.o.</v>
      </c>
      <c r="AN50" s="350"/>
      <c r="AO50" s="350"/>
      <c r="AP50" s="350"/>
      <c r="AQ50" s="38"/>
      <c r="AR50" s="41"/>
      <c r="AS50" s="353"/>
      <c r="AT50" s="354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55"/>
      <c r="AT51" s="356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57" t="s">
        <v>51</v>
      </c>
      <c r="D52" s="358"/>
      <c r="E52" s="358"/>
      <c r="F52" s="358"/>
      <c r="G52" s="358"/>
      <c r="H52" s="68"/>
      <c r="I52" s="359" t="s">
        <v>52</v>
      </c>
      <c r="J52" s="358"/>
      <c r="K52" s="358"/>
      <c r="L52" s="358"/>
      <c r="M52" s="358"/>
      <c r="N52" s="358"/>
      <c r="O52" s="358"/>
      <c r="P52" s="358"/>
      <c r="Q52" s="358"/>
      <c r="R52" s="358"/>
      <c r="S52" s="358"/>
      <c r="T52" s="358"/>
      <c r="U52" s="358"/>
      <c r="V52" s="358"/>
      <c r="W52" s="358"/>
      <c r="X52" s="358"/>
      <c r="Y52" s="358"/>
      <c r="Z52" s="358"/>
      <c r="AA52" s="358"/>
      <c r="AB52" s="358"/>
      <c r="AC52" s="358"/>
      <c r="AD52" s="358"/>
      <c r="AE52" s="358"/>
      <c r="AF52" s="358"/>
      <c r="AG52" s="360" t="s">
        <v>53</v>
      </c>
      <c r="AH52" s="358"/>
      <c r="AI52" s="358"/>
      <c r="AJ52" s="358"/>
      <c r="AK52" s="358"/>
      <c r="AL52" s="358"/>
      <c r="AM52" s="358"/>
      <c r="AN52" s="359" t="s">
        <v>54</v>
      </c>
      <c r="AO52" s="358"/>
      <c r="AP52" s="358"/>
      <c r="AQ52" s="69" t="s">
        <v>55</v>
      </c>
      <c r="AR52" s="41"/>
      <c r="AS52" s="70" t="s">
        <v>56</v>
      </c>
      <c r="AT52" s="71" t="s">
        <v>57</v>
      </c>
      <c r="AU52" s="71" t="s">
        <v>58</v>
      </c>
      <c r="AV52" s="71" t="s">
        <v>59</v>
      </c>
      <c r="AW52" s="71" t="s">
        <v>60</v>
      </c>
      <c r="AX52" s="71" t="s">
        <v>61</v>
      </c>
      <c r="AY52" s="71" t="s">
        <v>62</v>
      </c>
      <c r="AZ52" s="71" t="s">
        <v>63</v>
      </c>
      <c r="BA52" s="71" t="s">
        <v>64</v>
      </c>
      <c r="BB52" s="71" t="s">
        <v>65</v>
      </c>
      <c r="BC52" s="71" t="s">
        <v>66</v>
      </c>
      <c r="BD52" s="72" t="s">
        <v>67</v>
      </c>
      <c r="BE52" s="36"/>
    </row>
    <row r="53" spans="1:91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" customHeight="1">
      <c r="B54" s="76"/>
      <c r="C54" s="77" t="s">
        <v>68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64">
        <f>ROUND(AG55,2)</f>
        <v>0</v>
      </c>
      <c r="AH54" s="364"/>
      <c r="AI54" s="364"/>
      <c r="AJ54" s="364"/>
      <c r="AK54" s="364"/>
      <c r="AL54" s="364"/>
      <c r="AM54" s="364"/>
      <c r="AN54" s="365">
        <f>SUM(AG54,AT54)</f>
        <v>0</v>
      </c>
      <c r="AO54" s="365"/>
      <c r="AP54" s="365"/>
      <c r="AQ54" s="80" t="s">
        <v>19</v>
      </c>
      <c r="AR54" s="81"/>
      <c r="AS54" s="82">
        <f>ROUND(AS55,2)</f>
        <v>0</v>
      </c>
      <c r="AT54" s="83">
        <f>ROUND(SUM(AV54:AW54),2)</f>
        <v>0</v>
      </c>
      <c r="AU54" s="84">
        <f>ROUND(AU55,5)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ROUND(AZ55,2)</f>
        <v>0</v>
      </c>
      <c r="BA54" s="83">
        <f>ROUND(BA55,2)</f>
        <v>0</v>
      </c>
      <c r="BB54" s="83">
        <f>ROUND(BB55,2)</f>
        <v>0</v>
      </c>
      <c r="BC54" s="83">
        <f>ROUND(BC55,2)</f>
        <v>0</v>
      </c>
      <c r="BD54" s="85">
        <f>ROUND(BD55,2)</f>
        <v>0</v>
      </c>
      <c r="BS54" s="86" t="s">
        <v>69</v>
      </c>
      <c r="BT54" s="86" t="s">
        <v>70</v>
      </c>
      <c r="BU54" s="87" t="s">
        <v>71</v>
      </c>
      <c r="BV54" s="86" t="s">
        <v>72</v>
      </c>
      <c r="BW54" s="86" t="s">
        <v>5</v>
      </c>
      <c r="BX54" s="86" t="s">
        <v>73</v>
      </c>
      <c r="CL54" s="86" t="s">
        <v>19</v>
      </c>
    </row>
    <row r="55" spans="1:91" s="7" customFormat="1" ht="24.75" customHeight="1">
      <c r="A55" s="88" t="s">
        <v>74</v>
      </c>
      <c r="B55" s="89"/>
      <c r="C55" s="90"/>
      <c r="D55" s="363" t="s">
        <v>75</v>
      </c>
      <c r="E55" s="363"/>
      <c r="F55" s="363"/>
      <c r="G55" s="363"/>
      <c r="H55" s="363"/>
      <c r="I55" s="91"/>
      <c r="J55" s="363" t="s">
        <v>76</v>
      </c>
      <c r="K55" s="363"/>
      <c r="L55" s="363"/>
      <c r="M55" s="363"/>
      <c r="N55" s="363"/>
      <c r="O55" s="363"/>
      <c r="P55" s="363"/>
      <c r="Q55" s="363"/>
      <c r="R55" s="363"/>
      <c r="S55" s="363"/>
      <c r="T55" s="363"/>
      <c r="U55" s="363"/>
      <c r="V55" s="363"/>
      <c r="W55" s="363"/>
      <c r="X55" s="363"/>
      <c r="Y55" s="363"/>
      <c r="Z55" s="363"/>
      <c r="AA55" s="363"/>
      <c r="AB55" s="363"/>
      <c r="AC55" s="363"/>
      <c r="AD55" s="363"/>
      <c r="AE55" s="363"/>
      <c r="AF55" s="363"/>
      <c r="AG55" s="361">
        <f>'240131 - 06 - Nepomucká 4...'!J30</f>
        <v>0</v>
      </c>
      <c r="AH55" s="362"/>
      <c r="AI55" s="362"/>
      <c r="AJ55" s="362"/>
      <c r="AK55" s="362"/>
      <c r="AL55" s="362"/>
      <c r="AM55" s="362"/>
      <c r="AN55" s="361">
        <f>SUM(AG55,AT55)</f>
        <v>0</v>
      </c>
      <c r="AO55" s="362"/>
      <c r="AP55" s="362"/>
      <c r="AQ55" s="92" t="s">
        <v>77</v>
      </c>
      <c r="AR55" s="93"/>
      <c r="AS55" s="94">
        <v>0</v>
      </c>
      <c r="AT55" s="95">
        <f>ROUND(SUM(AV55:AW55),2)</f>
        <v>0</v>
      </c>
      <c r="AU55" s="96">
        <f>'240131 - 06 - Nepomucká 4...'!P107</f>
        <v>0</v>
      </c>
      <c r="AV55" s="95">
        <f>'240131 - 06 - Nepomucká 4...'!J33</f>
        <v>0</v>
      </c>
      <c r="AW55" s="95">
        <f>'240131 - 06 - Nepomucká 4...'!J34</f>
        <v>0</v>
      </c>
      <c r="AX55" s="95">
        <f>'240131 - 06 - Nepomucká 4...'!J35</f>
        <v>0</v>
      </c>
      <c r="AY55" s="95">
        <f>'240131 - 06 - Nepomucká 4...'!J36</f>
        <v>0</v>
      </c>
      <c r="AZ55" s="95">
        <f>'240131 - 06 - Nepomucká 4...'!F33</f>
        <v>0</v>
      </c>
      <c r="BA55" s="95">
        <f>'240131 - 06 - Nepomucká 4...'!F34</f>
        <v>0</v>
      </c>
      <c r="BB55" s="95">
        <f>'240131 - 06 - Nepomucká 4...'!F35</f>
        <v>0</v>
      </c>
      <c r="BC55" s="95">
        <f>'240131 - 06 - Nepomucká 4...'!F36</f>
        <v>0</v>
      </c>
      <c r="BD55" s="97">
        <f>'240131 - 06 - Nepomucká 4...'!F37</f>
        <v>0</v>
      </c>
      <c r="BT55" s="98" t="s">
        <v>78</v>
      </c>
      <c r="BV55" s="98" t="s">
        <v>72</v>
      </c>
      <c r="BW55" s="98" t="s">
        <v>79</v>
      </c>
      <c r="BX55" s="98" t="s">
        <v>5</v>
      </c>
      <c r="CL55" s="98" t="s">
        <v>19</v>
      </c>
      <c r="CM55" s="98" t="s">
        <v>78</v>
      </c>
    </row>
    <row r="56" spans="1:91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1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pans="1:91" s="2" customFormat="1" ht="6.9" customHeight="1">
      <c r="A57" s="36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41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algorithmName="SHA-512" hashValue="cyhRosOfbU2SGMUT1wtYsAwXe9BgAI1OGD4/A2I6l8IsfRCkDysLIHJtbwbacuOm65KUFLtWAINIlPjF6b2ASQ==" saltValue="Ps+O6TTmKrDp0ZKCuQufe5/BiOmOPRLhZRxvGhzlvu42XPHPCtnvGzLgRMzfLUrGBPSgn8rn099/M+aun/uNFA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240131 - 06 - Nepomucká 4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38"/>
  <sheetViews>
    <sheetView showGridLines="0" tabSelected="1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1.7109375" style="1" customWidth="1"/>
    <col min="13" max="13" width="10.85546875" style="1" customWidth="1"/>
    <col min="15" max="20" width="14.140625" style="1" customWidth="1"/>
    <col min="21" max="21" width="16.28515625" style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66"/>
      <c r="M2" s="366"/>
      <c r="N2" s="366"/>
      <c r="O2" s="366"/>
      <c r="P2" s="366"/>
      <c r="Q2" s="366"/>
      <c r="R2" s="366"/>
      <c r="S2" s="366"/>
      <c r="T2" s="366"/>
      <c r="U2" s="366"/>
      <c r="V2" s="366"/>
      <c r="AT2" s="19" t="s">
        <v>79</v>
      </c>
    </row>
    <row r="3" spans="1:46" s="1" customFormat="1" ht="6.9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22"/>
      <c r="AT3" s="19" t="s">
        <v>78</v>
      </c>
    </row>
    <row r="4" spans="1:46" s="1" customFormat="1" ht="24.9" customHeight="1">
      <c r="B4" s="22"/>
      <c r="D4" s="101" t="s">
        <v>80</v>
      </c>
      <c r="L4" s="22"/>
      <c r="M4" s="102" t="s">
        <v>10</v>
      </c>
      <c r="AT4" s="19" t="s">
        <v>4</v>
      </c>
    </row>
    <row r="5" spans="1:46" s="1" customFormat="1" ht="6.9" customHeight="1">
      <c r="B5" s="22"/>
      <c r="L5" s="22"/>
    </row>
    <row r="6" spans="1:46" s="1" customFormat="1" ht="12" customHeight="1">
      <c r="B6" s="22"/>
      <c r="D6" s="103" t="s">
        <v>16</v>
      </c>
      <c r="L6" s="22"/>
    </row>
    <row r="7" spans="1:46" s="1" customFormat="1" ht="16.5" customHeight="1">
      <c r="B7" s="22"/>
      <c r="E7" s="367" t="str">
        <f>'Rekapitulace zakázky'!K6</f>
        <v>Městká část Praha 5</v>
      </c>
      <c r="F7" s="368"/>
      <c r="G7" s="368"/>
      <c r="H7" s="368"/>
      <c r="L7" s="22"/>
    </row>
    <row r="8" spans="1:46" s="2" customFormat="1" ht="12" customHeight="1">
      <c r="A8" s="36"/>
      <c r="B8" s="41"/>
      <c r="C8" s="36"/>
      <c r="D8" s="103" t="s">
        <v>81</v>
      </c>
      <c r="E8" s="36"/>
      <c r="F8" s="36"/>
      <c r="G8" s="36"/>
      <c r="H8" s="36"/>
      <c r="I8" s="36"/>
      <c r="J8" s="36"/>
      <c r="K8" s="36"/>
      <c r="L8" s="104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69" t="s">
        <v>82</v>
      </c>
      <c r="F9" s="370"/>
      <c r="G9" s="370"/>
      <c r="H9" s="370"/>
      <c r="I9" s="36"/>
      <c r="J9" s="36"/>
      <c r="K9" s="36"/>
      <c r="L9" s="104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0.199999999999999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4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3" t="s">
        <v>18</v>
      </c>
      <c r="E11" s="36"/>
      <c r="F11" s="105" t="s">
        <v>19</v>
      </c>
      <c r="G11" s="36"/>
      <c r="H11" s="36"/>
      <c r="I11" s="103" t="s">
        <v>20</v>
      </c>
      <c r="J11" s="105" t="s">
        <v>19</v>
      </c>
      <c r="K11" s="36"/>
      <c r="L11" s="104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3" t="s">
        <v>21</v>
      </c>
      <c r="E12" s="36"/>
      <c r="F12" s="105" t="s">
        <v>22</v>
      </c>
      <c r="G12" s="36"/>
      <c r="H12" s="36"/>
      <c r="I12" s="103" t="s">
        <v>23</v>
      </c>
      <c r="J12" s="106">
        <f>'Rekapitulace zakázky'!AN8</f>
        <v>45468</v>
      </c>
      <c r="K12" s="36"/>
      <c r="L12" s="104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8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4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3" t="s">
        <v>24</v>
      </c>
      <c r="E14" s="36"/>
      <c r="F14" s="36"/>
      <c r="G14" s="36"/>
      <c r="H14" s="36"/>
      <c r="I14" s="103" t="s">
        <v>25</v>
      </c>
      <c r="J14" s="105" t="str">
        <f>IF('Rekapitulace zakázky'!AN10="","",'Rekapitulace zakázky'!AN10)</f>
        <v/>
      </c>
      <c r="K14" s="36"/>
      <c r="L14" s="104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tr">
        <f>IF('Rekapitulace zakázky'!E11="","",'Rekapitulace zakázky'!E11)</f>
        <v xml:space="preserve"> </v>
      </c>
      <c r="F15" s="36"/>
      <c r="G15" s="36"/>
      <c r="H15" s="36"/>
      <c r="I15" s="103" t="s">
        <v>27</v>
      </c>
      <c r="J15" s="105" t="str">
        <f>IF('Rekapitulace zakázky'!AN11="","",'Rekapitulace zakázky'!AN11)</f>
        <v/>
      </c>
      <c r="K15" s="36"/>
      <c r="L15" s="104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4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3" t="s">
        <v>28</v>
      </c>
      <c r="E17" s="36"/>
      <c r="F17" s="36"/>
      <c r="G17" s="36"/>
      <c r="H17" s="36"/>
      <c r="I17" s="103" t="s">
        <v>25</v>
      </c>
      <c r="J17" s="32" t="str">
        <f>'Rekapitulace zakázky'!AN13</f>
        <v>Vyplň údaj</v>
      </c>
      <c r="K17" s="36"/>
      <c r="L17" s="104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71" t="str">
        <f>'Rekapitulace zakázky'!E14</f>
        <v>Vyplň údaj</v>
      </c>
      <c r="F18" s="372"/>
      <c r="G18" s="372"/>
      <c r="H18" s="372"/>
      <c r="I18" s="103" t="s">
        <v>27</v>
      </c>
      <c r="J18" s="32" t="str">
        <f>'Rekapitulace zakázky'!AN14</f>
        <v>Vyplň údaj</v>
      </c>
      <c r="K18" s="36"/>
      <c r="L18" s="104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4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3" t="s">
        <v>30</v>
      </c>
      <c r="E20" s="36"/>
      <c r="F20" s="36"/>
      <c r="G20" s="36"/>
      <c r="H20" s="36"/>
      <c r="I20" s="103" t="s">
        <v>25</v>
      </c>
      <c r="J20" s="105" t="str">
        <f>IF('Rekapitulace zakázky'!AN16="","",'Rekapitulace zakázky'!AN16)</f>
        <v/>
      </c>
      <c r="K20" s="36"/>
      <c r="L20" s="104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zakázky'!E17="","",'Rekapitulace zakázky'!E17)</f>
        <v xml:space="preserve"> </v>
      </c>
      <c r="F21" s="36"/>
      <c r="G21" s="36"/>
      <c r="H21" s="36"/>
      <c r="I21" s="103" t="s">
        <v>27</v>
      </c>
      <c r="J21" s="105" t="str">
        <f>IF('Rekapitulace zakázky'!AN17="","",'Rekapitulace zakázky'!AN17)</f>
        <v/>
      </c>
      <c r="K21" s="36"/>
      <c r="L21" s="104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4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3" t="s">
        <v>32</v>
      </c>
      <c r="E23" s="36"/>
      <c r="F23" s="36"/>
      <c r="G23" s="36"/>
      <c r="H23" s="36"/>
      <c r="I23" s="103" t="s">
        <v>25</v>
      </c>
      <c r="J23" s="105" t="s">
        <v>19</v>
      </c>
      <c r="K23" s="36"/>
      <c r="L23" s="104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">
        <v>33</v>
      </c>
      <c r="F24" s="36"/>
      <c r="G24" s="36"/>
      <c r="H24" s="36"/>
      <c r="I24" s="103" t="s">
        <v>27</v>
      </c>
      <c r="J24" s="105" t="s">
        <v>19</v>
      </c>
      <c r="K24" s="36"/>
      <c r="L24" s="104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4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3" t="s">
        <v>34</v>
      </c>
      <c r="E26" s="36"/>
      <c r="F26" s="36"/>
      <c r="G26" s="36"/>
      <c r="H26" s="36"/>
      <c r="I26" s="36"/>
      <c r="J26" s="36"/>
      <c r="K26" s="36"/>
      <c r="L26" s="104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07"/>
      <c r="B27" s="108"/>
      <c r="C27" s="107"/>
      <c r="D27" s="107"/>
      <c r="E27" s="373" t="s">
        <v>19</v>
      </c>
      <c r="F27" s="373"/>
      <c r="G27" s="373"/>
      <c r="H27" s="373"/>
      <c r="I27" s="107"/>
      <c r="J27" s="107"/>
      <c r="K27" s="107"/>
      <c r="L27" s="109"/>
      <c r="S27" s="107"/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s="2" customFormat="1" ht="6.9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4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" customHeight="1">
      <c r="A29" s="36"/>
      <c r="B29" s="41"/>
      <c r="C29" s="36"/>
      <c r="D29" s="110"/>
      <c r="E29" s="110"/>
      <c r="F29" s="110"/>
      <c r="G29" s="110"/>
      <c r="H29" s="110"/>
      <c r="I29" s="110"/>
      <c r="J29" s="110"/>
      <c r="K29" s="110"/>
      <c r="L29" s="104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1" t="s">
        <v>36</v>
      </c>
      <c r="E30" s="36"/>
      <c r="F30" s="36"/>
      <c r="G30" s="36"/>
      <c r="H30" s="36"/>
      <c r="I30" s="36"/>
      <c r="J30" s="112">
        <f>ROUND(J107, 2)</f>
        <v>0</v>
      </c>
      <c r="K30" s="36"/>
      <c r="L30" s="104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" customHeight="1">
      <c r="A31" s="36"/>
      <c r="B31" s="41"/>
      <c r="C31" s="36"/>
      <c r="D31" s="110"/>
      <c r="E31" s="110"/>
      <c r="F31" s="110"/>
      <c r="G31" s="110"/>
      <c r="H31" s="110"/>
      <c r="I31" s="110"/>
      <c r="J31" s="110"/>
      <c r="K31" s="110"/>
      <c r="L31" s="104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" customHeight="1">
      <c r="A32" s="36"/>
      <c r="B32" s="41"/>
      <c r="C32" s="36"/>
      <c r="D32" s="36"/>
      <c r="E32" s="36"/>
      <c r="F32" s="113" t="s">
        <v>38</v>
      </c>
      <c r="G32" s="36"/>
      <c r="H32" s="36"/>
      <c r="I32" s="113" t="s">
        <v>37</v>
      </c>
      <c r="J32" s="113" t="s">
        <v>39</v>
      </c>
      <c r="K32" s="36"/>
      <c r="L32" s="104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" customHeight="1">
      <c r="A33" s="36"/>
      <c r="B33" s="41"/>
      <c r="C33" s="36"/>
      <c r="D33" s="114" t="s">
        <v>40</v>
      </c>
      <c r="E33" s="103" t="s">
        <v>41</v>
      </c>
      <c r="F33" s="115">
        <f>ROUND((SUM(BE107:BE537)),  2)</f>
        <v>0</v>
      </c>
      <c r="G33" s="36"/>
      <c r="H33" s="36"/>
      <c r="I33" s="116">
        <v>0.21</v>
      </c>
      <c r="J33" s="115">
        <f>ROUND(((SUM(BE107:BE537))*I33),  2)</f>
        <v>0</v>
      </c>
      <c r="K33" s="36"/>
      <c r="L33" s="104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" customHeight="1">
      <c r="A34" s="36"/>
      <c r="B34" s="41"/>
      <c r="C34" s="36"/>
      <c r="D34" s="36"/>
      <c r="E34" s="103" t="s">
        <v>42</v>
      </c>
      <c r="F34" s="115">
        <f>ROUND((SUM(BF107:BF537)),  2)</f>
        <v>0</v>
      </c>
      <c r="G34" s="36"/>
      <c r="H34" s="36"/>
      <c r="I34" s="116">
        <v>0.12</v>
      </c>
      <c r="J34" s="115">
        <f>ROUND(((SUM(BF107:BF537))*I34),  2)</f>
        <v>0</v>
      </c>
      <c r="K34" s="36"/>
      <c r="L34" s="104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" hidden="1" customHeight="1">
      <c r="A35" s="36"/>
      <c r="B35" s="41"/>
      <c r="C35" s="36"/>
      <c r="D35" s="36"/>
      <c r="E35" s="103" t="s">
        <v>43</v>
      </c>
      <c r="F35" s="115">
        <f>ROUND((SUM(BG107:BG537)),  2)</f>
        <v>0</v>
      </c>
      <c r="G35" s="36"/>
      <c r="H35" s="36"/>
      <c r="I35" s="116">
        <v>0.21</v>
      </c>
      <c r="J35" s="115">
        <f>0</f>
        <v>0</v>
      </c>
      <c r="K35" s="36"/>
      <c r="L35" s="104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" hidden="1" customHeight="1">
      <c r="A36" s="36"/>
      <c r="B36" s="41"/>
      <c r="C36" s="36"/>
      <c r="D36" s="36"/>
      <c r="E36" s="103" t="s">
        <v>44</v>
      </c>
      <c r="F36" s="115">
        <f>ROUND((SUM(BH107:BH537)),  2)</f>
        <v>0</v>
      </c>
      <c r="G36" s="36"/>
      <c r="H36" s="36"/>
      <c r="I36" s="116">
        <v>0.12</v>
      </c>
      <c r="J36" s="115">
        <f>0</f>
        <v>0</v>
      </c>
      <c r="K36" s="36"/>
      <c r="L36" s="104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" hidden="1" customHeight="1">
      <c r="A37" s="36"/>
      <c r="B37" s="41"/>
      <c r="C37" s="36"/>
      <c r="D37" s="36"/>
      <c r="E37" s="103" t="s">
        <v>45</v>
      </c>
      <c r="F37" s="115">
        <f>ROUND((SUM(BI107:BI537)),  2)</f>
        <v>0</v>
      </c>
      <c r="G37" s="36"/>
      <c r="H37" s="36"/>
      <c r="I37" s="116">
        <v>0</v>
      </c>
      <c r="J37" s="115">
        <f>0</f>
        <v>0</v>
      </c>
      <c r="K37" s="36"/>
      <c r="L37" s="104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4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17"/>
      <c r="D39" s="118" t="s">
        <v>46</v>
      </c>
      <c r="E39" s="119"/>
      <c r="F39" s="119"/>
      <c r="G39" s="120" t="s">
        <v>47</v>
      </c>
      <c r="H39" s="121" t="s">
        <v>48</v>
      </c>
      <c r="I39" s="119"/>
      <c r="J39" s="122">
        <f>SUM(J30:J37)</f>
        <v>0</v>
      </c>
      <c r="K39" s="123"/>
      <c r="L39" s="104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" customHeight="1">
      <c r="A40" s="36"/>
      <c r="B40" s="124"/>
      <c r="C40" s="125"/>
      <c r="D40" s="125"/>
      <c r="E40" s="125"/>
      <c r="F40" s="125"/>
      <c r="G40" s="125"/>
      <c r="H40" s="125"/>
      <c r="I40" s="125"/>
      <c r="J40" s="125"/>
      <c r="K40" s="125"/>
      <c r="L40" s="104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" customHeight="1">
      <c r="A44" s="36"/>
      <c r="B44" s="126"/>
      <c r="C44" s="127"/>
      <c r="D44" s="127"/>
      <c r="E44" s="127"/>
      <c r="F44" s="127"/>
      <c r="G44" s="127"/>
      <c r="H44" s="127"/>
      <c r="I44" s="127"/>
      <c r="J44" s="127"/>
      <c r="K44" s="127"/>
      <c r="L44" s="104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" customHeight="1">
      <c r="A45" s="36"/>
      <c r="B45" s="37"/>
      <c r="C45" s="25" t="s">
        <v>83</v>
      </c>
      <c r="D45" s="38"/>
      <c r="E45" s="38"/>
      <c r="F45" s="38"/>
      <c r="G45" s="38"/>
      <c r="H45" s="38"/>
      <c r="I45" s="38"/>
      <c r="J45" s="38"/>
      <c r="K45" s="38"/>
      <c r="L45" s="104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4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4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74" t="str">
        <f>E7</f>
        <v>Městká část Praha 5</v>
      </c>
      <c r="F48" s="375"/>
      <c r="G48" s="375"/>
      <c r="H48" s="375"/>
      <c r="I48" s="38"/>
      <c r="J48" s="38"/>
      <c r="K48" s="38"/>
      <c r="L48" s="104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81</v>
      </c>
      <c r="D49" s="38"/>
      <c r="E49" s="38"/>
      <c r="F49" s="38"/>
      <c r="G49" s="38"/>
      <c r="H49" s="38"/>
      <c r="I49" s="38"/>
      <c r="J49" s="38"/>
      <c r="K49" s="38"/>
      <c r="L49" s="104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6" t="str">
        <f>E9</f>
        <v>240131 - 06 - Nepomucká 442/2, byt č. 19/10</v>
      </c>
      <c r="F50" s="376"/>
      <c r="G50" s="376"/>
      <c r="H50" s="376"/>
      <c r="I50" s="38"/>
      <c r="J50" s="38"/>
      <c r="K50" s="38"/>
      <c r="L50" s="104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4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Praha 5</v>
      </c>
      <c r="G52" s="38"/>
      <c r="H52" s="38"/>
      <c r="I52" s="31" t="s">
        <v>23</v>
      </c>
      <c r="J52" s="61">
        <f>IF(J12="","",J12)</f>
        <v>45468</v>
      </c>
      <c r="K52" s="38"/>
      <c r="L52" s="104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4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15" customHeight="1">
      <c r="A54" s="36"/>
      <c r="B54" s="37"/>
      <c r="C54" s="31" t="s">
        <v>24</v>
      </c>
      <c r="D54" s="38"/>
      <c r="E54" s="38"/>
      <c r="F54" s="29" t="str">
        <f>E15</f>
        <v xml:space="preserve"> </v>
      </c>
      <c r="G54" s="38"/>
      <c r="H54" s="38"/>
      <c r="I54" s="31" t="s">
        <v>30</v>
      </c>
      <c r="J54" s="34" t="str">
        <f>E21</f>
        <v xml:space="preserve"> </v>
      </c>
      <c r="K54" s="38"/>
      <c r="L54" s="104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15" customHeight="1">
      <c r="A55" s="36"/>
      <c r="B55" s="37"/>
      <c r="C55" s="31" t="s">
        <v>28</v>
      </c>
      <c r="D55" s="38"/>
      <c r="E55" s="38"/>
      <c r="F55" s="29" t="str">
        <f>IF(E18="","",E18)</f>
        <v>Vyplň údaj</v>
      </c>
      <c r="G55" s="38"/>
      <c r="H55" s="38"/>
      <c r="I55" s="31" t="s">
        <v>32</v>
      </c>
      <c r="J55" s="34" t="str">
        <f>E24</f>
        <v>MAPAMI s.r.o.</v>
      </c>
      <c r="K55" s="38"/>
      <c r="L55" s="104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4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28" t="s">
        <v>84</v>
      </c>
      <c r="D57" s="129"/>
      <c r="E57" s="129"/>
      <c r="F57" s="129"/>
      <c r="G57" s="129"/>
      <c r="H57" s="129"/>
      <c r="I57" s="129"/>
      <c r="J57" s="130" t="s">
        <v>85</v>
      </c>
      <c r="K57" s="129"/>
      <c r="L57" s="104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4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8" customHeight="1">
      <c r="A59" s="36"/>
      <c r="B59" s="37"/>
      <c r="C59" s="131" t="s">
        <v>68</v>
      </c>
      <c r="D59" s="38"/>
      <c r="E59" s="38"/>
      <c r="F59" s="38"/>
      <c r="G59" s="38"/>
      <c r="H59" s="38"/>
      <c r="I59" s="38"/>
      <c r="J59" s="79">
        <f>J107</f>
        <v>0</v>
      </c>
      <c r="K59" s="38"/>
      <c r="L59" s="104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86</v>
      </c>
    </row>
    <row r="60" spans="1:47" s="9" customFormat="1" ht="24.9" customHeight="1">
      <c r="B60" s="132"/>
      <c r="C60" s="133"/>
      <c r="D60" s="134" t="s">
        <v>87</v>
      </c>
      <c r="E60" s="135"/>
      <c r="F60" s="135"/>
      <c r="G60" s="135"/>
      <c r="H60" s="135"/>
      <c r="I60" s="135"/>
      <c r="J60" s="136">
        <f>J108</f>
        <v>0</v>
      </c>
      <c r="K60" s="133"/>
      <c r="L60" s="137"/>
    </row>
    <row r="61" spans="1:47" s="10" customFormat="1" ht="19.95" customHeight="1">
      <c r="B61" s="138"/>
      <c r="C61" s="139"/>
      <c r="D61" s="140" t="s">
        <v>88</v>
      </c>
      <c r="E61" s="141"/>
      <c r="F61" s="141"/>
      <c r="G61" s="141"/>
      <c r="H61" s="141"/>
      <c r="I61" s="141"/>
      <c r="J61" s="142">
        <f>J109</f>
        <v>0</v>
      </c>
      <c r="K61" s="139"/>
      <c r="L61" s="143"/>
    </row>
    <row r="62" spans="1:47" s="10" customFormat="1" ht="19.95" customHeight="1">
      <c r="B62" s="138"/>
      <c r="C62" s="139"/>
      <c r="D62" s="140" t="s">
        <v>89</v>
      </c>
      <c r="E62" s="141"/>
      <c r="F62" s="141"/>
      <c r="G62" s="141"/>
      <c r="H62" s="141"/>
      <c r="I62" s="141"/>
      <c r="J62" s="142">
        <f>J124</f>
        <v>0</v>
      </c>
      <c r="K62" s="139"/>
      <c r="L62" s="143"/>
    </row>
    <row r="63" spans="1:47" s="10" customFormat="1" ht="19.95" customHeight="1">
      <c r="B63" s="138"/>
      <c r="C63" s="139"/>
      <c r="D63" s="140" t="s">
        <v>90</v>
      </c>
      <c r="E63" s="141"/>
      <c r="F63" s="141"/>
      <c r="G63" s="141"/>
      <c r="H63" s="141"/>
      <c r="I63" s="141"/>
      <c r="J63" s="142">
        <f>J161</f>
        <v>0</v>
      </c>
      <c r="K63" s="139"/>
      <c r="L63" s="143"/>
    </row>
    <row r="64" spans="1:47" s="10" customFormat="1" ht="19.95" customHeight="1">
      <c r="B64" s="138"/>
      <c r="C64" s="139"/>
      <c r="D64" s="140" t="s">
        <v>91</v>
      </c>
      <c r="E64" s="141"/>
      <c r="F64" s="141"/>
      <c r="G64" s="141"/>
      <c r="H64" s="141"/>
      <c r="I64" s="141"/>
      <c r="J64" s="142">
        <f>J191</f>
        <v>0</v>
      </c>
      <c r="K64" s="139"/>
      <c r="L64" s="143"/>
    </row>
    <row r="65" spans="2:12" s="10" customFormat="1" ht="19.95" customHeight="1">
      <c r="B65" s="138"/>
      <c r="C65" s="139"/>
      <c r="D65" s="140" t="s">
        <v>92</v>
      </c>
      <c r="E65" s="141"/>
      <c r="F65" s="141"/>
      <c r="G65" s="141"/>
      <c r="H65" s="141"/>
      <c r="I65" s="141"/>
      <c r="J65" s="142">
        <f>J207</f>
        <v>0</v>
      </c>
      <c r="K65" s="139"/>
      <c r="L65" s="143"/>
    </row>
    <row r="66" spans="2:12" s="9" customFormat="1" ht="24.9" customHeight="1">
      <c r="B66" s="132"/>
      <c r="C66" s="133"/>
      <c r="D66" s="134" t="s">
        <v>93</v>
      </c>
      <c r="E66" s="135"/>
      <c r="F66" s="135"/>
      <c r="G66" s="135"/>
      <c r="H66" s="135"/>
      <c r="I66" s="135"/>
      <c r="J66" s="136">
        <f>J210</f>
        <v>0</v>
      </c>
      <c r="K66" s="133"/>
      <c r="L66" s="137"/>
    </row>
    <row r="67" spans="2:12" s="10" customFormat="1" ht="19.95" customHeight="1">
      <c r="B67" s="138"/>
      <c r="C67" s="139"/>
      <c r="D67" s="140" t="s">
        <v>94</v>
      </c>
      <c r="E67" s="141"/>
      <c r="F67" s="141"/>
      <c r="G67" s="141"/>
      <c r="H67" s="141"/>
      <c r="I67" s="141"/>
      <c r="J67" s="142">
        <f>J211</f>
        <v>0</v>
      </c>
      <c r="K67" s="139"/>
      <c r="L67" s="143"/>
    </row>
    <row r="68" spans="2:12" s="10" customFormat="1" ht="19.95" customHeight="1">
      <c r="B68" s="138"/>
      <c r="C68" s="139"/>
      <c r="D68" s="140" t="s">
        <v>95</v>
      </c>
      <c r="E68" s="141"/>
      <c r="F68" s="141"/>
      <c r="G68" s="141"/>
      <c r="H68" s="141"/>
      <c r="I68" s="141"/>
      <c r="J68" s="142">
        <f>J223</f>
        <v>0</v>
      </c>
      <c r="K68" s="139"/>
      <c r="L68" s="143"/>
    </row>
    <row r="69" spans="2:12" s="10" customFormat="1" ht="19.95" customHeight="1">
      <c r="B69" s="138"/>
      <c r="C69" s="139"/>
      <c r="D69" s="140" t="s">
        <v>96</v>
      </c>
      <c r="E69" s="141"/>
      <c r="F69" s="141"/>
      <c r="G69" s="141"/>
      <c r="H69" s="141"/>
      <c r="I69" s="141"/>
      <c r="J69" s="142">
        <f>J238</f>
        <v>0</v>
      </c>
      <c r="K69" s="139"/>
      <c r="L69" s="143"/>
    </row>
    <row r="70" spans="2:12" s="10" customFormat="1" ht="19.95" customHeight="1">
      <c r="B70" s="138"/>
      <c r="C70" s="139"/>
      <c r="D70" s="140" t="s">
        <v>97</v>
      </c>
      <c r="E70" s="141"/>
      <c r="F70" s="141"/>
      <c r="G70" s="141"/>
      <c r="H70" s="141"/>
      <c r="I70" s="141"/>
      <c r="J70" s="142">
        <f>J282</f>
        <v>0</v>
      </c>
      <c r="K70" s="139"/>
      <c r="L70" s="143"/>
    </row>
    <row r="71" spans="2:12" s="10" customFormat="1" ht="19.95" customHeight="1">
      <c r="B71" s="138"/>
      <c r="C71" s="139"/>
      <c r="D71" s="140" t="s">
        <v>98</v>
      </c>
      <c r="E71" s="141"/>
      <c r="F71" s="141"/>
      <c r="G71" s="141"/>
      <c r="H71" s="141"/>
      <c r="I71" s="141"/>
      <c r="J71" s="142">
        <f>J286</f>
        <v>0</v>
      </c>
      <c r="K71" s="139"/>
      <c r="L71" s="143"/>
    </row>
    <row r="72" spans="2:12" s="10" customFormat="1" ht="19.95" customHeight="1">
      <c r="B72" s="138"/>
      <c r="C72" s="139"/>
      <c r="D72" s="140" t="s">
        <v>99</v>
      </c>
      <c r="E72" s="141"/>
      <c r="F72" s="141"/>
      <c r="G72" s="141"/>
      <c r="H72" s="141"/>
      <c r="I72" s="141"/>
      <c r="J72" s="142">
        <f>J295</f>
        <v>0</v>
      </c>
      <c r="K72" s="139"/>
      <c r="L72" s="143"/>
    </row>
    <row r="73" spans="2:12" s="10" customFormat="1" ht="19.95" customHeight="1">
      <c r="B73" s="138"/>
      <c r="C73" s="139"/>
      <c r="D73" s="140" t="s">
        <v>100</v>
      </c>
      <c r="E73" s="141"/>
      <c r="F73" s="141"/>
      <c r="G73" s="141"/>
      <c r="H73" s="141"/>
      <c r="I73" s="141"/>
      <c r="J73" s="142">
        <f>J310</f>
        <v>0</v>
      </c>
      <c r="K73" s="139"/>
      <c r="L73" s="143"/>
    </row>
    <row r="74" spans="2:12" s="10" customFormat="1" ht="19.95" customHeight="1">
      <c r="B74" s="138"/>
      <c r="C74" s="139"/>
      <c r="D74" s="140" t="s">
        <v>101</v>
      </c>
      <c r="E74" s="141"/>
      <c r="F74" s="141"/>
      <c r="G74" s="141"/>
      <c r="H74" s="141"/>
      <c r="I74" s="141"/>
      <c r="J74" s="142">
        <f>J319</f>
        <v>0</v>
      </c>
      <c r="K74" s="139"/>
      <c r="L74" s="143"/>
    </row>
    <row r="75" spans="2:12" s="10" customFormat="1" ht="19.95" customHeight="1">
      <c r="B75" s="138"/>
      <c r="C75" s="139"/>
      <c r="D75" s="140" t="s">
        <v>102</v>
      </c>
      <c r="E75" s="141"/>
      <c r="F75" s="141"/>
      <c r="G75" s="141"/>
      <c r="H75" s="141"/>
      <c r="I75" s="141"/>
      <c r="J75" s="142">
        <f>J326</f>
        <v>0</v>
      </c>
      <c r="K75" s="139"/>
      <c r="L75" s="143"/>
    </row>
    <row r="76" spans="2:12" s="10" customFormat="1" ht="19.95" customHeight="1">
      <c r="B76" s="138"/>
      <c r="C76" s="139"/>
      <c r="D76" s="140" t="s">
        <v>103</v>
      </c>
      <c r="E76" s="141"/>
      <c r="F76" s="141"/>
      <c r="G76" s="141"/>
      <c r="H76" s="141"/>
      <c r="I76" s="141"/>
      <c r="J76" s="142">
        <f>J349</f>
        <v>0</v>
      </c>
      <c r="K76" s="139"/>
      <c r="L76" s="143"/>
    </row>
    <row r="77" spans="2:12" s="10" customFormat="1" ht="19.95" customHeight="1">
      <c r="B77" s="138"/>
      <c r="C77" s="139"/>
      <c r="D77" s="140" t="s">
        <v>104</v>
      </c>
      <c r="E77" s="141"/>
      <c r="F77" s="141"/>
      <c r="G77" s="141"/>
      <c r="H77" s="141"/>
      <c r="I77" s="141"/>
      <c r="J77" s="142">
        <f>J402</f>
        <v>0</v>
      </c>
      <c r="K77" s="139"/>
      <c r="L77" s="143"/>
    </row>
    <row r="78" spans="2:12" s="10" customFormat="1" ht="19.95" customHeight="1">
      <c r="B78" s="138"/>
      <c r="C78" s="139"/>
      <c r="D78" s="140" t="s">
        <v>105</v>
      </c>
      <c r="E78" s="141"/>
      <c r="F78" s="141"/>
      <c r="G78" s="141"/>
      <c r="H78" s="141"/>
      <c r="I78" s="141"/>
      <c r="J78" s="142">
        <f>J407</f>
        <v>0</v>
      </c>
      <c r="K78" s="139"/>
      <c r="L78" s="143"/>
    </row>
    <row r="79" spans="2:12" s="10" customFormat="1" ht="19.95" customHeight="1">
      <c r="B79" s="138"/>
      <c r="C79" s="139"/>
      <c r="D79" s="140" t="s">
        <v>106</v>
      </c>
      <c r="E79" s="141"/>
      <c r="F79" s="141"/>
      <c r="G79" s="141"/>
      <c r="H79" s="141"/>
      <c r="I79" s="141"/>
      <c r="J79" s="142">
        <f>J426</f>
        <v>0</v>
      </c>
      <c r="K79" s="139"/>
      <c r="L79" s="143"/>
    </row>
    <row r="80" spans="2:12" s="10" customFormat="1" ht="19.95" customHeight="1">
      <c r="B80" s="138"/>
      <c r="C80" s="139"/>
      <c r="D80" s="140" t="s">
        <v>107</v>
      </c>
      <c r="E80" s="141"/>
      <c r="F80" s="141"/>
      <c r="G80" s="141"/>
      <c r="H80" s="141"/>
      <c r="I80" s="141"/>
      <c r="J80" s="142">
        <f>J444</f>
        <v>0</v>
      </c>
      <c r="K80" s="139"/>
      <c r="L80" s="143"/>
    </row>
    <row r="81" spans="1:31" s="10" customFormat="1" ht="19.95" customHeight="1">
      <c r="B81" s="138"/>
      <c r="C81" s="139"/>
      <c r="D81" s="140" t="s">
        <v>108</v>
      </c>
      <c r="E81" s="141"/>
      <c r="F81" s="141"/>
      <c r="G81" s="141"/>
      <c r="H81" s="141"/>
      <c r="I81" s="141"/>
      <c r="J81" s="142">
        <f>J471</f>
        <v>0</v>
      </c>
      <c r="K81" s="139"/>
      <c r="L81" s="143"/>
    </row>
    <row r="82" spans="1:31" s="10" customFormat="1" ht="19.95" customHeight="1">
      <c r="B82" s="138"/>
      <c r="C82" s="139"/>
      <c r="D82" s="140" t="s">
        <v>109</v>
      </c>
      <c r="E82" s="141"/>
      <c r="F82" s="141"/>
      <c r="G82" s="141"/>
      <c r="H82" s="141"/>
      <c r="I82" s="141"/>
      <c r="J82" s="142">
        <f>J509</f>
        <v>0</v>
      </c>
      <c r="K82" s="139"/>
      <c r="L82" s="143"/>
    </row>
    <row r="83" spans="1:31" s="10" customFormat="1" ht="19.95" customHeight="1">
      <c r="B83" s="138"/>
      <c r="C83" s="139"/>
      <c r="D83" s="140" t="s">
        <v>110</v>
      </c>
      <c r="E83" s="141"/>
      <c r="F83" s="141"/>
      <c r="G83" s="141"/>
      <c r="H83" s="141"/>
      <c r="I83" s="141"/>
      <c r="J83" s="142">
        <f>J526</f>
        <v>0</v>
      </c>
      <c r="K83" s="139"/>
      <c r="L83" s="143"/>
    </row>
    <row r="84" spans="1:31" s="9" customFormat="1" ht="24.9" customHeight="1">
      <c r="B84" s="132"/>
      <c r="C84" s="133"/>
      <c r="D84" s="134" t="s">
        <v>111</v>
      </c>
      <c r="E84" s="135"/>
      <c r="F84" s="135"/>
      <c r="G84" s="135"/>
      <c r="H84" s="135"/>
      <c r="I84" s="135"/>
      <c r="J84" s="136">
        <f>J529</f>
        <v>0</v>
      </c>
      <c r="K84" s="133"/>
      <c r="L84" s="137"/>
    </row>
    <row r="85" spans="1:31" s="10" customFormat="1" ht="19.95" customHeight="1">
      <c r="B85" s="138"/>
      <c r="C85" s="139"/>
      <c r="D85" s="140" t="s">
        <v>112</v>
      </c>
      <c r="E85" s="141"/>
      <c r="F85" s="141"/>
      <c r="G85" s="141"/>
      <c r="H85" s="141"/>
      <c r="I85" s="141"/>
      <c r="J85" s="142">
        <f>J530</f>
        <v>0</v>
      </c>
      <c r="K85" s="139"/>
      <c r="L85" s="143"/>
    </row>
    <row r="86" spans="1:31" s="10" customFormat="1" ht="19.95" customHeight="1">
      <c r="B86" s="138"/>
      <c r="C86" s="139"/>
      <c r="D86" s="140" t="s">
        <v>113</v>
      </c>
      <c r="E86" s="141"/>
      <c r="F86" s="141"/>
      <c r="G86" s="141"/>
      <c r="H86" s="141"/>
      <c r="I86" s="141"/>
      <c r="J86" s="142">
        <f>J533</f>
        <v>0</v>
      </c>
      <c r="K86" s="139"/>
      <c r="L86" s="143"/>
    </row>
    <row r="87" spans="1:31" s="10" customFormat="1" ht="19.95" customHeight="1">
      <c r="B87" s="138"/>
      <c r="C87" s="139"/>
      <c r="D87" s="140" t="s">
        <v>114</v>
      </c>
      <c r="E87" s="141"/>
      <c r="F87" s="141"/>
      <c r="G87" s="141"/>
      <c r="H87" s="141"/>
      <c r="I87" s="141"/>
      <c r="J87" s="142">
        <f>J536</f>
        <v>0</v>
      </c>
      <c r="K87" s="139"/>
      <c r="L87" s="143"/>
    </row>
    <row r="88" spans="1:31" s="2" customFormat="1" ht="21.7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04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6.9" customHeight="1">
      <c r="A89" s="36"/>
      <c r="B89" s="49"/>
      <c r="C89" s="50"/>
      <c r="D89" s="50"/>
      <c r="E89" s="50"/>
      <c r="F89" s="50"/>
      <c r="G89" s="50"/>
      <c r="H89" s="50"/>
      <c r="I89" s="50"/>
      <c r="J89" s="50"/>
      <c r="K89" s="50"/>
      <c r="L89" s="104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3" spans="1:31" s="2" customFormat="1" ht="6.9" customHeight="1">
      <c r="A93" s="36"/>
      <c r="B93" s="51"/>
      <c r="C93" s="52"/>
      <c r="D93" s="52"/>
      <c r="E93" s="52"/>
      <c r="F93" s="52"/>
      <c r="G93" s="52"/>
      <c r="H93" s="52"/>
      <c r="I93" s="52"/>
      <c r="J93" s="52"/>
      <c r="K93" s="52"/>
      <c r="L93" s="104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24.9" customHeight="1">
      <c r="A94" s="36"/>
      <c r="B94" s="37"/>
      <c r="C94" s="25" t="s">
        <v>115</v>
      </c>
      <c r="D94" s="38"/>
      <c r="E94" s="38"/>
      <c r="F94" s="38"/>
      <c r="G94" s="38"/>
      <c r="H94" s="38"/>
      <c r="I94" s="38"/>
      <c r="J94" s="38"/>
      <c r="K94" s="38"/>
      <c r="L94" s="104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04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16</v>
      </c>
      <c r="D96" s="38"/>
      <c r="E96" s="38"/>
      <c r="F96" s="38"/>
      <c r="G96" s="38"/>
      <c r="H96" s="38"/>
      <c r="I96" s="38"/>
      <c r="J96" s="38"/>
      <c r="K96" s="38"/>
      <c r="L96" s="104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6.5" customHeight="1">
      <c r="A97" s="36"/>
      <c r="B97" s="37"/>
      <c r="C97" s="38"/>
      <c r="D97" s="38"/>
      <c r="E97" s="374" t="str">
        <f>E7</f>
        <v>Městká část Praha 5</v>
      </c>
      <c r="F97" s="375"/>
      <c r="G97" s="375"/>
      <c r="H97" s="375"/>
      <c r="I97" s="38"/>
      <c r="J97" s="38"/>
      <c r="K97" s="38"/>
      <c r="L97" s="104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2" customHeight="1">
      <c r="A98" s="36"/>
      <c r="B98" s="37"/>
      <c r="C98" s="31" t="s">
        <v>81</v>
      </c>
      <c r="D98" s="38"/>
      <c r="E98" s="38"/>
      <c r="F98" s="38"/>
      <c r="G98" s="38"/>
      <c r="H98" s="38"/>
      <c r="I98" s="38"/>
      <c r="J98" s="38"/>
      <c r="K98" s="38"/>
      <c r="L98" s="104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6.5" customHeight="1">
      <c r="A99" s="36"/>
      <c r="B99" s="37"/>
      <c r="C99" s="38"/>
      <c r="D99" s="38"/>
      <c r="E99" s="346" t="str">
        <f>E9</f>
        <v>240131 - 06 - Nepomucká 442/2, byt č. 19/10</v>
      </c>
      <c r="F99" s="376"/>
      <c r="G99" s="376"/>
      <c r="H99" s="376"/>
      <c r="I99" s="38"/>
      <c r="J99" s="38"/>
      <c r="K99" s="38"/>
      <c r="L99" s="104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6.9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04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2" customFormat="1" ht="12" customHeight="1">
      <c r="A101" s="36"/>
      <c r="B101" s="37"/>
      <c r="C101" s="31" t="s">
        <v>21</v>
      </c>
      <c r="D101" s="38"/>
      <c r="E101" s="38"/>
      <c r="F101" s="29" t="str">
        <f>F12</f>
        <v>Praha 5</v>
      </c>
      <c r="G101" s="38"/>
      <c r="H101" s="38"/>
      <c r="I101" s="31" t="s">
        <v>23</v>
      </c>
      <c r="J101" s="61">
        <f>IF(J12="","",J12)</f>
        <v>45468</v>
      </c>
      <c r="K101" s="38"/>
      <c r="L101" s="104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pans="1:65" s="2" customFormat="1" ht="6.9" customHeight="1">
      <c r="A102" s="3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104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pans="1:65" s="2" customFormat="1" ht="15.15" customHeight="1">
      <c r="A103" s="36"/>
      <c r="B103" s="37"/>
      <c r="C103" s="31" t="s">
        <v>24</v>
      </c>
      <c r="D103" s="38"/>
      <c r="E103" s="38"/>
      <c r="F103" s="29" t="str">
        <f>E15</f>
        <v xml:space="preserve"> </v>
      </c>
      <c r="G103" s="38"/>
      <c r="H103" s="38"/>
      <c r="I103" s="31" t="s">
        <v>30</v>
      </c>
      <c r="J103" s="34" t="str">
        <f>E21</f>
        <v xml:space="preserve"> </v>
      </c>
      <c r="K103" s="38"/>
      <c r="L103" s="104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pans="1:65" s="2" customFormat="1" ht="15.15" customHeight="1">
      <c r="A104" s="36"/>
      <c r="B104" s="37"/>
      <c r="C104" s="31" t="s">
        <v>28</v>
      </c>
      <c r="D104" s="38"/>
      <c r="E104" s="38"/>
      <c r="F104" s="29" t="str">
        <f>IF(E18="","",E18)</f>
        <v>Vyplň údaj</v>
      </c>
      <c r="G104" s="38"/>
      <c r="H104" s="38"/>
      <c r="I104" s="31" t="s">
        <v>32</v>
      </c>
      <c r="J104" s="34" t="str">
        <f>E24</f>
        <v>MAPAMI s.r.o.</v>
      </c>
      <c r="K104" s="38"/>
      <c r="L104" s="104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pans="1:65" s="2" customFormat="1" ht="10.35" customHeight="1">
      <c r="A105" s="36"/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104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pans="1:65" s="11" customFormat="1" ht="29.25" customHeight="1">
      <c r="A106" s="144"/>
      <c r="B106" s="145"/>
      <c r="C106" s="146" t="s">
        <v>116</v>
      </c>
      <c r="D106" s="147" t="s">
        <v>55</v>
      </c>
      <c r="E106" s="147" t="s">
        <v>51</v>
      </c>
      <c r="F106" s="147" t="s">
        <v>52</v>
      </c>
      <c r="G106" s="147" t="s">
        <v>117</v>
      </c>
      <c r="H106" s="147" t="s">
        <v>118</v>
      </c>
      <c r="I106" s="147" t="s">
        <v>119</v>
      </c>
      <c r="J106" s="147" t="s">
        <v>85</v>
      </c>
      <c r="K106" s="148" t="s">
        <v>120</v>
      </c>
      <c r="L106" s="149"/>
      <c r="M106" s="70" t="s">
        <v>19</v>
      </c>
      <c r="N106" s="71" t="s">
        <v>40</v>
      </c>
      <c r="O106" s="71" t="s">
        <v>121</v>
      </c>
      <c r="P106" s="71" t="s">
        <v>122</v>
      </c>
      <c r="Q106" s="71" t="s">
        <v>123</v>
      </c>
      <c r="R106" s="71" t="s">
        <v>124</v>
      </c>
      <c r="S106" s="71" t="s">
        <v>125</v>
      </c>
      <c r="T106" s="72" t="s">
        <v>126</v>
      </c>
      <c r="U106" s="144"/>
      <c r="V106" s="144"/>
      <c r="W106" s="144"/>
      <c r="X106" s="144"/>
      <c r="Y106" s="144"/>
      <c r="Z106" s="144"/>
      <c r="AA106" s="144"/>
      <c r="AB106" s="144"/>
      <c r="AC106" s="144"/>
      <c r="AD106" s="144"/>
      <c r="AE106" s="144"/>
    </row>
    <row r="107" spans="1:65" s="2" customFormat="1" ht="22.8" customHeight="1">
      <c r="A107" s="36"/>
      <c r="B107" s="37"/>
      <c r="C107" s="77" t="s">
        <v>127</v>
      </c>
      <c r="D107" s="38"/>
      <c r="E107" s="38"/>
      <c r="F107" s="38"/>
      <c r="G107" s="38"/>
      <c r="H107" s="38"/>
      <c r="I107" s="38"/>
      <c r="J107" s="150">
        <f>BK107</f>
        <v>0</v>
      </c>
      <c r="K107" s="38"/>
      <c r="L107" s="41"/>
      <c r="M107" s="73"/>
      <c r="N107" s="151"/>
      <c r="O107" s="74"/>
      <c r="P107" s="152">
        <f>P108+P210+P529</f>
        <v>0</v>
      </c>
      <c r="Q107" s="74"/>
      <c r="R107" s="152">
        <f>R108+R210+R529</f>
        <v>3.6873952999999999</v>
      </c>
      <c r="S107" s="74"/>
      <c r="T107" s="153">
        <f>T108+T210+T529</f>
        <v>3.4911699999999999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69</v>
      </c>
      <c r="AU107" s="19" t="s">
        <v>86</v>
      </c>
      <c r="BK107" s="154">
        <f>BK108+BK210+BK529</f>
        <v>0</v>
      </c>
    </row>
    <row r="108" spans="1:65" s="12" customFormat="1" ht="25.95" customHeight="1">
      <c r="B108" s="155"/>
      <c r="C108" s="156"/>
      <c r="D108" s="157" t="s">
        <v>69</v>
      </c>
      <c r="E108" s="158" t="s">
        <v>128</v>
      </c>
      <c r="F108" s="158" t="s">
        <v>129</v>
      </c>
      <c r="G108" s="156"/>
      <c r="H108" s="156"/>
      <c r="I108" s="159"/>
      <c r="J108" s="160">
        <f>BK108</f>
        <v>0</v>
      </c>
      <c r="K108" s="156"/>
      <c r="L108" s="161"/>
      <c r="M108" s="162"/>
      <c r="N108" s="163"/>
      <c r="O108" s="163"/>
      <c r="P108" s="164">
        <f>P109+P124+P161+P191+P207</f>
        <v>0</v>
      </c>
      <c r="Q108" s="163"/>
      <c r="R108" s="164">
        <f>R109+R124+R161+R191+R207</f>
        <v>1.7307980000000001</v>
      </c>
      <c r="S108" s="163"/>
      <c r="T108" s="165">
        <f>T109+T124+T161+T191+T207</f>
        <v>1.4390799999999997</v>
      </c>
      <c r="AR108" s="166" t="s">
        <v>78</v>
      </c>
      <c r="AT108" s="167" t="s">
        <v>69</v>
      </c>
      <c r="AU108" s="167" t="s">
        <v>70</v>
      </c>
      <c r="AY108" s="166" t="s">
        <v>130</v>
      </c>
      <c r="BK108" s="168">
        <f>BK109+BK124+BK161+BK191+BK207</f>
        <v>0</v>
      </c>
    </row>
    <row r="109" spans="1:65" s="12" customFormat="1" ht="22.8" customHeight="1">
      <c r="B109" s="155"/>
      <c r="C109" s="156"/>
      <c r="D109" s="157" t="s">
        <v>69</v>
      </c>
      <c r="E109" s="169" t="s">
        <v>131</v>
      </c>
      <c r="F109" s="169" t="s">
        <v>132</v>
      </c>
      <c r="G109" s="156"/>
      <c r="H109" s="156"/>
      <c r="I109" s="159"/>
      <c r="J109" s="170">
        <f>BK109</f>
        <v>0</v>
      </c>
      <c r="K109" s="156"/>
      <c r="L109" s="161"/>
      <c r="M109" s="162"/>
      <c r="N109" s="163"/>
      <c r="O109" s="163"/>
      <c r="P109" s="164">
        <f>SUM(P110:P123)</f>
        <v>0</v>
      </c>
      <c r="Q109" s="163"/>
      <c r="R109" s="164">
        <f>SUM(R110:R123)</f>
        <v>0.31259399999999993</v>
      </c>
      <c r="S109" s="163"/>
      <c r="T109" s="165">
        <f>SUM(T110:T123)</f>
        <v>0</v>
      </c>
      <c r="AR109" s="166" t="s">
        <v>78</v>
      </c>
      <c r="AT109" s="167" t="s">
        <v>69</v>
      </c>
      <c r="AU109" s="167" t="s">
        <v>78</v>
      </c>
      <c r="AY109" s="166" t="s">
        <v>130</v>
      </c>
      <c r="BK109" s="168">
        <f>SUM(BK110:BK123)</f>
        <v>0</v>
      </c>
    </row>
    <row r="110" spans="1:65" s="2" customFormat="1" ht="24.15" customHeight="1">
      <c r="A110" s="36"/>
      <c r="B110" s="37"/>
      <c r="C110" s="171" t="s">
        <v>78</v>
      </c>
      <c r="D110" s="171" t="s">
        <v>133</v>
      </c>
      <c r="E110" s="172" t="s">
        <v>134</v>
      </c>
      <c r="F110" s="173" t="s">
        <v>135</v>
      </c>
      <c r="G110" s="174" t="s">
        <v>136</v>
      </c>
      <c r="H110" s="175">
        <v>4.3499999999999996</v>
      </c>
      <c r="I110" s="176"/>
      <c r="J110" s="177">
        <f>ROUND(I110*H110,2)</f>
        <v>0</v>
      </c>
      <c r="K110" s="173" t="s">
        <v>137</v>
      </c>
      <c r="L110" s="41"/>
      <c r="M110" s="178" t="s">
        <v>19</v>
      </c>
      <c r="N110" s="179" t="s">
        <v>42</v>
      </c>
      <c r="O110" s="66"/>
      <c r="P110" s="180">
        <f>O110*H110</f>
        <v>0</v>
      </c>
      <c r="Q110" s="180">
        <v>6.1719999999999997E-2</v>
      </c>
      <c r="R110" s="180">
        <f>Q110*H110</f>
        <v>0.26848199999999994</v>
      </c>
      <c r="S110" s="180">
        <v>0</v>
      </c>
      <c r="T110" s="18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82" t="s">
        <v>138</v>
      </c>
      <c r="AT110" s="182" t="s">
        <v>133</v>
      </c>
      <c r="AU110" s="182" t="s">
        <v>139</v>
      </c>
      <c r="AY110" s="19" t="s">
        <v>130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19" t="s">
        <v>139</v>
      </c>
      <c r="BK110" s="183">
        <f>ROUND(I110*H110,2)</f>
        <v>0</v>
      </c>
      <c r="BL110" s="19" t="s">
        <v>138</v>
      </c>
      <c r="BM110" s="182" t="s">
        <v>140</v>
      </c>
    </row>
    <row r="111" spans="1:65" s="2" customFormat="1" ht="10.199999999999999">
      <c r="A111" s="36"/>
      <c r="B111" s="37"/>
      <c r="C111" s="38"/>
      <c r="D111" s="184" t="s">
        <v>141</v>
      </c>
      <c r="E111" s="38"/>
      <c r="F111" s="185" t="s">
        <v>142</v>
      </c>
      <c r="G111" s="38"/>
      <c r="H111" s="38"/>
      <c r="I111" s="186"/>
      <c r="J111" s="38"/>
      <c r="K111" s="38"/>
      <c r="L111" s="41"/>
      <c r="M111" s="187"/>
      <c r="N111" s="188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141</v>
      </c>
      <c r="AU111" s="19" t="s">
        <v>139</v>
      </c>
    </row>
    <row r="112" spans="1:65" s="13" customFormat="1" ht="10.199999999999999">
      <c r="B112" s="189"/>
      <c r="C112" s="190"/>
      <c r="D112" s="191" t="s">
        <v>143</v>
      </c>
      <c r="E112" s="192" t="s">
        <v>19</v>
      </c>
      <c r="F112" s="193" t="s">
        <v>144</v>
      </c>
      <c r="G112" s="190"/>
      <c r="H112" s="194">
        <v>3.5</v>
      </c>
      <c r="I112" s="195"/>
      <c r="J112" s="190"/>
      <c r="K112" s="190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143</v>
      </c>
      <c r="AU112" s="200" t="s">
        <v>139</v>
      </c>
      <c r="AV112" s="13" t="s">
        <v>139</v>
      </c>
      <c r="AW112" s="13" t="s">
        <v>31</v>
      </c>
      <c r="AX112" s="13" t="s">
        <v>70</v>
      </c>
      <c r="AY112" s="200" t="s">
        <v>130</v>
      </c>
    </row>
    <row r="113" spans="1:65" s="14" customFormat="1" ht="10.199999999999999">
      <c r="B113" s="201"/>
      <c r="C113" s="202"/>
      <c r="D113" s="191" t="s">
        <v>143</v>
      </c>
      <c r="E113" s="203" t="s">
        <v>19</v>
      </c>
      <c r="F113" s="204" t="s">
        <v>145</v>
      </c>
      <c r="G113" s="202"/>
      <c r="H113" s="205">
        <v>3.5</v>
      </c>
      <c r="I113" s="206"/>
      <c r="J113" s="202"/>
      <c r="K113" s="202"/>
      <c r="L113" s="207"/>
      <c r="M113" s="208"/>
      <c r="N113" s="209"/>
      <c r="O113" s="209"/>
      <c r="P113" s="209"/>
      <c r="Q113" s="209"/>
      <c r="R113" s="209"/>
      <c r="S113" s="209"/>
      <c r="T113" s="210"/>
      <c r="AT113" s="211" t="s">
        <v>143</v>
      </c>
      <c r="AU113" s="211" t="s">
        <v>139</v>
      </c>
      <c r="AV113" s="14" t="s">
        <v>131</v>
      </c>
      <c r="AW113" s="14" t="s">
        <v>31</v>
      </c>
      <c r="AX113" s="14" t="s">
        <v>70</v>
      </c>
      <c r="AY113" s="211" t="s">
        <v>130</v>
      </c>
    </row>
    <row r="114" spans="1:65" s="13" customFormat="1" ht="10.199999999999999">
      <c r="B114" s="189"/>
      <c r="C114" s="190"/>
      <c r="D114" s="191" t="s">
        <v>143</v>
      </c>
      <c r="E114" s="192" t="s">
        <v>19</v>
      </c>
      <c r="F114" s="193" t="s">
        <v>146</v>
      </c>
      <c r="G114" s="190"/>
      <c r="H114" s="194">
        <v>0.85</v>
      </c>
      <c r="I114" s="195"/>
      <c r="J114" s="190"/>
      <c r="K114" s="190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143</v>
      </c>
      <c r="AU114" s="200" t="s">
        <v>139</v>
      </c>
      <c r="AV114" s="13" t="s">
        <v>139</v>
      </c>
      <c r="AW114" s="13" t="s">
        <v>31</v>
      </c>
      <c r="AX114" s="13" t="s">
        <v>70</v>
      </c>
      <c r="AY114" s="200" t="s">
        <v>130</v>
      </c>
    </row>
    <row r="115" spans="1:65" s="14" customFormat="1" ht="10.199999999999999">
      <c r="B115" s="201"/>
      <c r="C115" s="202"/>
      <c r="D115" s="191" t="s">
        <v>143</v>
      </c>
      <c r="E115" s="203" t="s">
        <v>19</v>
      </c>
      <c r="F115" s="204" t="s">
        <v>145</v>
      </c>
      <c r="G115" s="202"/>
      <c r="H115" s="205">
        <v>0.85</v>
      </c>
      <c r="I115" s="206"/>
      <c r="J115" s="202"/>
      <c r="K115" s="202"/>
      <c r="L115" s="207"/>
      <c r="M115" s="208"/>
      <c r="N115" s="209"/>
      <c r="O115" s="209"/>
      <c r="P115" s="209"/>
      <c r="Q115" s="209"/>
      <c r="R115" s="209"/>
      <c r="S115" s="209"/>
      <c r="T115" s="210"/>
      <c r="AT115" s="211" t="s">
        <v>143</v>
      </c>
      <c r="AU115" s="211" t="s">
        <v>139</v>
      </c>
      <c r="AV115" s="14" t="s">
        <v>131</v>
      </c>
      <c r="AW115" s="14" t="s">
        <v>31</v>
      </c>
      <c r="AX115" s="14" t="s">
        <v>70</v>
      </c>
      <c r="AY115" s="211" t="s">
        <v>130</v>
      </c>
    </row>
    <row r="116" spans="1:65" s="15" customFormat="1" ht="10.199999999999999">
      <c r="B116" s="212"/>
      <c r="C116" s="213"/>
      <c r="D116" s="191" t="s">
        <v>143</v>
      </c>
      <c r="E116" s="214" t="s">
        <v>19</v>
      </c>
      <c r="F116" s="215" t="s">
        <v>147</v>
      </c>
      <c r="G116" s="213"/>
      <c r="H116" s="216">
        <v>4.3499999999999996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143</v>
      </c>
      <c r="AU116" s="222" t="s">
        <v>139</v>
      </c>
      <c r="AV116" s="15" t="s">
        <v>138</v>
      </c>
      <c r="AW116" s="15" t="s">
        <v>31</v>
      </c>
      <c r="AX116" s="15" t="s">
        <v>78</v>
      </c>
      <c r="AY116" s="222" t="s">
        <v>130</v>
      </c>
    </row>
    <row r="117" spans="1:65" s="2" customFormat="1" ht="16.5" customHeight="1">
      <c r="A117" s="36"/>
      <c r="B117" s="37"/>
      <c r="C117" s="171" t="s">
        <v>139</v>
      </c>
      <c r="D117" s="171" t="s">
        <v>133</v>
      </c>
      <c r="E117" s="172" t="s">
        <v>148</v>
      </c>
      <c r="F117" s="173" t="s">
        <v>149</v>
      </c>
      <c r="G117" s="174" t="s">
        <v>150</v>
      </c>
      <c r="H117" s="175">
        <v>2.8</v>
      </c>
      <c r="I117" s="176"/>
      <c r="J117" s="177">
        <f>ROUND(I117*H117,2)</f>
        <v>0</v>
      </c>
      <c r="K117" s="173" t="s">
        <v>137</v>
      </c>
      <c r="L117" s="41"/>
      <c r="M117" s="178" t="s">
        <v>19</v>
      </c>
      <c r="N117" s="179" t="s">
        <v>42</v>
      </c>
      <c r="O117" s="66"/>
      <c r="P117" s="180">
        <f>O117*H117</f>
        <v>0</v>
      </c>
      <c r="Q117" s="180">
        <v>8.0000000000000007E-5</v>
      </c>
      <c r="R117" s="180">
        <f>Q117*H117</f>
        <v>2.24E-4</v>
      </c>
      <c r="S117" s="180">
        <v>0</v>
      </c>
      <c r="T117" s="181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2" t="s">
        <v>138</v>
      </c>
      <c r="AT117" s="182" t="s">
        <v>133</v>
      </c>
      <c r="AU117" s="182" t="s">
        <v>139</v>
      </c>
      <c r="AY117" s="19" t="s">
        <v>130</v>
      </c>
      <c r="BE117" s="183">
        <f>IF(N117="základní",J117,0)</f>
        <v>0</v>
      </c>
      <c r="BF117" s="183">
        <f>IF(N117="snížená",J117,0)</f>
        <v>0</v>
      </c>
      <c r="BG117" s="183">
        <f>IF(N117="zákl. přenesená",J117,0)</f>
        <v>0</v>
      </c>
      <c r="BH117" s="183">
        <f>IF(N117="sníž. přenesená",J117,0)</f>
        <v>0</v>
      </c>
      <c r="BI117" s="183">
        <f>IF(N117="nulová",J117,0)</f>
        <v>0</v>
      </c>
      <c r="BJ117" s="19" t="s">
        <v>139</v>
      </c>
      <c r="BK117" s="183">
        <f>ROUND(I117*H117,2)</f>
        <v>0</v>
      </c>
      <c r="BL117" s="19" t="s">
        <v>138</v>
      </c>
      <c r="BM117" s="182" t="s">
        <v>151</v>
      </c>
    </row>
    <row r="118" spans="1:65" s="2" customFormat="1" ht="10.199999999999999">
      <c r="A118" s="36"/>
      <c r="B118" s="37"/>
      <c r="C118" s="38"/>
      <c r="D118" s="184" t="s">
        <v>141</v>
      </c>
      <c r="E118" s="38"/>
      <c r="F118" s="185" t="s">
        <v>152</v>
      </c>
      <c r="G118" s="38"/>
      <c r="H118" s="38"/>
      <c r="I118" s="186"/>
      <c r="J118" s="38"/>
      <c r="K118" s="38"/>
      <c r="L118" s="41"/>
      <c r="M118" s="187"/>
      <c r="N118" s="188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141</v>
      </c>
      <c r="AU118" s="19" t="s">
        <v>139</v>
      </c>
    </row>
    <row r="119" spans="1:65" s="2" customFormat="1" ht="16.5" customHeight="1">
      <c r="A119" s="36"/>
      <c r="B119" s="37"/>
      <c r="C119" s="171" t="s">
        <v>131</v>
      </c>
      <c r="D119" s="171" t="s">
        <v>133</v>
      </c>
      <c r="E119" s="172" t="s">
        <v>153</v>
      </c>
      <c r="F119" s="173" t="s">
        <v>154</v>
      </c>
      <c r="G119" s="174" t="s">
        <v>150</v>
      </c>
      <c r="H119" s="175">
        <v>14.4</v>
      </c>
      <c r="I119" s="176"/>
      <c r="J119" s="177">
        <f>ROUND(I119*H119,2)</f>
        <v>0</v>
      </c>
      <c r="K119" s="173" t="s">
        <v>137</v>
      </c>
      <c r="L119" s="41"/>
      <c r="M119" s="178" t="s">
        <v>19</v>
      </c>
      <c r="N119" s="179" t="s">
        <v>42</v>
      </c>
      <c r="O119" s="66"/>
      <c r="P119" s="180">
        <f>O119*H119</f>
        <v>0</v>
      </c>
      <c r="Q119" s="180">
        <v>1.2999999999999999E-4</v>
      </c>
      <c r="R119" s="180">
        <f>Q119*H119</f>
        <v>1.872E-3</v>
      </c>
      <c r="S119" s="180">
        <v>0</v>
      </c>
      <c r="T119" s="181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82" t="s">
        <v>138</v>
      </c>
      <c r="AT119" s="182" t="s">
        <v>133</v>
      </c>
      <c r="AU119" s="182" t="s">
        <v>139</v>
      </c>
      <c r="AY119" s="19" t="s">
        <v>130</v>
      </c>
      <c r="BE119" s="183">
        <f>IF(N119="základní",J119,0)</f>
        <v>0</v>
      </c>
      <c r="BF119" s="183">
        <f>IF(N119="snížená",J119,0)</f>
        <v>0</v>
      </c>
      <c r="BG119" s="183">
        <f>IF(N119="zákl. přenesená",J119,0)</f>
        <v>0</v>
      </c>
      <c r="BH119" s="183">
        <f>IF(N119="sníž. přenesená",J119,0)</f>
        <v>0</v>
      </c>
      <c r="BI119" s="183">
        <f>IF(N119="nulová",J119,0)</f>
        <v>0</v>
      </c>
      <c r="BJ119" s="19" t="s">
        <v>139</v>
      </c>
      <c r="BK119" s="183">
        <f>ROUND(I119*H119,2)</f>
        <v>0</v>
      </c>
      <c r="BL119" s="19" t="s">
        <v>138</v>
      </c>
      <c r="BM119" s="182" t="s">
        <v>155</v>
      </c>
    </row>
    <row r="120" spans="1:65" s="2" customFormat="1" ht="10.199999999999999">
      <c r="A120" s="36"/>
      <c r="B120" s="37"/>
      <c r="C120" s="38"/>
      <c r="D120" s="184" t="s">
        <v>141</v>
      </c>
      <c r="E120" s="38"/>
      <c r="F120" s="185" t="s">
        <v>156</v>
      </c>
      <c r="G120" s="38"/>
      <c r="H120" s="38"/>
      <c r="I120" s="186"/>
      <c r="J120" s="38"/>
      <c r="K120" s="38"/>
      <c r="L120" s="41"/>
      <c r="M120" s="187"/>
      <c r="N120" s="188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141</v>
      </c>
      <c r="AU120" s="19" t="s">
        <v>139</v>
      </c>
    </row>
    <row r="121" spans="1:65" s="2" customFormat="1" ht="24.15" customHeight="1">
      <c r="A121" s="36"/>
      <c r="B121" s="37"/>
      <c r="C121" s="171" t="s">
        <v>138</v>
      </c>
      <c r="D121" s="171" t="s">
        <v>133</v>
      </c>
      <c r="E121" s="172" t="s">
        <v>157</v>
      </c>
      <c r="F121" s="173" t="s">
        <v>158</v>
      </c>
      <c r="G121" s="174" t="s">
        <v>136</v>
      </c>
      <c r="H121" s="175">
        <v>0.8</v>
      </c>
      <c r="I121" s="176"/>
      <c r="J121" s="177">
        <f>ROUND(I121*H121,2)</f>
        <v>0</v>
      </c>
      <c r="K121" s="173" t="s">
        <v>137</v>
      </c>
      <c r="L121" s="41"/>
      <c r="M121" s="178" t="s">
        <v>19</v>
      </c>
      <c r="N121" s="179" t="s">
        <v>42</v>
      </c>
      <c r="O121" s="66"/>
      <c r="P121" s="180">
        <f>O121*H121</f>
        <v>0</v>
      </c>
      <c r="Q121" s="180">
        <v>5.2519999999999997E-2</v>
      </c>
      <c r="R121" s="180">
        <f>Q121*H121</f>
        <v>4.2015999999999998E-2</v>
      </c>
      <c r="S121" s="180">
        <v>0</v>
      </c>
      <c r="T121" s="181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2" t="s">
        <v>138</v>
      </c>
      <c r="AT121" s="182" t="s">
        <v>133</v>
      </c>
      <c r="AU121" s="182" t="s">
        <v>139</v>
      </c>
      <c r="AY121" s="19" t="s">
        <v>130</v>
      </c>
      <c r="BE121" s="183">
        <f>IF(N121="základní",J121,0)</f>
        <v>0</v>
      </c>
      <c r="BF121" s="183">
        <f>IF(N121="snížená",J121,0)</f>
        <v>0</v>
      </c>
      <c r="BG121" s="183">
        <f>IF(N121="zákl. přenesená",J121,0)</f>
        <v>0</v>
      </c>
      <c r="BH121" s="183">
        <f>IF(N121="sníž. přenesená",J121,0)</f>
        <v>0</v>
      </c>
      <c r="BI121" s="183">
        <f>IF(N121="nulová",J121,0)</f>
        <v>0</v>
      </c>
      <c r="BJ121" s="19" t="s">
        <v>139</v>
      </c>
      <c r="BK121" s="183">
        <f>ROUND(I121*H121,2)</f>
        <v>0</v>
      </c>
      <c r="BL121" s="19" t="s">
        <v>138</v>
      </c>
      <c r="BM121" s="182" t="s">
        <v>159</v>
      </c>
    </row>
    <row r="122" spans="1:65" s="2" customFormat="1" ht="10.199999999999999">
      <c r="A122" s="36"/>
      <c r="B122" s="37"/>
      <c r="C122" s="38"/>
      <c r="D122" s="184" t="s">
        <v>141</v>
      </c>
      <c r="E122" s="38"/>
      <c r="F122" s="185" t="s">
        <v>160</v>
      </c>
      <c r="G122" s="38"/>
      <c r="H122" s="38"/>
      <c r="I122" s="186"/>
      <c r="J122" s="38"/>
      <c r="K122" s="38"/>
      <c r="L122" s="41"/>
      <c r="M122" s="187"/>
      <c r="N122" s="188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141</v>
      </c>
      <c r="AU122" s="19" t="s">
        <v>139</v>
      </c>
    </row>
    <row r="123" spans="1:65" s="13" customFormat="1" ht="10.199999999999999">
      <c r="B123" s="189"/>
      <c r="C123" s="190"/>
      <c r="D123" s="191" t="s">
        <v>143</v>
      </c>
      <c r="E123" s="192" t="s">
        <v>19</v>
      </c>
      <c r="F123" s="193" t="s">
        <v>161</v>
      </c>
      <c r="G123" s="190"/>
      <c r="H123" s="194">
        <v>0.8</v>
      </c>
      <c r="I123" s="195"/>
      <c r="J123" s="190"/>
      <c r="K123" s="190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143</v>
      </c>
      <c r="AU123" s="200" t="s">
        <v>139</v>
      </c>
      <c r="AV123" s="13" t="s">
        <v>139</v>
      </c>
      <c r="AW123" s="13" t="s">
        <v>31</v>
      </c>
      <c r="AX123" s="13" t="s">
        <v>78</v>
      </c>
      <c r="AY123" s="200" t="s">
        <v>130</v>
      </c>
    </row>
    <row r="124" spans="1:65" s="12" customFormat="1" ht="22.8" customHeight="1">
      <c r="B124" s="155"/>
      <c r="C124" s="156"/>
      <c r="D124" s="157" t="s">
        <v>69</v>
      </c>
      <c r="E124" s="169" t="s">
        <v>162</v>
      </c>
      <c r="F124" s="169" t="s">
        <v>163</v>
      </c>
      <c r="G124" s="156"/>
      <c r="H124" s="156"/>
      <c r="I124" s="159"/>
      <c r="J124" s="170">
        <f>BK124</f>
        <v>0</v>
      </c>
      <c r="K124" s="156"/>
      <c r="L124" s="161"/>
      <c r="M124" s="162"/>
      <c r="N124" s="163"/>
      <c r="O124" s="163"/>
      <c r="P124" s="164">
        <f>SUM(P125:P160)</f>
        <v>0</v>
      </c>
      <c r="Q124" s="163"/>
      <c r="R124" s="164">
        <f>SUM(R125:R160)</f>
        <v>1.4120239999999999</v>
      </c>
      <c r="S124" s="163"/>
      <c r="T124" s="165">
        <f>SUM(T125:T160)</f>
        <v>3.6000000000000002E-4</v>
      </c>
      <c r="AR124" s="166" t="s">
        <v>78</v>
      </c>
      <c r="AT124" s="167" t="s">
        <v>69</v>
      </c>
      <c r="AU124" s="167" t="s">
        <v>78</v>
      </c>
      <c r="AY124" s="166" t="s">
        <v>130</v>
      </c>
      <c r="BK124" s="168">
        <f>SUM(BK125:BK160)</f>
        <v>0</v>
      </c>
    </row>
    <row r="125" spans="1:65" s="2" customFormat="1" ht="16.5" customHeight="1">
      <c r="A125" s="36"/>
      <c r="B125" s="37"/>
      <c r="C125" s="171" t="s">
        <v>164</v>
      </c>
      <c r="D125" s="171" t="s">
        <v>133</v>
      </c>
      <c r="E125" s="172" t="s">
        <v>165</v>
      </c>
      <c r="F125" s="173" t="s">
        <v>166</v>
      </c>
      <c r="G125" s="174" t="s">
        <v>136</v>
      </c>
      <c r="H125" s="175">
        <v>17.7</v>
      </c>
      <c r="I125" s="176"/>
      <c r="J125" s="177">
        <f>ROUND(I125*H125,2)</f>
        <v>0</v>
      </c>
      <c r="K125" s="173" t="s">
        <v>137</v>
      </c>
      <c r="L125" s="41"/>
      <c r="M125" s="178" t="s">
        <v>19</v>
      </c>
      <c r="N125" s="179" t="s">
        <v>42</v>
      </c>
      <c r="O125" s="66"/>
      <c r="P125" s="180">
        <f>O125*H125</f>
        <v>0</v>
      </c>
      <c r="Q125" s="180">
        <v>2.5999999999999998E-4</v>
      </c>
      <c r="R125" s="180">
        <f>Q125*H125</f>
        <v>4.6019999999999993E-3</v>
      </c>
      <c r="S125" s="180">
        <v>0</v>
      </c>
      <c r="T125" s="181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2" t="s">
        <v>138</v>
      </c>
      <c r="AT125" s="182" t="s">
        <v>133</v>
      </c>
      <c r="AU125" s="182" t="s">
        <v>139</v>
      </c>
      <c r="AY125" s="19" t="s">
        <v>130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19" t="s">
        <v>139</v>
      </c>
      <c r="BK125" s="183">
        <f>ROUND(I125*H125,2)</f>
        <v>0</v>
      </c>
      <c r="BL125" s="19" t="s">
        <v>138</v>
      </c>
      <c r="BM125" s="182" t="s">
        <v>167</v>
      </c>
    </row>
    <row r="126" spans="1:65" s="2" customFormat="1" ht="10.199999999999999">
      <c r="A126" s="36"/>
      <c r="B126" s="37"/>
      <c r="C126" s="38"/>
      <c r="D126" s="184" t="s">
        <v>141</v>
      </c>
      <c r="E126" s="38"/>
      <c r="F126" s="185" t="s">
        <v>168</v>
      </c>
      <c r="G126" s="38"/>
      <c r="H126" s="38"/>
      <c r="I126" s="186"/>
      <c r="J126" s="38"/>
      <c r="K126" s="38"/>
      <c r="L126" s="41"/>
      <c r="M126" s="187"/>
      <c r="N126" s="188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141</v>
      </c>
      <c r="AU126" s="19" t="s">
        <v>139</v>
      </c>
    </row>
    <row r="127" spans="1:65" s="13" customFormat="1" ht="10.199999999999999">
      <c r="B127" s="189"/>
      <c r="C127" s="190"/>
      <c r="D127" s="191" t="s">
        <v>143</v>
      </c>
      <c r="E127" s="192" t="s">
        <v>19</v>
      </c>
      <c r="F127" s="193" t="s">
        <v>169</v>
      </c>
      <c r="G127" s="190"/>
      <c r="H127" s="194">
        <v>17.7</v>
      </c>
      <c r="I127" s="195"/>
      <c r="J127" s="190"/>
      <c r="K127" s="190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143</v>
      </c>
      <c r="AU127" s="200" t="s">
        <v>139</v>
      </c>
      <c r="AV127" s="13" t="s">
        <v>139</v>
      </c>
      <c r="AW127" s="13" t="s">
        <v>31</v>
      </c>
      <c r="AX127" s="13" t="s">
        <v>78</v>
      </c>
      <c r="AY127" s="200" t="s">
        <v>130</v>
      </c>
    </row>
    <row r="128" spans="1:65" s="2" customFormat="1" ht="16.5" customHeight="1">
      <c r="A128" s="36"/>
      <c r="B128" s="37"/>
      <c r="C128" s="171" t="s">
        <v>162</v>
      </c>
      <c r="D128" s="171" t="s">
        <v>133</v>
      </c>
      <c r="E128" s="172" t="s">
        <v>170</v>
      </c>
      <c r="F128" s="173" t="s">
        <v>171</v>
      </c>
      <c r="G128" s="174" t="s">
        <v>136</v>
      </c>
      <c r="H128" s="175">
        <v>17.7</v>
      </c>
      <c r="I128" s="176"/>
      <c r="J128" s="177">
        <f>ROUND(I128*H128,2)</f>
        <v>0</v>
      </c>
      <c r="K128" s="173" t="s">
        <v>137</v>
      </c>
      <c r="L128" s="41"/>
      <c r="M128" s="178" t="s">
        <v>19</v>
      </c>
      <c r="N128" s="179" t="s">
        <v>42</v>
      </c>
      <c r="O128" s="66"/>
      <c r="P128" s="180">
        <f>O128*H128</f>
        <v>0</v>
      </c>
      <c r="Q128" s="180">
        <v>5.4599999999999996E-3</v>
      </c>
      <c r="R128" s="180">
        <f>Q128*H128</f>
        <v>9.6641999999999992E-2</v>
      </c>
      <c r="S128" s="180">
        <v>0</v>
      </c>
      <c r="T128" s="18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2" t="s">
        <v>138</v>
      </c>
      <c r="AT128" s="182" t="s">
        <v>133</v>
      </c>
      <c r="AU128" s="182" t="s">
        <v>139</v>
      </c>
      <c r="AY128" s="19" t="s">
        <v>130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9" t="s">
        <v>139</v>
      </c>
      <c r="BK128" s="183">
        <f>ROUND(I128*H128,2)</f>
        <v>0</v>
      </c>
      <c r="BL128" s="19" t="s">
        <v>138</v>
      </c>
      <c r="BM128" s="182" t="s">
        <v>172</v>
      </c>
    </row>
    <row r="129" spans="1:65" s="2" customFormat="1" ht="10.199999999999999">
      <c r="A129" s="36"/>
      <c r="B129" s="37"/>
      <c r="C129" s="38"/>
      <c r="D129" s="184" t="s">
        <v>141</v>
      </c>
      <c r="E129" s="38"/>
      <c r="F129" s="185" t="s">
        <v>173</v>
      </c>
      <c r="G129" s="38"/>
      <c r="H129" s="38"/>
      <c r="I129" s="186"/>
      <c r="J129" s="38"/>
      <c r="K129" s="38"/>
      <c r="L129" s="41"/>
      <c r="M129" s="187"/>
      <c r="N129" s="188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141</v>
      </c>
      <c r="AU129" s="19" t="s">
        <v>139</v>
      </c>
    </row>
    <row r="130" spans="1:65" s="2" customFormat="1" ht="16.5" customHeight="1">
      <c r="A130" s="36"/>
      <c r="B130" s="37"/>
      <c r="C130" s="171" t="s">
        <v>174</v>
      </c>
      <c r="D130" s="171" t="s">
        <v>133</v>
      </c>
      <c r="E130" s="172" t="s">
        <v>175</v>
      </c>
      <c r="F130" s="173" t="s">
        <v>176</v>
      </c>
      <c r="G130" s="174" t="s">
        <v>136</v>
      </c>
      <c r="H130" s="175">
        <v>2</v>
      </c>
      <c r="I130" s="176"/>
      <c r="J130" s="177">
        <f>ROUND(I130*H130,2)</f>
        <v>0</v>
      </c>
      <c r="K130" s="173" t="s">
        <v>137</v>
      </c>
      <c r="L130" s="41"/>
      <c r="M130" s="178" t="s">
        <v>19</v>
      </c>
      <c r="N130" s="179" t="s">
        <v>42</v>
      </c>
      <c r="O130" s="66"/>
      <c r="P130" s="180">
        <f>O130*H130</f>
        <v>0</v>
      </c>
      <c r="Q130" s="180">
        <v>5.6000000000000001E-2</v>
      </c>
      <c r="R130" s="180">
        <f>Q130*H130</f>
        <v>0.112</v>
      </c>
      <c r="S130" s="180">
        <v>0</v>
      </c>
      <c r="T130" s="181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2" t="s">
        <v>138</v>
      </c>
      <c r="AT130" s="182" t="s">
        <v>133</v>
      </c>
      <c r="AU130" s="182" t="s">
        <v>139</v>
      </c>
      <c r="AY130" s="19" t="s">
        <v>130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9" t="s">
        <v>139</v>
      </c>
      <c r="BK130" s="183">
        <f>ROUND(I130*H130,2)</f>
        <v>0</v>
      </c>
      <c r="BL130" s="19" t="s">
        <v>138</v>
      </c>
      <c r="BM130" s="182" t="s">
        <v>177</v>
      </c>
    </row>
    <row r="131" spans="1:65" s="2" customFormat="1" ht="10.199999999999999">
      <c r="A131" s="36"/>
      <c r="B131" s="37"/>
      <c r="C131" s="38"/>
      <c r="D131" s="184" t="s">
        <v>141</v>
      </c>
      <c r="E131" s="38"/>
      <c r="F131" s="185" t="s">
        <v>178</v>
      </c>
      <c r="G131" s="38"/>
      <c r="H131" s="38"/>
      <c r="I131" s="186"/>
      <c r="J131" s="38"/>
      <c r="K131" s="38"/>
      <c r="L131" s="41"/>
      <c r="M131" s="187"/>
      <c r="N131" s="188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141</v>
      </c>
      <c r="AU131" s="19" t="s">
        <v>139</v>
      </c>
    </row>
    <row r="132" spans="1:65" s="2" customFormat="1" ht="24.15" customHeight="1">
      <c r="A132" s="36"/>
      <c r="B132" s="37"/>
      <c r="C132" s="171" t="s">
        <v>179</v>
      </c>
      <c r="D132" s="171" t="s">
        <v>133</v>
      </c>
      <c r="E132" s="172" t="s">
        <v>180</v>
      </c>
      <c r="F132" s="173" t="s">
        <v>181</v>
      </c>
      <c r="G132" s="174" t="s">
        <v>136</v>
      </c>
      <c r="H132" s="175">
        <v>7.5</v>
      </c>
      <c r="I132" s="176"/>
      <c r="J132" s="177">
        <f>ROUND(I132*H132,2)</f>
        <v>0</v>
      </c>
      <c r="K132" s="173" t="s">
        <v>137</v>
      </c>
      <c r="L132" s="41"/>
      <c r="M132" s="178" t="s">
        <v>19</v>
      </c>
      <c r="N132" s="179" t="s">
        <v>42</v>
      </c>
      <c r="O132" s="66"/>
      <c r="P132" s="180">
        <f>O132*H132</f>
        <v>0</v>
      </c>
      <c r="Q132" s="180">
        <v>4.3800000000000002E-3</v>
      </c>
      <c r="R132" s="180">
        <f>Q132*H132</f>
        <v>3.2850000000000004E-2</v>
      </c>
      <c r="S132" s="180">
        <v>0</v>
      </c>
      <c r="T132" s="181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2" t="s">
        <v>138</v>
      </c>
      <c r="AT132" s="182" t="s">
        <v>133</v>
      </c>
      <c r="AU132" s="182" t="s">
        <v>139</v>
      </c>
      <c r="AY132" s="19" t="s">
        <v>130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9" t="s">
        <v>139</v>
      </c>
      <c r="BK132" s="183">
        <f>ROUND(I132*H132,2)</f>
        <v>0</v>
      </c>
      <c r="BL132" s="19" t="s">
        <v>138</v>
      </c>
      <c r="BM132" s="182" t="s">
        <v>182</v>
      </c>
    </row>
    <row r="133" spans="1:65" s="2" customFormat="1" ht="10.199999999999999">
      <c r="A133" s="36"/>
      <c r="B133" s="37"/>
      <c r="C133" s="38"/>
      <c r="D133" s="184" t="s">
        <v>141</v>
      </c>
      <c r="E133" s="38"/>
      <c r="F133" s="185" t="s">
        <v>183</v>
      </c>
      <c r="G133" s="38"/>
      <c r="H133" s="38"/>
      <c r="I133" s="186"/>
      <c r="J133" s="38"/>
      <c r="K133" s="38"/>
      <c r="L133" s="41"/>
      <c r="M133" s="187"/>
      <c r="N133" s="188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141</v>
      </c>
      <c r="AU133" s="19" t="s">
        <v>139</v>
      </c>
    </row>
    <row r="134" spans="1:65" s="2" customFormat="1" ht="16.5" customHeight="1">
      <c r="A134" s="36"/>
      <c r="B134" s="37"/>
      <c r="C134" s="171" t="s">
        <v>184</v>
      </c>
      <c r="D134" s="171" t="s">
        <v>133</v>
      </c>
      <c r="E134" s="172" t="s">
        <v>185</v>
      </c>
      <c r="F134" s="173" t="s">
        <v>186</v>
      </c>
      <c r="G134" s="174" t="s">
        <v>136</v>
      </c>
      <c r="H134" s="175">
        <v>17.7</v>
      </c>
      <c r="I134" s="176"/>
      <c r="J134" s="177">
        <f>ROUND(I134*H134,2)</f>
        <v>0</v>
      </c>
      <c r="K134" s="173" t="s">
        <v>137</v>
      </c>
      <c r="L134" s="41"/>
      <c r="M134" s="178" t="s">
        <v>19</v>
      </c>
      <c r="N134" s="179" t="s">
        <v>42</v>
      </c>
      <c r="O134" s="66"/>
      <c r="P134" s="180">
        <f>O134*H134</f>
        <v>0</v>
      </c>
      <c r="Q134" s="180">
        <v>4.0000000000000001E-3</v>
      </c>
      <c r="R134" s="180">
        <f>Q134*H134</f>
        <v>7.0800000000000002E-2</v>
      </c>
      <c r="S134" s="180">
        <v>0</v>
      </c>
      <c r="T134" s="18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82" t="s">
        <v>138</v>
      </c>
      <c r="AT134" s="182" t="s">
        <v>133</v>
      </c>
      <c r="AU134" s="182" t="s">
        <v>139</v>
      </c>
      <c r="AY134" s="19" t="s">
        <v>130</v>
      </c>
      <c r="BE134" s="183">
        <f>IF(N134="základní",J134,0)</f>
        <v>0</v>
      </c>
      <c r="BF134" s="183">
        <f>IF(N134="snížená",J134,0)</f>
        <v>0</v>
      </c>
      <c r="BG134" s="183">
        <f>IF(N134="zákl. přenesená",J134,0)</f>
        <v>0</v>
      </c>
      <c r="BH134" s="183">
        <f>IF(N134="sníž. přenesená",J134,0)</f>
        <v>0</v>
      </c>
      <c r="BI134" s="183">
        <f>IF(N134="nulová",J134,0)</f>
        <v>0</v>
      </c>
      <c r="BJ134" s="19" t="s">
        <v>139</v>
      </c>
      <c r="BK134" s="183">
        <f>ROUND(I134*H134,2)</f>
        <v>0</v>
      </c>
      <c r="BL134" s="19" t="s">
        <v>138</v>
      </c>
      <c r="BM134" s="182" t="s">
        <v>187</v>
      </c>
    </row>
    <row r="135" spans="1:65" s="2" customFormat="1" ht="10.199999999999999">
      <c r="A135" s="36"/>
      <c r="B135" s="37"/>
      <c r="C135" s="38"/>
      <c r="D135" s="184" t="s">
        <v>141</v>
      </c>
      <c r="E135" s="38"/>
      <c r="F135" s="185" t="s">
        <v>188</v>
      </c>
      <c r="G135" s="38"/>
      <c r="H135" s="38"/>
      <c r="I135" s="186"/>
      <c r="J135" s="38"/>
      <c r="K135" s="38"/>
      <c r="L135" s="41"/>
      <c r="M135" s="187"/>
      <c r="N135" s="188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141</v>
      </c>
      <c r="AU135" s="19" t="s">
        <v>139</v>
      </c>
    </row>
    <row r="136" spans="1:65" s="2" customFormat="1" ht="24.15" customHeight="1">
      <c r="A136" s="36"/>
      <c r="B136" s="37"/>
      <c r="C136" s="171" t="s">
        <v>189</v>
      </c>
      <c r="D136" s="171" t="s">
        <v>133</v>
      </c>
      <c r="E136" s="172" t="s">
        <v>190</v>
      </c>
      <c r="F136" s="173" t="s">
        <v>191</v>
      </c>
      <c r="G136" s="174" t="s">
        <v>136</v>
      </c>
      <c r="H136" s="175">
        <v>8.1</v>
      </c>
      <c r="I136" s="176"/>
      <c r="J136" s="177">
        <f>ROUND(I136*H136,2)</f>
        <v>0</v>
      </c>
      <c r="K136" s="173" t="s">
        <v>137</v>
      </c>
      <c r="L136" s="41"/>
      <c r="M136" s="178" t="s">
        <v>19</v>
      </c>
      <c r="N136" s="179" t="s">
        <v>42</v>
      </c>
      <c r="O136" s="66"/>
      <c r="P136" s="180">
        <f>O136*H136</f>
        <v>0</v>
      </c>
      <c r="Q136" s="180">
        <v>1.54E-2</v>
      </c>
      <c r="R136" s="180">
        <f>Q136*H136</f>
        <v>0.12474</v>
      </c>
      <c r="S136" s="180">
        <v>0</v>
      </c>
      <c r="T136" s="18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2" t="s">
        <v>138</v>
      </c>
      <c r="AT136" s="182" t="s">
        <v>133</v>
      </c>
      <c r="AU136" s="182" t="s">
        <v>139</v>
      </c>
      <c r="AY136" s="19" t="s">
        <v>130</v>
      </c>
      <c r="BE136" s="183">
        <f>IF(N136="základní",J136,0)</f>
        <v>0</v>
      </c>
      <c r="BF136" s="183">
        <f>IF(N136="snížená",J136,0)</f>
        <v>0</v>
      </c>
      <c r="BG136" s="183">
        <f>IF(N136="zákl. přenesená",J136,0)</f>
        <v>0</v>
      </c>
      <c r="BH136" s="183">
        <f>IF(N136="sníž. přenesená",J136,0)</f>
        <v>0</v>
      </c>
      <c r="BI136" s="183">
        <f>IF(N136="nulová",J136,0)</f>
        <v>0</v>
      </c>
      <c r="BJ136" s="19" t="s">
        <v>139</v>
      </c>
      <c r="BK136" s="183">
        <f>ROUND(I136*H136,2)</f>
        <v>0</v>
      </c>
      <c r="BL136" s="19" t="s">
        <v>138</v>
      </c>
      <c r="BM136" s="182" t="s">
        <v>192</v>
      </c>
    </row>
    <row r="137" spans="1:65" s="2" customFormat="1" ht="10.199999999999999">
      <c r="A137" s="36"/>
      <c r="B137" s="37"/>
      <c r="C137" s="38"/>
      <c r="D137" s="184" t="s">
        <v>141</v>
      </c>
      <c r="E137" s="38"/>
      <c r="F137" s="185" t="s">
        <v>193</v>
      </c>
      <c r="G137" s="38"/>
      <c r="H137" s="38"/>
      <c r="I137" s="186"/>
      <c r="J137" s="38"/>
      <c r="K137" s="38"/>
      <c r="L137" s="41"/>
      <c r="M137" s="187"/>
      <c r="N137" s="188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141</v>
      </c>
      <c r="AU137" s="19" t="s">
        <v>139</v>
      </c>
    </row>
    <row r="138" spans="1:65" s="13" customFormat="1" ht="10.199999999999999">
      <c r="B138" s="189"/>
      <c r="C138" s="190"/>
      <c r="D138" s="191" t="s">
        <v>143</v>
      </c>
      <c r="E138" s="192" t="s">
        <v>19</v>
      </c>
      <c r="F138" s="193" t="s">
        <v>194</v>
      </c>
      <c r="G138" s="190"/>
      <c r="H138" s="194">
        <v>7.2</v>
      </c>
      <c r="I138" s="195"/>
      <c r="J138" s="190"/>
      <c r="K138" s="190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143</v>
      </c>
      <c r="AU138" s="200" t="s">
        <v>139</v>
      </c>
      <c r="AV138" s="13" t="s">
        <v>139</v>
      </c>
      <c r="AW138" s="13" t="s">
        <v>31</v>
      </c>
      <c r="AX138" s="13" t="s">
        <v>70</v>
      </c>
      <c r="AY138" s="200" t="s">
        <v>130</v>
      </c>
    </row>
    <row r="139" spans="1:65" s="14" customFormat="1" ht="10.199999999999999">
      <c r="B139" s="201"/>
      <c r="C139" s="202"/>
      <c r="D139" s="191" t="s">
        <v>143</v>
      </c>
      <c r="E139" s="203" t="s">
        <v>19</v>
      </c>
      <c r="F139" s="204" t="s">
        <v>145</v>
      </c>
      <c r="G139" s="202"/>
      <c r="H139" s="205">
        <v>7.2</v>
      </c>
      <c r="I139" s="206"/>
      <c r="J139" s="202"/>
      <c r="K139" s="202"/>
      <c r="L139" s="207"/>
      <c r="M139" s="208"/>
      <c r="N139" s="209"/>
      <c r="O139" s="209"/>
      <c r="P139" s="209"/>
      <c r="Q139" s="209"/>
      <c r="R139" s="209"/>
      <c r="S139" s="209"/>
      <c r="T139" s="210"/>
      <c r="AT139" s="211" t="s">
        <v>143</v>
      </c>
      <c r="AU139" s="211" t="s">
        <v>139</v>
      </c>
      <c r="AV139" s="14" t="s">
        <v>131</v>
      </c>
      <c r="AW139" s="14" t="s">
        <v>31</v>
      </c>
      <c r="AX139" s="14" t="s">
        <v>70</v>
      </c>
      <c r="AY139" s="211" t="s">
        <v>130</v>
      </c>
    </row>
    <row r="140" spans="1:65" s="13" customFormat="1" ht="10.199999999999999">
      <c r="B140" s="189"/>
      <c r="C140" s="190"/>
      <c r="D140" s="191" t="s">
        <v>143</v>
      </c>
      <c r="E140" s="192" t="s">
        <v>19</v>
      </c>
      <c r="F140" s="193" t="s">
        <v>195</v>
      </c>
      <c r="G140" s="190"/>
      <c r="H140" s="194">
        <v>0.9</v>
      </c>
      <c r="I140" s="195"/>
      <c r="J140" s="190"/>
      <c r="K140" s="190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143</v>
      </c>
      <c r="AU140" s="200" t="s">
        <v>139</v>
      </c>
      <c r="AV140" s="13" t="s">
        <v>139</v>
      </c>
      <c r="AW140" s="13" t="s">
        <v>31</v>
      </c>
      <c r="AX140" s="13" t="s">
        <v>70</v>
      </c>
      <c r="AY140" s="200" t="s">
        <v>130</v>
      </c>
    </row>
    <row r="141" spans="1:65" s="14" customFormat="1" ht="10.199999999999999">
      <c r="B141" s="201"/>
      <c r="C141" s="202"/>
      <c r="D141" s="191" t="s">
        <v>143</v>
      </c>
      <c r="E141" s="203" t="s">
        <v>19</v>
      </c>
      <c r="F141" s="204" t="s">
        <v>145</v>
      </c>
      <c r="G141" s="202"/>
      <c r="H141" s="205">
        <v>0.9</v>
      </c>
      <c r="I141" s="206"/>
      <c r="J141" s="202"/>
      <c r="K141" s="202"/>
      <c r="L141" s="207"/>
      <c r="M141" s="208"/>
      <c r="N141" s="209"/>
      <c r="O141" s="209"/>
      <c r="P141" s="209"/>
      <c r="Q141" s="209"/>
      <c r="R141" s="209"/>
      <c r="S141" s="209"/>
      <c r="T141" s="210"/>
      <c r="AT141" s="211" t="s">
        <v>143</v>
      </c>
      <c r="AU141" s="211" t="s">
        <v>139</v>
      </c>
      <c r="AV141" s="14" t="s">
        <v>131</v>
      </c>
      <c r="AW141" s="14" t="s">
        <v>31</v>
      </c>
      <c r="AX141" s="14" t="s">
        <v>70</v>
      </c>
      <c r="AY141" s="211" t="s">
        <v>130</v>
      </c>
    </row>
    <row r="142" spans="1:65" s="15" customFormat="1" ht="10.199999999999999">
      <c r="B142" s="212"/>
      <c r="C142" s="213"/>
      <c r="D142" s="191" t="s">
        <v>143</v>
      </c>
      <c r="E142" s="214" t="s">
        <v>19</v>
      </c>
      <c r="F142" s="215" t="s">
        <v>147</v>
      </c>
      <c r="G142" s="213"/>
      <c r="H142" s="216">
        <v>8.1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143</v>
      </c>
      <c r="AU142" s="222" t="s">
        <v>139</v>
      </c>
      <c r="AV142" s="15" t="s">
        <v>138</v>
      </c>
      <c r="AW142" s="15" t="s">
        <v>31</v>
      </c>
      <c r="AX142" s="15" t="s">
        <v>78</v>
      </c>
      <c r="AY142" s="222" t="s">
        <v>130</v>
      </c>
    </row>
    <row r="143" spans="1:65" s="2" customFormat="1" ht="24.15" customHeight="1">
      <c r="A143" s="36"/>
      <c r="B143" s="37"/>
      <c r="C143" s="171" t="s">
        <v>196</v>
      </c>
      <c r="D143" s="171" t="s">
        <v>133</v>
      </c>
      <c r="E143" s="172" t="s">
        <v>197</v>
      </c>
      <c r="F143" s="173" t="s">
        <v>198</v>
      </c>
      <c r="G143" s="174" t="s">
        <v>136</v>
      </c>
      <c r="H143" s="175">
        <v>7.5</v>
      </c>
      <c r="I143" s="176"/>
      <c r="J143" s="177">
        <f>ROUND(I143*H143,2)</f>
        <v>0</v>
      </c>
      <c r="K143" s="173" t="s">
        <v>137</v>
      </c>
      <c r="L143" s="41"/>
      <c r="M143" s="178" t="s">
        <v>19</v>
      </c>
      <c r="N143" s="179" t="s">
        <v>42</v>
      </c>
      <c r="O143" s="66"/>
      <c r="P143" s="180">
        <f>O143*H143</f>
        <v>0</v>
      </c>
      <c r="Q143" s="180">
        <v>1.8380000000000001E-2</v>
      </c>
      <c r="R143" s="180">
        <f>Q143*H143</f>
        <v>0.13785</v>
      </c>
      <c r="S143" s="180">
        <v>0</v>
      </c>
      <c r="T143" s="181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2" t="s">
        <v>138</v>
      </c>
      <c r="AT143" s="182" t="s">
        <v>133</v>
      </c>
      <c r="AU143" s="182" t="s">
        <v>139</v>
      </c>
      <c r="AY143" s="19" t="s">
        <v>130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9" t="s">
        <v>139</v>
      </c>
      <c r="BK143" s="183">
        <f>ROUND(I143*H143,2)</f>
        <v>0</v>
      </c>
      <c r="BL143" s="19" t="s">
        <v>138</v>
      </c>
      <c r="BM143" s="182" t="s">
        <v>199</v>
      </c>
    </row>
    <row r="144" spans="1:65" s="2" customFormat="1" ht="10.199999999999999">
      <c r="A144" s="36"/>
      <c r="B144" s="37"/>
      <c r="C144" s="38"/>
      <c r="D144" s="184" t="s">
        <v>141</v>
      </c>
      <c r="E144" s="38"/>
      <c r="F144" s="185" t="s">
        <v>200</v>
      </c>
      <c r="G144" s="38"/>
      <c r="H144" s="38"/>
      <c r="I144" s="186"/>
      <c r="J144" s="38"/>
      <c r="K144" s="38"/>
      <c r="L144" s="41"/>
      <c r="M144" s="187"/>
      <c r="N144" s="188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141</v>
      </c>
      <c r="AU144" s="19" t="s">
        <v>139</v>
      </c>
    </row>
    <row r="145" spans="1:65" s="2" customFormat="1" ht="24.15" customHeight="1">
      <c r="A145" s="36"/>
      <c r="B145" s="37"/>
      <c r="C145" s="171" t="s">
        <v>8</v>
      </c>
      <c r="D145" s="171" t="s">
        <v>133</v>
      </c>
      <c r="E145" s="172" t="s">
        <v>201</v>
      </c>
      <c r="F145" s="173" t="s">
        <v>202</v>
      </c>
      <c r="G145" s="174" t="s">
        <v>136</v>
      </c>
      <c r="H145" s="175">
        <v>7.5</v>
      </c>
      <c r="I145" s="176"/>
      <c r="J145" s="177">
        <f>ROUND(I145*H145,2)</f>
        <v>0</v>
      </c>
      <c r="K145" s="173" t="s">
        <v>137</v>
      </c>
      <c r="L145" s="41"/>
      <c r="M145" s="178" t="s">
        <v>19</v>
      </c>
      <c r="N145" s="179" t="s">
        <v>42</v>
      </c>
      <c r="O145" s="66"/>
      <c r="P145" s="180">
        <f>O145*H145</f>
        <v>0</v>
      </c>
      <c r="Q145" s="180">
        <v>7.9000000000000008E-3</v>
      </c>
      <c r="R145" s="180">
        <f>Q145*H145</f>
        <v>5.9250000000000004E-2</v>
      </c>
      <c r="S145" s="180">
        <v>0</v>
      </c>
      <c r="T145" s="181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2" t="s">
        <v>138</v>
      </c>
      <c r="AT145" s="182" t="s">
        <v>133</v>
      </c>
      <c r="AU145" s="182" t="s">
        <v>139</v>
      </c>
      <c r="AY145" s="19" t="s">
        <v>130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19" t="s">
        <v>139</v>
      </c>
      <c r="BK145" s="183">
        <f>ROUND(I145*H145,2)</f>
        <v>0</v>
      </c>
      <c r="BL145" s="19" t="s">
        <v>138</v>
      </c>
      <c r="BM145" s="182" t="s">
        <v>203</v>
      </c>
    </row>
    <row r="146" spans="1:65" s="2" customFormat="1" ht="10.199999999999999">
      <c r="A146" s="36"/>
      <c r="B146" s="37"/>
      <c r="C146" s="38"/>
      <c r="D146" s="184" t="s">
        <v>141</v>
      </c>
      <c r="E146" s="38"/>
      <c r="F146" s="185" t="s">
        <v>204</v>
      </c>
      <c r="G146" s="38"/>
      <c r="H146" s="38"/>
      <c r="I146" s="186"/>
      <c r="J146" s="38"/>
      <c r="K146" s="38"/>
      <c r="L146" s="41"/>
      <c r="M146" s="187"/>
      <c r="N146" s="188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141</v>
      </c>
      <c r="AU146" s="19" t="s">
        <v>139</v>
      </c>
    </row>
    <row r="147" spans="1:65" s="2" customFormat="1" ht="21.75" customHeight="1">
      <c r="A147" s="36"/>
      <c r="B147" s="37"/>
      <c r="C147" s="171" t="s">
        <v>205</v>
      </c>
      <c r="D147" s="171" t="s">
        <v>133</v>
      </c>
      <c r="E147" s="172" t="s">
        <v>206</v>
      </c>
      <c r="F147" s="173" t="s">
        <v>207</v>
      </c>
      <c r="G147" s="174" t="s">
        <v>136</v>
      </c>
      <c r="H147" s="175">
        <v>6</v>
      </c>
      <c r="I147" s="176"/>
      <c r="J147" s="177">
        <f>ROUND(I147*H147,2)</f>
        <v>0</v>
      </c>
      <c r="K147" s="173" t="s">
        <v>137</v>
      </c>
      <c r="L147" s="41"/>
      <c r="M147" s="178" t="s">
        <v>19</v>
      </c>
      <c r="N147" s="179" t="s">
        <v>42</v>
      </c>
      <c r="O147" s="66"/>
      <c r="P147" s="180">
        <f>O147*H147</f>
        <v>0</v>
      </c>
      <c r="Q147" s="180">
        <v>1.1E-4</v>
      </c>
      <c r="R147" s="180">
        <f>Q147*H147</f>
        <v>6.6E-4</v>
      </c>
      <c r="S147" s="180">
        <v>6.0000000000000002E-5</v>
      </c>
      <c r="T147" s="181">
        <f>S147*H147</f>
        <v>3.6000000000000002E-4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82" t="s">
        <v>138</v>
      </c>
      <c r="AT147" s="182" t="s">
        <v>133</v>
      </c>
      <c r="AU147" s="182" t="s">
        <v>139</v>
      </c>
      <c r="AY147" s="19" t="s">
        <v>130</v>
      </c>
      <c r="BE147" s="183">
        <f>IF(N147="základní",J147,0)</f>
        <v>0</v>
      </c>
      <c r="BF147" s="183">
        <f>IF(N147="snížená",J147,0)</f>
        <v>0</v>
      </c>
      <c r="BG147" s="183">
        <f>IF(N147="zákl. přenesená",J147,0)</f>
        <v>0</v>
      </c>
      <c r="BH147" s="183">
        <f>IF(N147="sníž. přenesená",J147,0)</f>
        <v>0</v>
      </c>
      <c r="BI147" s="183">
        <f>IF(N147="nulová",J147,0)</f>
        <v>0</v>
      </c>
      <c r="BJ147" s="19" t="s">
        <v>139</v>
      </c>
      <c r="BK147" s="183">
        <f>ROUND(I147*H147,2)</f>
        <v>0</v>
      </c>
      <c r="BL147" s="19" t="s">
        <v>138</v>
      </c>
      <c r="BM147" s="182" t="s">
        <v>208</v>
      </c>
    </row>
    <row r="148" spans="1:65" s="2" customFormat="1" ht="10.199999999999999">
      <c r="A148" s="36"/>
      <c r="B148" s="37"/>
      <c r="C148" s="38"/>
      <c r="D148" s="184" t="s">
        <v>141</v>
      </c>
      <c r="E148" s="38"/>
      <c r="F148" s="185" t="s">
        <v>209</v>
      </c>
      <c r="G148" s="38"/>
      <c r="H148" s="38"/>
      <c r="I148" s="186"/>
      <c r="J148" s="38"/>
      <c r="K148" s="38"/>
      <c r="L148" s="41"/>
      <c r="M148" s="187"/>
      <c r="N148" s="188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141</v>
      </c>
      <c r="AU148" s="19" t="s">
        <v>139</v>
      </c>
    </row>
    <row r="149" spans="1:65" s="2" customFormat="1" ht="16.5" customHeight="1">
      <c r="A149" s="36"/>
      <c r="B149" s="37"/>
      <c r="C149" s="171" t="s">
        <v>210</v>
      </c>
      <c r="D149" s="171" t="s">
        <v>133</v>
      </c>
      <c r="E149" s="172" t="s">
        <v>211</v>
      </c>
      <c r="F149" s="173" t="s">
        <v>212</v>
      </c>
      <c r="G149" s="174" t="s">
        <v>150</v>
      </c>
      <c r="H149" s="175">
        <v>53</v>
      </c>
      <c r="I149" s="176"/>
      <c r="J149" s="177">
        <f>ROUND(I149*H149,2)</f>
        <v>0</v>
      </c>
      <c r="K149" s="173" t="s">
        <v>137</v>
      </c>
      <c r="L149" s="41"/>
      <c r="M149" s="178" t="s">
        <v>19</v>
      </c>
      <c r="N149" s="179" t="s">
        <v>42</v>
      </c>
      <c r="O149" s="66"/>
      <c r="P149" s="180">
        <f>O149*H149</f>
        <v>0</v>
      </c>
      <c r="Q149" s="180">
        <v>1.5E-3</v>
      </c>
      <c r="R149" s="180">
        <f>Q149*H149</f>
        <v>7.9500000000000001E-2</v>
      </c>
      <c r="S149" s="180">
        <v>0</v>
      </c>
      <c r="T149" s="18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82" t="s">
        <v>138</v>
      </c>
      <c r="AT149" s="182" t="s">
        <v>133</v>
      </c>
      <c r="AU149" s="182" t="s">
        <v>139</v>
      </c>
      <c r="AY149" s="19" t="s">
        <v>130</v>
      </c>
      <c r="BE149" s="183">
        <f>IF(N149="základní",J149,0)</f>
        <v>0</v>
      </c>
      <c r="BF149" s="183">
        <f>IF(N149="snížená",J149,0)</f>
        <v>0</v>
      </c>
      <c r="BG149" s="183">
        <f>IF(N149="zákl. přenesená",J149,0)</f>
        <v>0</v>
      </c>
      <c r="BH149" s="183">
        <f>IF(N149="sníž. přenesená",J149,0)</f>
        <v>0</v>
      </c>
      <c r="BI149" s="183">
        <f>IF(N149="nulová",J149,0)</f>
        <v>0</v>
      </c>
      <c r="BJ149" s="19" t="s">
        <v>139</v>
      </c>
      <c r="BK149" s="183">
        <f>ROUND(I149*H149,2)</f>
        <v>0</v>
      </c>
      <c r="BL149" s="19" t="s">
        <v>138</v>
      </c>
      <c r="BM149" s="182" t="s">
        <v>213</v>
      </c>
    </row>
    <row r="150" spans="1:65" s="2" customFormat="1" ht="10.199999999999999">
      <c r="A150" s="36"/>
      <c r="B150" s="37"/>
      <c r="C150" s="38"/>
      <c r="D150" s="184" t="s">
        <v>141</v>
      </c>
      <c r="E150" s="38"/>
      <c r="F150" s="185" t="s">
        <v>214</v>
      </c>
      <c r="G150" s="38"/>
      <c r="H150" s="38"/>
      <c r="I150" s="186"/>
      <c r="J150" s="38"/>
      <c r="K150" s="38"/>
      <c r="L150" s="41"/>
      <c r="M150" s="187"/>
      <c r="N150" s="188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141</v>
      </c>
      <c r="AU150" s="19" t="s">
        <v>139</v>
      </c>
    </row>
    <row r="151" spans="1:65" s="2" customFormat="1" ht="16.5" customHeight="1">
      <c r="A151" s="36"/>
      <c r="B151" s="37"/>
      <c r="C151" s="171" t="s">
        <v>215</v>
      </c>
      <c r="D151" s="171" t="s">
        <v>133</v>
      </c>
      <c r="E151" s="172" t="s">
        <v>216</v>
      </c>
      <c r="F151" s="173" t="s">
        <v>217</v>
      </c>
      <c r="G151" s="174" t="s">
        <v>136</v>
      </c>
      <c r="H151" s="175">
        <v>1</v>
      </c>
      <c r="I151" s="176"/>
      <c r="J151" s="177">
        <f>ROUND(I151*H151,2)</f>
        <v>0</v>
      </c>
      <c r="K151" s="173" t="s">
        <v>137</v>
      </c>
      <c r="L151" s="41"/>
      <c r="M151" s="178" t="s">
        <v>19</v>
      </c>
      <c r="N151" s="179" t="s">
        <v>42</v>
      </c>
      <c r="O151" s="66"/>
      <c r="P151" s="180">
        <f>O151*H151</f>
        <v>0</v>
      </c>
      <c r="Q151" s="180">
        <v>6.1199999999999997E-2</v>
      </c>
      <c r="R151" s="180">
        <f>Q151*H151</f>
        <v>6.1199999999999997E-2</v>
      </c>
      <c r="S151" s="180">
        <v>0</v>
      </c>
      <c r="T151" s="18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82" t="s">
        <v>138</v>
      </c>
      <c r="AT151" s="182" t="s">
        <v>133</v>
      </c>
      <c r="AU151" s="182" t="s">
        <v>139</v>
      </c>
      <c r="AY151" s="19" t="s">
        <v>130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9" t="s">
        <v>139</v>
      </c>
      <c r="BK151" s="183">
        <f>ROUND(I151*H151,2)</f>
        <v>0</v>
      </c>
      <c r="BL151" s="19" t="s">
        <v>138</v>
      </c>
      <c r="BM151" s="182" t="s">
        <v>218</v>
      </c>
    </row>
    <row r="152" spans="1:65" s="2" customFormat="1" ht="10.199999999999999">
      <c r="A152" s="36"/>
      <c r="B152" s="37"/>
      <c r="C152" s="38"/>
      <c r="D152" s="184" t="s">
        <v>141</v>
      </c>
      <c r="E152" s="38"/>
      <c r="F152" s="185" t="s">
        <v>219</v>
      </c>
      <c r="G152" s="38"/>
      <c r="H152" s="38"/>
      <c r="I152" s="186"/>
      <c r="J152" s="38"/>
      <c r="K152" s="38"/>
      <c r="L152" s="41"/>
      <c r="M152" s="187"/>
      <c r="N152" s="188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141</v>
      </c>
      <c r="AU152" s="19" t="s">
        <v>139</v>
      </c>
    </row>
    <row r="153" spans="1:65" s="13" customFormat="1" ht="10.199999999999999">
      <c r="B153" s="189"/>
      <c r="C153" s="190"/>
      <c r="D153" s="191" t="s">
        <v>143</v>
      </c>
      <c r="E153" s="192" t="s">
        <v>19</v>
      </c>
      <c r="F153" s="193" t="s">
        <v>220</v>
      </c>
      <c r="G153" s="190"/>
      <c r="H153" s="194">
        <v>1</v>
      </c>
      <c r="I153" s="195"/>
      <c r="J153" s="190"/>
      <c r="K153" s="190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143</v>
      </c>
      <c r="AU153" s="200" t="s">
        <v>139</v>
      </c>
      <c r="AV153" s="13" t="s">
        <v>139</v>
      </c>
      <c r="AW153" s="13" t="s">
        <v>31</v>
      </c>
      <c r="AX153" s="13" t="s">
        <v>78</v>
      </c>
      <c r="AY153" s="200" t="s">
        <v>130</v>
      </c>
    </row>
    <row r="154" spans="1:65" s="2" customFormat="1" ht="24.15" customHeight="1">
      <c r="A154" s="36"/>
      <c r="B154" s="37"/>
      <c r="C154" s="171" t="s">
        <v>221</v>
      </c>
      <c r="D154" s="171" t="s">
        <v>133</v>
      </c>
      <c r="E154" s="172" t="s">
        <v>222</v>
      </c>
      <c r="F154" s="173" t="s">
        <v>223</v>
      </c>
      <c r="G154" s="174" t="s">
        <v>224</v>
      </c>
      <c r="H154" s="175">
        <v>3</v>
      </c>
      <c r="I154" s="176"/>
      <c r="J154" s="177">
        <f>ROUND(I154*H154,2)</f>
        <v>0</v>
      </c>
      <c r="K154" s="173" t="s">
        <v>137</v>
      </c>
      <c r="L154" s="41"/>
      <c r="M154" s="178" t="s">
        <v>19</v>
      </c>
      <c r="N154" s="179" t="s">
        <v>42</v>
      </c>
      <c r="O154" s="66"/>
      <c r="P154" s="180">
        <f>O154*H154</f>
        <v>0</v>
      </c>
      <c r="Q154" s="180">
        <v>4.684E-2</v>
      </c>
      <c r="R154" s="180">
        <f>Q154*H154</f>
        <v>0.14052000000000001</v>
      </c>
      <c r="S154" s="180">
        <v>0</v>
      </c>
      <c r="T154" s="18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82" t="s">
        <v>138</v>
      </c>
      <c r="AT154" s="182" t="s">
        <v>133</v>
      </c>
      <c r="AU154" s="182" t="s">
        <v>139</v>
      </c>
      <c r="AY154" s="19" t="s">
        <v>130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19" t="s">
        <v>139</v>
      </c>
      <c r="BK154" s="183">
        <f>ROUND(I154*H154,2)</f>
        <v>0</v>
      </c>
      <c r="BL154" s="19" t="s">
        <v>138</v>
      </c>
      <c r="BM154" s="182" t="s">
        <v>225</v>
      </c>
    </row>
    <row r="155" spans="1:65" s="2" customFormat="1" ht="10.199999999999999">
      <c r="A155" s="36"/>
      <c r="B155" s="37"/>
      <c r="C155" s="38"/>
      <c r="D155" s="184" t="s">
        <v>141</v>
      </c>
      <c r="E155" s="38"/>
      <c r="F155" s="185" t="s">
        <v>226</v>
      </c>
      <c r="G155" s="38"/>
      <c r="H155" s="38"/>
      <c r="I155" s="186"/>
      <c r="J155" s="38"/>
      <c r="K155" s="38"/>
      <c r="L155" s="41"/>
      <c r="M155" s="187"/>
      <c r="N155" s="188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141</v>
      </c>
      <c r="AU155" s="19" t="s">
        <v>139</v>
      </c>
    </row>
    <row r="156" spans="1:65" s="2" customFormat="1" ht="21.75" customHeight="1">
      <c r="A156" s="36"/>
      <c r="B156" s="37"/>
      <c r="C156" s="223" t="s">
        <v>227</v>
      </c>
      <c r="D156" s="223" t="s">
        <v>228</v>
      </c>
      <c r="E156" s="224" t="s">
        <v>229</v>
      </c>
      <c r="F156" s="225" t="s">
        <v>230</v>
      </c>
      <c r="G156" s="226" t="s">
        <v>224</v>
      </c>
      <c r="H156" s="227">
        <v>2</v>
      </c>
      <c r="I156" s="228"/>
      <c r="J156" s="229">
        <f>ROUND(I156*H156,2)</f>
        <v>0</v>
      </c>
      <c r="K156" s="225" t="s">
        <v>137</v>
      </c>
      <c r="L156" s="230"/>
      <c r="M156" s="231" t="s">
        <v>19</v>
      </c>
      <c r="N156" s="232" t="s">
        <v>42</v>
      </c>
      <c r="O156" s="66"/>
      <c r="P156" s="180">
        <f>O156*H156</f>
        <v>0</v>
      </c>
      <c r="Q156" s="180">
        <v>1.225E-2</v>
      </c>
      <c r="R156" s="180">
        <f>Q156*H156</f>
        <v>2.4500000000000001E-2</v>
      </c>
      <c r="S156" s="180">
        <v>0</v>
      </c>
      <c r="T156" s="18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82" t="s">
        <v>179</v>
      </c>
      <c r="AT156" s="182" t="s">
        <v>228</v>
      </c>
      <c r="AU156" s="182" t="s">
        <v>139</v>
      </c>
      <c r="AY156" s="19" t="s">
        <v>130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19" t="s">
        <v>139</v>
      </c>
      <c r="BK156" s="183">
        <f>ROUND(I156*H156,2)</f>
        <v>0</v>
      </c>
      <c r="BL156" s="19" t="s">
        <v>138</v>
      </c>
      <c r="BM156" s="182" t="s">
        <v>231</v>
      </c>
    </row>
    <row r="157" spans="1:65" s="2" customFormat="1" ht="21.75" customHeight="1">
      <c r="A157" s="36"/>
      <c r="B157" s="37"/>
      <c r="C157" s="223" t="s">
        <v>232</v>
      </c>
      <c r="D157" s="223" t="s">
        <v>228</v>
      </c>
      <c r="E157" s="224" t="s">
        <v>233</v>
      </c>
      <c r="F157" s="225" t="s">
        <v>234</v>
      </c>
      <c r="G157" s="226" t="s">
        <v>224</v>
      </c>
      <c r="H157" s="227">
        <v>1</v>
      </c>
      <c r="I157" s="228"/>
      <c r="J157" s="229">
        <f>ROUND(I157*H157,2)</f>
        <v>0</v>
      </c>
      <c r="K157" s="225" t="s">
        <v>137</v>
      </c>
      <c r="L157" s="230"/>
      <c r="M157" s="231" t="s">
        <v>19</v>
      </c>
      <c r="N157" s="232" t="s">
        <v>42</v>
      </c>
      <c r="O157" s="66"/>
      <c r="P157" s="180">
        <f>O157*H157</f>
        <v>0</v>
      </c>
      <c r="Q157" s="180">
        <v>1.2489999999999999E-2</v>
      </c>
      <c r="R157" s="180">
        <f>Q157*H157</f>
        <v>1.2489999999999999E-2</v>
      </c>
      <c r="S157" s="180">
        <v>0</v>
      </c>
      <c r="T157" s="181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82" t="s">
        <v>179</v>
      </c>
      <c r="AT157" s="182" t="s">
        <v>228</v>
      </c>
      <c r="AU157" s="182" t="s">
        <v>139</v>
      </c>
      <c r="AY157" s="19" t="s">
        <v>130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9" t="s">
        <v>139</v>
      </c>
      <c r="BK157" s="183">
        <f>ROUND(I157*H157,2)</f>
        <v>0</v>
      </c>
      <c r="BL157" s="19" t="s">
        <v>138</v>
      </c>
      <c r="BM157" s="182" t="s">
        <v>235</v>
      </c>
    </row>
    <row r="158" spans="1:65" s="2" customFormat="1" ht="24.15" customHeight="1">
      <c r="A158" s="36"/>
      <c r="B158" s="37"/>
      <c r="C158" s="171" t="s">
        <v>236</v>
      </c>
      <c r="D158" s="171" t="s">
        <v>133</v>
      </c>
      <c r="E158" s="172" t="s">
        <v>237</v>
      </c>
      <c r="F158" s="173" t="s">
        <v>238</v>
      </c>
      <c r="G158" s="174" t="s">
        <v>224</v>
      </c>
      <c r="H158" s="175">
        <v>1</v>
      </c>
      <c r="I158" s="176"/>
      <c r="J158" s="177">
        <f>ROUND(I158*H158,2)</f>
        <v>0</v>
      </c>
      <c r="K158" s="173" t="s">
        <v>137</v>
      </c>
      <c r="L158" s="41"/>
      <c r="M158" s="178" t="s">
        <v>19</v>
      </c>
      <c r="N158" s="179" t="s">
        <v>42</v>
      </c>
      <c r="O158" s="66"/>
      <c r="P158" s="180">
        <f>O158*H158</f>
        <v>0</v>
      </c>
      <c r="Q158" s="180">
        <v>0.44169999999999998</v>
      </c>
      <c r="R158" s="180">
        <f>Q158*H158</f>
        <v>0.44169999999999998</v>
      </c>
      <c r="S158" s="180">
        <v>0</v>
      </c>
      <c r="T158" s="18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82" t="s">
        <v>138</v>
      </c>
      <c r="AT158" s="182" t="s">
        <v>133</v>
      </c>
      <c r="AU158" s="182" t="s">
        <v>139</v>
      </c>
      <c r="AY158" s="19" t="s">
        <v>130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9" t="s">
        <v>139</v>
      </c>
      <c r="BK158" s="183">
        <f>ROUND(I158*H158,2)</f>
        <v>0</v>
      </c>
      <c r="BL158" s="19" t="s">
        <v>138</v>
      </c>
      <c r="BM158" s="182" t="s">
        <v>239</v>
      </c>
    </row>
    <row r="159" spans="1:65" s="2" customFormat="1" ht="10.199999999999999">
      <c r="A159" s="36"/>
      <c r="B159" s="37"/>
      <c r="C159" s="38"/>
      <c r="D159" s="184" t="s">
        <v>141</v>
      </c>
      <c r="E159" s="38"/>
      <c r="F159" s="185" t="s">
        <v>240</v>
      </c>
      <c r="G159" s="38"/>
      <c r="H159" s="38"/>
      <c r="I159" s="186"/>
      <c r="J159" s="38"/>
      <c r="K159" s="38"/>
      <c r="L159" s="41"/>
      <c r="M159" s="187"/>
      <c r="N159" s="188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141</v>
      </c>
      <c r="AU159" s="19" t="s">
        <v>139</v>
      </c>
    </row>
    <row r="160" spans="1:65" s="2" customFormat="1" ht="21.75" customHeight="1">
      <c r="A160" s="36"/>
      <c r="B160" s="37"/>
      <c r="C160" s="223" t="s">
        <v>241</v>
      </c>
      <c r="D160" s="223" t="s">
        <v>228</v>
      </c>
      <c r="E160" s="224" t="s">
        <v>242</v>
      </c>
      <c r="F160" s="225" t="s">
        <v>243</v>
      </c>
      <c r="G160" s="226" t="s">
        <v>224</v>
      </c>
      <c r="H160" s="227">
        <v>1</v>
      </c>
      <c r="I160" s="228"/>
      <c r="J160" s="229">
        <f>ROUND(I160*H160,2)</f>
        <v>0</v>
      </c>
      <c r="K160" s="225" t="s">
        <v>137</v>
      </c>
      <c r="L160" s="230"/>
      <c r="M160" s="231" t="s">
        <v>19</v>
      </c>
      <c r="N160" s="232" t="s">
        <v>42</v>
      </c>
      <c r="O160" s="66"/>
      <c r="P160" s="180">
        <f>O160*H160</f>
        <v>0</v>
      </c>
      <c r="Q160" s="180">
        <v>1.272E-2</v>
      </c>
      <c r="R160" s="180">
        <f>Q160*H160</f>
        <v>1.272E-2</v>
      </c>
      <c r="S160" s="180">
        <v>0</v>
      </c>
      <c r="T160" s="18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82" t="s">
        <v>179</v>
      </c>
      <c r="AT160" s="182" t="s">
        <v>228</v>
      </c>
      <c r="AU160" s="182" t="s">
        <v>139</v>
      </c>
      <c r="AY160" s="19" t="s">
        <v>130</v>
      </c>
      <c r="BE160" s="183">
        <f>IF(N160="základní",J160,0)</f>
        <v>0</v>
      </c>
      <c r="BF160" s="183">
        <f>IF(N160="snížená",J160,0)</f>
        <v>0</v>
      </c>
      <c r="BG160" s="183">
        <f>IF(N160="zákl. přenesená",J160,0)</f>
        <v>0</v>
      </c>
      <c r="BH160" s="183">
        <f>IF(N160="sníž. přenesená",J160,0)</f>
        <v>0</v>
      </c>
      <c r="BI160" s="183">
        <f>IF(N160="nulová",J160,0)</f>
        <v>0</v>
      </c>
      <c r="BJ160" s="19" t="s">
        <v>139</v>
      </c>
      <c r="BK160" s="183">
        <f>ROUND(I160*H160,2)</f>
        <v>0</v>
      </c>
      <c r="BL160" s="19" t="s">
        <v>138</v>
      </c>
      <c r="BM160" s="182" t="s">
        <v>244</v>
      </c>
    </row>
    <row r="161" spans="1:65" s="12" customFormat="1" ht="22.8" customHeight="1">
      <c r="B161" s="155"/>
      <c r="C161" s="156"/>
      <c r="D161" s="157" t="s">
        <v>69</v>
      </c>
      <c r="E161" s="169" t="s">
        <v>184</v>
      </c>
      <c r="F161" s="169" t="s">
        <v>245</v>
      </c>
      <c r="G161" s="156"/>
      <c r="H161" s="156"/>
      <c r="I161" s="159"/>
      <c r="J161" s="170">
        <f>BK161</f>
        <v>0</v>
      </c>
      <c r="K161" s="156"/>
      <c r="L161" s="161"/>
      <c r="M161" s="162"/>
      <c r="N161" s="163"/>
      <c r="O161" s="163"/>
      <c r="P161" s="164">
        <f>SUM(P162:P190)</f>
        <v>0</v>
      </c>
      <c r="Q161" s="163"/>
      <c r="R161" s="164">
        <f>SUM(R162:R190)</f>
        <v>6.1799999999999997E-3</v>
      </c>
      <c r="S161" s="163"/>
      <c r="T161" s="165">
        <f>SUM(T162:T190)</f>
        <v>1.4387199999999998</v>
      </c>
      <c r="AR161" s="166" t="s">
        <v>78</v>
      </c>
      <c r="AT161" s="167" t="s">
        <v>69</v>
      </c>
      <c r="AU161" s="167" t="s">
        <v>78</v>
      </c>
      <c r="AY161" s="166" t="s">
        <v>130</v>
      </c>
      <c r="BK161" s="168">
        <f>SUM(BK162:BK190)</f>
        <v>0</v>
      </c>
    </row>
    <row r="162" spans="1:65" s="2" customFormat="1" ht="24.15" customHeight="1">
      <c r="A162" s="36"/>
      <c r="B162" s="37"/>
      <c r="C162" s="171" t="s">
        <v>7</v>
      </c>
      <c r="D162" s="171" t="s">
        <v>133</v>
      </c>
      <c r="E162" s="172" t="s">
        <v>246</v>
      </c>
      <c r="F162" s="173" t="s">
        <v>247</v>
      </c>
      <c r="G162" s="174" t="s">
        <v>136</v>
      </c>
      <c r="H162" s="175">
        <v>34</v>
      </c>
      <c r="I162" s="176"/>
      <c r="J162" s="177">
        <f>ROUND(I162*H162,2)</f>
        <v>0</v>
      </c>
      <c r="K162" s="173" t="s">
        <v>137</v>
      </c>
      <c r="L162" s="41"/>
      <c r="M162" s="178" t="s">
        <v>19</v>
      </c>
      <c r="N162" s="179" t="s">
        <v>42</v>
      </c>
      <c r="O162" s="66"/>
      <c r="P162" s="180">
        <f>O162*H162</f>
        <v>0</v>
      </c>
      <c r="Q162" s="180">
        <v>1.2999999999999999E-4</v>
      </c>
      <c r="R162" s="180">
        <f>Q162*H162</f>
        <v>4.4199999999999995E-3</v>
      </c>
      <c r="S162" s="180">
        <v>0</v>
      </c>
      <c r="T162" s="181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82" t="s">
        <v>138</v>
      </c>
      <c r="AT162" s="182" t="s">
        <v>133</v>
      </c>
      <c r="AU162" s="182" t="s">
        <v>139</v>
      </c>
      <c r="AY162" s="19" t="s">
        <v>130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9" t="s">
        <v>139</v>
      </c>
      <c r="BK162" s="183">
        <f>ROUND(I162*H162,2)</f>
        <v>0</v>
      </c>
      <c r="BL162" s="19" t="s">
        <v>138</v>
      </c>
      <c r="BM162" s="182" t="s">
        <v>248</v>
      </c>
    </row>
    <row r="163" spans="1:65" s="2" customFormat="1" ht="10.199999999999999">
      <c r="A163" s="36"/>
      <c r="B163" s="37"/>
      <c r="C163" s="38"/>
      <c r="D163" s="184" t="s">
        <v>141</v>
      </c>
      <c r="E163" s="38"/>
      <c r="F163" s="185" t="s">
        <v>249</v>
      </c>
      <c r="G163" s="38"/>
      <c r="H163" s="38"/>
      <c r="I163" s="186"/>
      <c r="J163" s="38"/>
      <c r="K163" s="38"/>
      <c r="L163" s="41"/>
      <c r="M163" s="187"/>
      <c r="N163" s="188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141</v>
      </c>
      <c r="AU163" s="19" t="s">
        <v>139</v>
      </c>
    </row>
    <row r="164" spans="1:65" s="2" customFormat="1" ht="24.15" customHeight="1">
      <c r="A164" s="36"/>
      <c r="B164" s="37"/>
      <c r="C164" s="171" t="s">
        <v>250</v>
      </c>
      <c r="D164" s="171" t="s">
        <v>133</v>
      </c>
      <c r="E164" s="172" t="s">
        <v>251</v>
      </c>
      <c r="F164" s="173" t="s">
        <v>252</v>
      </c>
      <c r="G164" s="174" t="s">
        <v>136</v>
      </c>
      <c r="H164" s="175">
        <v>6</v>
      </c>
      <c r="I164" s="176"/>
      <c r="J164" s="177">
        <f>ROUND(I164*H164,2)</f>
        <v>0</v>
      </c>
      <c r="K164" s="173" t="s">
        <v>137</v>
      </c>
      <c r="L164" s="41"/>
      <c r="M164" s="178" t="s">
        <v>19</v>
      </c>
      <c r="N164" s="179" t="s">
        <v>42</v>
      </c>
      <c r="O164" s="66"/>
      <c r="P164" s="180">
        <f>O164*H164</f>
        <v>0</v>
      </c>
      <c r="Q164" s="180">
        <v>1.0000000000000001E-5</v>
      </c>
      <c r="R164" s="180">
        <f>Q164*H164</f>
        <v>6.0000000000000008E-5</v>
      </c>
      <c r="S164" s="180">
        <v>0</v>
      </c>
      <c r="T164" s="181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82" t="s">
        <v>138</v>
      </c>
      <c r="AT164" s="182" t="s">
        <v>133</v>
      </c>
      <c r="AU164" s="182" t="s">
        <v>139</v>
      </c>
      <c r="AY164" s="19" t="s">
        <v>130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19" t="s">
        <v>139</v>
      </c>
      <c r="BK164" s="183">
        <f>ROUND(I164*H164,2)</f>
        <v>0</v>
      </c>
      <c r="BL164" s="19" t="s">
        <v>138</v>
      </c>
      <c r="BM164" s="182" t="s">
        <v>253</v>
      </c>
    </row>
    <row r="165" spans="1:65" s="2" customFormat="1" ht="10.199999999999999">
      <c r="A165" s="36"/>
      <c r="B165" s="37"/>
      <c r="C165" s="38"/>
      <c r="D165" s="184" t="s">
        <v>141</v>
      </c>
      <c r="E165" s="38"/>
      <c r="F165" s="185" t="s">
        <v>254</v>
      </c>
      <c r="G165" s="38"/>
      <c r="H165" s="38"/>
      <c r="I165" s="186"/>
      <c r="J165" s="38"/>
      <c r="K165" s="38"/>
      <c r="L165" s="41"/>
      <c r="M165" s="187"/>
      <c r="N165" s="188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141</v>
      </c>
      <c r="AU165" s="19" t="s">
        <v>139</v>
      </c>
    </row>
    <row r="166" spans="1:65" s="2" customFormat="1" ht="24.15" customHeight="1">
      <c r="A166" s="36"/>
      <c r="B166" s="37"/>
      <c r="C166" s="171" t="s">
        <v>255</v>
      </c>
      <c r="D166" s="171" t="s">
        <v>133</v>
      </c>
      <c r="E166" s="172" t="s">
        <v>256</v>
      </c>
      <c r="F166" s="173" t="s">
        <v>257</v>
      </c>
      <c r="G166" s="174" t="s">
        <v>136</v>
      </c>
      <c r="H166" s="175">
        <v>34</v>
      </c>
      <c r="I166" s="176"/>
      <c r="J166" s="177">
        <f>ROUND(I166*H166,2)</f>
        <v>0</v>
      </c>
      <c r="K166" s="173" t="s">
        <v>137</v>
      </c>
      <c r="L166" s="41"/>
      <c r="M166" s="178" t="s">
        <v>19</v>
      </c>
      <c r="N166" s="179" t="s">
        <v>42</v>
      </c>
      <c r="O166" s="66"/>
      <c r="P166" s="180">
        <f>O166*H166</f>
        <v>0</v>
      </c>
      <c r="Q166" s="180">
        <v>4.0000000000000003E-5</v>
      </c>
      <c r="R166" s="180">
        <f>Q166*H166</f>
        <v>1.3600000000000001E-3</v>
      </c>
      <c r="S166" s="180">
        <v>0</v>
      </c>
      <c r="T166" s="18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2" t="s">
        <v>138</v>
      </c>
      <c r="AT166" s="182" t="s">
        <v>133</v>
      </c>
      <c r="AU166" s="182" t="s">
        <v>139</v>
      </c>
      <c r="AY166" s="19" t="s">
        <v>130</v>
      </c>
      <c r="BE166" s="183">
        <f>IF(N166="základní",J166,0)</f>
        <v>0</v>
      </c>
      <c r="BF166" s="183">
        <f>IF(N166="snížená",J166,0)</f>
        <v>0</v>
      </c>
      <c r="BG166" s="183">
        <f>IF(N166="zákl. přenesená",J166,0)</f>
        <v>0</v>
      </c>
      <c r="BH166" s="183">
        <f>IF(N166="sníž. přenesená",J166,0)</f>
        <v>0</v>
      </c>
      <c r="BI166" s="183">
        <f>IF(N166="nulová",J166,0)</f>
        <v>0</v>
      </c>
      <c r="BJ166" s="19" t="s">
        <v>139</v>
      </c>
      <c r="BK166" s="183">
        <f>ROUND(I166*H166,2)</f>
        <v>0</v>
      </c>
      <c r="BL166" s="19" t="s">
        <v>138</v>
      </c>
      <c r="BM166" s="182" t="s">
        <v>258</v>
      </c>
    </row>
    <row r="167" spans="1:65" s="2" customFormat="1" ht="10.199999999999999">
      <c r="A167" s="36"/>
      <c r="B167" s="37"/>
      <c r="C167" s="38"/>
      <c r="D167" s="184" t="s">
        <v>141</v>
      </c>
      <c r="E167" s="38"/>
      <c r="F167" s="185" t="s">
        <v>259</v>
      </c>
      <c r="G167" s="38"/>
      <c r="H167" s="38"/>
      <c r="I167" s="186"/>
      <c r="J167" s="38"/>
      <c r="K167" s="38"/>
      <c r="L167" s="41"/>
      <c r="M167" s="187"/>
      <c r="N167" s="188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141</v>
      </c>
      <c r="AU167" s="19" t="s">
        <v>139</v>
      </c>
    </row>
    <row r="168" spans="1:65" s="2" customFormat="1" ht="16.5" customHeight="1">
      <c r="A168" s="36"/>
      <c r="B168" s="37"/>
      <c r="C168" s="171" t="s">
        <v>260</v>
      </c>
      <c r="D168" s="171" t="s">
        <v>133</v>
      </c>
      <c r="E168" s="172" t="s">
        <v>261</v>
      </c>
      <c r="F168" s="173" t="s">
        <v>262</v>
      </c>
      <c r="G168" s="174" t="s">
        <v>136</v>
      </c>
      <c r="H168" s="175">
        <v>34</v>
      </c>
      <c r="I168" s="176"/>
      <c r="J168" s="177">
        <f>ROUND(I168*H168,2)</f>
        <v>0</v>
      </c>
      <c r="K168" s="173" t="s">
        <v>137</v>
      </c>
      <c r="L168" s="41"/>
      <c r="M168" s="178" t="s">
        <v>19</v>
      </c>
      <c r="N168" s="179" t="s">
        <v>42</v>
      </c>
      <c r="O168" s="66"/>
      <c r="P168" s="180">
        <f>O168*H168</f>
        <v>0</v>
      </c>
      <c r="Q168" s="180">
        <v>1.0000000000000001E-5</v>
      </c>
      <c r="R168" s="180">
        <f>Q168*H168</f>
        <v>3.4000000000000002E-4</v>
      </c>
      <c r="S168" s="180">
        <v>0</v>
      </c>
      <c r="T168" s="18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2" t="s">
        <v>138</v>
      </c>
      <c r="AT168" s="182" t="s">
        <v>133</v>
      </c>
      <c r="AU168" s="182" t="s">
        <v>139</v>
      </c>
      <c r="AY168" s="19" t="s">
        <v>130</v>
      </c>
      <c r="BE168" s="183">
        <f>IF(N168="základní",J168,0)</f>
        <v>0</v>
      </c>
      <c r="BF168" s="183">
        <f>IF(N168="snížená",J168,0)</f>
        <v>0</v>
      </c>
      <c r="BG168" s="183">
        <f>IF(N168="zákl. přenesená",J168,0)</f>
        <v>0</v>
      </c>
      <c r="BH168" s="183">
        <f>IF(N168="sníž. přenesená",J168,0)</f>
        <v>0</v>
      </c>
      <c r="BI168" s="183">
        <f>IF(N168="nulová",J168,0)</f>
        <v>0</v>
      </c>
      <c r="BJ168" s="19" t="s">
        <v>139</v>
      </c>
      <c r="BK168" s="183">
        <f>ROUND(I168*H168,2)</f>
        <v>0</v>
      </c>
      <c r="BL168" s="19" t="s">
        <v>138</v>
      </c>
      <c r="BM168" s="182" t="s">
        <v>263</v>
      </c>
    </row>
    <row r="169" spans="1:65" s="2" customFormat="1" ht="10.199999999999999">
      <c r="A169" s="36"/>
      <c r="B169" s="37"/>
      <c r="C169" s="38"/>
      <c r="D169" s="184" t="s">
        <v>141</v>
      </c>
      <c r="E169" s="38"/>
      <c r="F169" s="185" t="s">
        <v>264</v>
      </c>
      <c r="G169" s="38"/>
      <c r="H169" s="38"/>
      <c r="I169" s="186"/>
      <c r="J169" s="38"/>
      <c r="K169" s="38"/>
      <c r="L169" s="41"/>
      <c r="M169" s="187"/>
      <c r="N169" s="188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141</v>
      </c>
      <c r="AU169" s="19" t="s">
        <v>139</v>
      </c>
    </row>
    <row r="170" spans="1:65" s="2" customFormat="1" ht="16.5" customHeight="1">
      <c r="A170" s="36"/>
      <c r="B170" s="37"/>
      <c r="C170" s="171" t="s">
        <v>265</v>
      </c>
      <c r="D170" s="171" t="s">
        <v>133</v>
      </c>
      <c r="E170" s="172" t="s">
        <v>266</v>
      </c>
      <c r="F170" s="173" t="s">
        <v>267</v>
      </c>
      <c r="G170" s="174" t="s">
        <v>136</v>
      </c>
      <c r="H170" s="175">
        <v>2.8</v>
      </c>
      <c r="I170" s="176"/>
      <c r="J170" s="177">
        <f>ROUND(I170*H170,2)</f>
        <v>0</v>
      </c>
      <c r="K170" s="173" t="s">
        <v>137</v>
      </c>
      <c r="L170" s="41"/>
      <c r="M170" s="178" t="s">
        <v>19</v>
      </c>
      <c r="N170" s="179" t="s">
        <v>42</v>
      </c>
      <c r="O170" s="66"/>
      <c r="P170" s="180">
        <f>O170*H170</f>
        <v>0</v>
      </c>
      <c r="Q170" s="180">
        <v>0</v>
      </c>
      <c r="R170" s="180">
        <f>Q170*H170</f>
        <v>0</v>
      </c>
      <c r="S170" s="180">
        <v>0.18099999999999999</v>
      </c>
      <c r="T170" s="181">
        <f>S170*H170</f>
        <v>0.50679999999999992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82" t="s">
        <v>138</v>
      </c>
      <c r="AT170" s="182" t="s">
        <v>133</v>
      </c>
      <c r="AU170" s="182" t="s">
        <v>139</v>
      </c>
      <c r="AY170" s="19" t="s">
        <v>130</v>
      </c>
      <c r="BE170" s="183">
        <f>IF(N170="základní",J170,0)</f>
        <v>0</v>
      </c>
      <c r="BF170" s="183">
        <f>IF(N170="snížená",J170,0)</f>
        <v>0</v>
      </c>
      <c r="BG170" s="183">
        <f>IF(N170="zákl. přenesená",J170,0)</f>
        <v>0</v>
      </c>
      <c r="BH170" s="183">
        <f>IF(N170="sníž. přenesená",J170,0)</f>
        <v>0</v>
      </c>
      <c r="BI170" s="183">
        <f>IF(N170="nulová",J170,0)</f>
        <v>0</v>
      </c>
      <c r="BJ170" s="19" t="s">
        <v>139</v>
      </c>
      <c r="BK170" s="183">
        <f>ROUND(I170*H170,2)</f>
        <v>0</v>
      </c>
      <c r="BL170" s="19" t="s">
        <v>138</v>
      </c>
      <c r="BM170" s="182" t="s">
        <v>268</v>
      </c>
    </row>
    <row r="171" spans="1:65" s="2" customFormat="1" ht="10.199999999999999">
      <c r="A171" s="36"/>
      <c r="B171" s="37"/>
      <c r="C171" s="38"/>
      <c r="D171" s="184" t="s">
        <v>141</v>
      </c>
      <c r="E171" s="38"/>
      <c r="F171" s="185" t="s">
        <v>269</v>
      </c>
      <c r="G171" s="38"/>
      <c r="H171" s="38"/>
      <c r="I171" s="186"/>
      <c r="J171" s="38"/>
      <c r="K171" s="38"/>
      <c r="L171" s="41"/>
      <c r="M171" s="187"/>
      <c r="N171" s="188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141</v>
      </c>
      <c r="AU171" s="19" t="s">
        <v>139</v>
      </c>
    </row>
    <row r="172" spans="1:65" s="2" customFormat="1" ht="16.5" customHeight="1">
      <c r="A172" s="36"/>
      <c r="B172" s="37"/>
      <c r="C172" s="171" t="s">
        <v>270</v>
      </c>
      <c r="D172" s="171" t="s">
        <v>133</v>
      </c>
      <c r="E172" s="172" t="s">
        <v>271</v>
      </c>
      <c r="F172" s="173" t="s">
        <v>272</v>
      </c>
      <c r="G172" s="174" t="s">
        <v>136</v>
      </c>
      <c r="H172" s="175">
        <v>2.1</v>
      </c>
      <c r="I172" s="176"/>
      <c r="J172" s="177">
        <f>ROUND(I172*H172,2)</f>
        <v>0</v>
      </c>
      <c r="K172" s="173" t="s">
        <v>137</v>
      </c>
      <c r="L172" s="41"/>
      <c r="M172" s="178" t="s">
        <v>19</v>
      </c>
      <c r="N172" s="179" t="s">
        <v>42</v>
      </c>
      <c r="O172" s="66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2" t="s">
        <v>138</v>
      </c>
      <c r="AT172" s="182" t="s">
        <v>133</v>
      </c>
      <c r="AU172" s="182" t="s">
        <v>139</v>
      </c>
      <c r="AY172" s="19" t="s">
        <v>130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9" t="s">
        <v>139</v>
      </c>
      <c r="BK172" s="183">
        <f>ROUND(I172*H172,2)</f>
        <v>0</v>
      </c>
      <c r="BL172" s="19" t="s">
        <v>138</v>
      </c>
      <c r="BM172" s="182" t="s">
        <v>273</v>
      </c>
    </row>
    <row r="173" spans="1:65" s="2" customFormat="1" ht="10.199999999999999">
      <c r="A173" s="36"/>
      <c r="B173" s="37"/>
      <c r="C173" s="38"/>
      <c r="D173" s="184" t="s">
        <v>141</v>
      </c>
      <c r="E173" s="38"/>
      <c r="F173" s="185" t="s">
        <v>274</v>
      </c>
      <c r="G173" s="38"/>
      <c r="H173" s="38"/>
      <c r="I173" s="186"/>
      <c r="J173" s="38"/>
      <c r="K173" s="38"/>
      <c r="L173" s="41"/>
      <c r="M173" s="187"/>
      <c r="N173" s="188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141</v>
      </c>
      <c r="AU173" s="19" t="s">
        <v>139</v>
      </c>
    </row>
    <row r="174" spans="1:65" s="2" customFormat="1" ht="24.15" customHeight="1">
      <c r="A174" s="36"/>
      <c r="B174" s="37"/>
      <c r="C174" s="171" t="s">
        <v>275</v>
      </c>
      <c r="D174" s="171" t="s">
        <v>133</v>
      </c>
      <c r="E174" s="172" t="s">
        <v>276</v>
      </c>
      <c r="F174" s="173" t="s">
        <v>277</v>
      </c>
      <c r="G174" s="174" t="s">
        <v>136</v>
      </c>
      <c r="H174" s="175">
        <v>6.6</v>
      </c>
      <c r="I174" s="176"/>
      <c r="J174" s="177">
        <f>ROUND(I174*H174,2)</f>
        <v>0</v>
      </c>
      <c r="K174" s="173" t="s">
        <v>137</v>
      </c>
      <c r="L174" s="41"/>
      <c r="M174" s="178" t="s">
        <v>19</v>
      </c>
      <c r="N174" s="179" t="s">
        <v>42</v>
      </c>
      <c r="O174" s="66"/>
      <c r="P174" s="180">
        <f>O174*H174</f>
        <v>0</v>
      </c>
      <c r="Q174" s="180">
        <v>0</v>
      </c>
      <c r="R174" s="180">
        <f>Q174*H174</f>
        <v>0</v>
      </c>
      <c r="S174" s="180">
        <v>3.1E-2</v>
      </c>
      <c r="T174" s="181">
        <f>S174*H174</f>
        <v>0.20459999999999998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82" t="s">
        <v>138</v>
      </c>
      <c r="AT174" s="182" t="s">
        <v>133</v>
      </c>
      <c r="AU174" s="182" t="s">
        <v>139</v>
      </c>
      <c r="AY174" s="19" t="s">
        <v>130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9" t="s">
        <v>139</v>
      </c>
      <c r="BK174" s="183">
        <f>ROUND(I174*H174,2)</f>
        <v>0</v>
      </c>
      <c r="BL174" s="19" t="s">
        <v>138</v>
      </c>
      <c r="BM174" s="182" t="s">
        <v>278</v>
      </c>
    </row>
    <row r="175" spans="1:65" s="2" customFormat="1" ht="10.199999999999999">
      <c r="A175" s="36"/>
      <c r="B175" s="37"/>
      <c r="C175" s="38"/>
      <c r="D175" s="184" t="s">
        <v>141</v>
      </c>
      <c r="E175" s="38"/>
      <c r="F175" s="185" t="s">
        <v>279</v>
      </c>
      <c r="G175" s="38"/>
      <c r="H175" s="38"/>
      <c r="I175" s="186"/>
      <c r="J175" s="38"/>
      <c r="K175" s="38"/>
      <c r="L175" s="41"/>
      <c r="M175" s="187"/>
      <c r="N175" s="188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141</v>
      </c>
      <c r="AU175" s="19" t="s">
        <v>139</v>
      </c>
    </row>
    <row r="176" spans="1:65" s="13" customFormat="1" ht="10.199999999999999">
      <c r="B176" s="189"/>
      <c r="C176" s="190"/>
      <c r="D176" s="191" t="s">
        <v>143</v>
      </c>
      <c r="E176" s="192" t="s">
        <v>19</v>
      </c>
      <c r="F176" s="193" t="s">
        <v>280</v>
      </c>
      <c r="G176" s="190"/>
      <c r="H176" s="194">
        <v>4.4000000000000004</v>
      </c>
      <c r="I176" s="195"/>
      <c r="J176" s="190"/>
      <c r="K176" s="190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143</v>
      </c>
      <c r="AU176" s="200" t="s">
        <v>139</v>
      </c>
      <c r="AV176" s="13" t="s">
        <v>139</v>
      </c>
      <c r="AW176" s="13" t="s">
        <v>31</v>
      </c>
      <c r="AX176" s="13" t="s">
        <v>70</v>
      </c>
      <c r="AY176" s="200" t="s">
        <v>130</v>
      </c>
    </row>
    <row r="177" spans="1:65" s="14" customFormat="1" ht="10.199999999999999">
      <c r="B177" s="201"/>
      <c r="C177" s="202"/>
      <c r="D177" s="191" t="s">
        <v>143</v>
      </c>
      <c r="E177" s="203" t="s">
        <v>19</v>
      </c>
      <c r="F177" s="204" t="s">
        <v>145</v>
      </c>
      <c r="G177" s="202"/>
      <c r="H177" s="205">
        <v>4.4000000000000004</v>
      </c>
      <c r="I177" s="206"/>
      <c r="J177" s="202"/>
      <c r="K177" s="202"/>
      <c r="L177" s="207"/>
      <c r="M177" s="208"/>
      <c r="N177" s="209"/>
      <c r="O177" s="209"/>
      <c r="P177" s="209"/>
      <c r="Q177" s="209"/>
      <c r="R177" s="209"/>
      <c r="S177" s="209"/>
      <c r="T177" s="210"/>
      <c r="AT177" s="211" t="s">
        <v>143</v>
      </c>
      <c r="AU177" s="211" t="s">
        <v>139</v>
      </c>
      <c r="AV177" s="14" t="s">
        <v>131</v>
      </c>
      <c r="AW177" s="14" t="s">
        <v>31</v>
      </c>
      <c r="AX177" s="14" t="s">
        <v>70</v>
      </c>
      <c r="AY177" s="211" t="s">
        <v>130</v>
      </c>
    </row>
    <row r="178" spans="1:65" s="13" customFormat="1" ht="10.199999999999999">
      <c r="B178" s="189"/>
      <c r="C178" s="190"/>
      <c r="D178" s="191" t="s">
        <v>143</v>
      </c>
      <c r="E178" s="192" t="s">
        <v>19</v>
      </c>
      <c r="F178" s="193" t="s">
        <v>281</v>
      </c>
      <c r="G178" s="190"/>
      <c r="H178" s="194">
        <v>2.2000000000000002</v>
      </c>
      <c r="I178" s="195"/>
      <c r="J178" s="190"/>
      <c r="K178" s="190"/>
      <c r="L178" s="196"/>
      <c r="M178" s="197"/>
      <c r="N178" s="198"/>
      <c r="O178" s="198"/>
      <c r="P178" s="198"/>
      <c r="Q178" s="198"/>
      <c r="R178" s="198"/>
      <c r="S178" s="198"/>
      <c r="T178" s="199"/>
      <c r="AT178" s="200" t="s">
        <v>143</v>
      </c>
      <c r="AU178" s="200" t="s">
        <v>139</v>
      </c>
      <c r="AV178" s="13" t="s">
        <v>139</v>
      </c>
      <c r="AW178" s="13" t="s">
        <v>31</v>
      </c>
      <c r="AX178" s="13" t="s">
        <v>70</v>
      </c>
      <c r="AY178" s="200" t="s">
        <v>130</v>
      </c>
    </row>
    <row r="179" spans="1:65" s="14" customFormat="1" ht="10.199999999999999">
      <c r="B179" s="201"/>
      <c r="C179" s="202"/>
      <c r="D179" s="191" t="s">
        <v>143</v>
      </c>
      <c r="E179" s="203" t="s">
        <v>19</v>
      </c>
      <c r="F179" s="204" t="s">
        <v>145</v>
      </c>
      <c r="G179" s="202"/>
      <c r="H179" s="205">
        <v>2.2000000000000002</v>
      </c>
      <c r="I179" s="206"/>
      <c r="J179" s="202"/>
      <c r="K179" s="202"/>
      <c r="L179" s="207"/>
      <c r="M179" s="208"/>
      <c r="N179" s="209"/>
      <c r="O179" s="209"/>
      <c r="P179" s="209"/>
      <c r="Q179" s="209"/>
      <c r="R179" s="209"/>
      <c r="S179" s="209"/>
      <c r="T179" s="210"/>
      <c r="AT179" s="211" t="s">
        <v>143</v>
      </c>
      <c r="AU179" s="211" t="s">
        <v>139</v>
      </c>
      <c r="AV179" s="14" t="s">
        <v>131</v>
      </c>
      <c r="AW179" s="14" t="s">
        <v>31</v>
      </c>
      <c r="AX179" s="14" t="s">
        <v>70</v>
      </c>
      <c r="AY179" s="211" t="s">
        <v>130</v>
      </c>
    </row>
    <row r="180" spans="1:65" s="15" customFormat="1" ht="10.199999999999999">
      <c r="B180" s="212"/>
      <c r="C180" s="213"/>
      <c r="D180" s="191" t="s">
        <v>143</v>
      </c>
      <c r="E180" s="214" t="s">
        <v>19</v>
      </c>
      <c r="F180" s="215" t="s">
        <v>147</v>
      </c>
      <c r="G180" s="213"/>
      <c r="H180" s="216">
        <v>6.6000000000000005</v>
      </c>
      <c r="I180" s="217"/>
      <c r="J180" s="213"/>
      <c r="K180" s="213"/>
      <c r="L180" s="218"/>
      <c r="M180" s="219"/>
      <c r="N180" s="220"/>
      <c r="O180" s="220"/>
      <c r="P180" s="220"/>
      <c r="Q180" s="220"/>
      <c r="R180" s="220"/>
      <c r="S180" s="220"/>
      <c r="T180" s="221"/>
      <c r="AT180" s="222" t="s">
        <v>143</v>
      </c>
      <c r="AU180" s="222" t="s">
        <v>139</v>
      </c>
      <c r="AV180" s="15" t="s">
        <v>138</v>
      </c>
      <c r="AW180" s="15" t="s">
        <v>31</v>
      </c>
      <c r="AX180" s="15" t="s">
        <v>78</v>
      </c>
      <c r="AY180" s="222" t="s">
        <v>130</v>
      </c>
    </row>
    <row r="181" spans="1:65" s="2" customFormat="1" ht="24.15" customHeight="1">
      <c r="A181" s="36"/>
      <c r="B181" s="37"/>
      <c r="C181" s="171" t="s">
        <v>282</v>
      </c>
      <c r="D181" s="171" t="s">
        <v>133</v>
      </c>
      <c r="E181" s="172" t="s">
        <v>283</v>
      </c>
      <c r="F181" s="173" t="s">
        <v>284</v>
      </c>
      <c r="G181" s="174" t="s">
        <v>136</v>
      </c>
      <c r="H181" s="175">
        <v>1.8</v>
      </c>
      <c r="I181" s="176"/>
      <c r="J181" s="177">
        <f>ROUND(I181*H181,2)</f>
        <v>0</v>
      </c>
      <c r="K181" s="173" t="s">
        <v>137</v>
      </c>
      <c r="L181" s="41"/>
      <c r="M181" s="178" t="s">
        <v>19</v>
      </c>
      <c r="N181" s="179" t="s">
        <v>42</v>
      </c>
      <c r="O181" s="66"/>
      <c r="P181" s="180">
        <f>O181*H181</f>
        <v>0</v>
      </c>
      <c r="Q181" s="180">
        <v>0</v>
      </c>
      <c r="R181" s="180">
        <f>Q181*H181</f>
        <v>0</v>
      </c>
      <c r="S181" s="180">
        <v>4.1000000000000002E-2</v>
      </c>
      <c r="T181" s="181">
        <f>S181*H181</f>
        <v>7.3800000000000004E-2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82" t="s">
        <v>138</v>
      </c>
      <c r="AT181" s="182" t="s">
        <v>133</v>
      </c>
      <c r="AU181" s="182" t="s">
        <v>139</v>
      </c>
      <c r="AY181" s="19" t="s">
        <v>130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9" t="s">
        <v>139</v>
      </c>
      <c r="BK181" s="183">
        <f>ROUND(I181*H181,2)</f>
        <v>0</v>
      </c>
      <c r="BL181" s="19" t="s">
        <v>138</v>
      </c>
      <c r="BM181" s="182" t="s">
        <v>285</v>
      </c>
    </row>
    <row r="182" spans="1:65" s="2" customFormat="1" ht="10.199999999999999">
      <c r="A182" s="36"/>
      <c r="B182" s="37"/>
      <c r="C182" s="38"/>
      <c r="D182" s="184" t="s">
        <v>141</v>
      </c>
      <c r="E182" s="38"/>
      <c r="F182" s="185" t="s">
        <v>286</v>
      </c>
      <c r="G182" s="38"/>
      <c r="H182" s="38"/>
      <c r="I182" s="186"/>
      <c r="J182" s="38"/>
      <c r="K182" s="38"/>
      <c r="L182" s="41"/>
      <c r="M182" s="187"/>
      <c r="N182" s="188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141</v>
      </c>
      <c r="AU182" s="19" t="s">
        <v>139</v>
      </c>
    </row>
    <row r="183" spans="1:65" s="2" customFormat="1" ht="16.5" customHeight="1">
      <c r="A183" s="36"/>
      <c r="B183" s="37"/>
      <c r="C183" s="171" t="s">
        <v>287</v>
      </c>
      <c r="D183" s="171" t="s">
        <v>133</v>
      </c>
      <c r="E183" s="172" t="s">
        <v>288</v>
      </c>
      <c r="F183" s="173" t="s">
        <v>289</v>
      </c>
      <c r="G183" s="174" t="s">
        <v>136</v>
      </c>
      <c r="H183" s="175">
        <v>8.1</v>
      </c>
      <c r="I183" s="176"/>
      <c r="J183" s="177">
        <f>ROUND(I183*H183,2)</f>
        <v>0</v>
      </c>
      <c r="K183" s="173" t="s">
        <v>137</v>
      </c>
      <c r="L183" s="41"/>
      <c r="M183" s="178" t="s">
        <v>19</v>
      </c>
      <c r="N183" s="179" t="s">
        <v>42</v>
      </c>
      <c r="O183" s="66"/>
      <c r="P183" s="180">
        <f>O183*H183</f>
        <v>0</v>
      </c>
      <c r="Q183" s="180">
        <v>0</v>
      </c>
      <c r="R183" s="180">
        <f>Q183*H183</f>
        <v>0</v>
      </c>
      <c r="S183" s="180">
        <v>6.0999999999999999E-2</v>
      </c>
      <c r="T183" s="181">
        <f>S183*H183</f>
        <v>0.49409999999999998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82" t="s">
        <v>138</v>
      </c>
      <c r="AT183" s="182" t="s">
        <v>133</v>
      </c>
      <c r="AU183" s="182" t="s">
        <v>139</v>
      </c>
      <c r="AY183" s="19" t="s">
        <v>130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9" t="s">
        <v>139</v>
      </c>
      <c r="BK183" s="183">
        <f>ROUND(I183*H183,2)</f>
        <v>0</v>
      </c>
      <c r="BL183" s="19" t="s">
        <v>138</v>
      </c>
      <c r="BM183" s="182" t="s">
        <v>290</v>
      </c>
    </row>
    <row r="184" spans="1:65" s="2" customFormat="1" ht="10.199999999999999">
      <c r="A184" s="36"/>
      <c r="B184" s="37"/>
      <c r="C184" s="38"/>
      <c r="D184" s="184" t="s">
        <v>141</v>
      </c>
      <c r="E184" s="38"/>
      <c r="F184" s="185" t="s">
        <v>291</v>
      </c>
      <c r="G184" s="38"/>
      <c r="H184" s="38"/>
      <c r="I184" s="186"/>
      <c r="J184" s="38"/>
      <c r="K184" s="38"/>
      <c r="L184" s="41"/>
      <c r="M184" s="187"/>
      <c r="N184" s="188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141</v>
      </c>
      <c r="AU184" s="19" t="s">
        <v>139</v>
      </c>
    </row>
    <row r="185" spans="1:65" s="13" customFormat="1" ht="10.199999999999999">
      <c r="B185" s="189"/>
      <c r="C185" s="190"/>
      <c r="D185" s="191" t="s">
        <v>143</v>
      </c>
      <c r="E185" s="192" t="s">
        <v>19</v>
      </c>
      <c r="F185" s="193" t="s">
        <v>292</v>
      </c>
      <c r="G185" s="190"/>
      <c r="H185" s="194">
        <v>8.1</v>
      </c>
      <c r="I185" s="195"/>
      <c r="J185" s="190"/>
      <c r="K185" s="190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143</v>
      </c>
      <c r="AU185" s="200" t="s">
        <v>139</v>
      </c>
      <c r="AV185" s="13" t="s">
        <v>139</v>
      </c>
      <c r="AW185" s="13" t="s">
        <v>31</v>
      </c>
      <c r="AX185" s="13" t="s">
        <v>70</v>
      </c>
      <c r="AY185" s="200" t="s">
        <v>130</v>
      </c>
    </row>
    <row r="186" spans="1:65" s="15" customFormat="1" ht="10.199999999999999">
      <c r="B186" s="212"/>
      <c r="C186" s="213"/>
      <c r="D186" s="191" t="s">
        <v>143</v>
      </c>
      <c r="E186" s="214" t="s">
        <v>19</v>
      </c>
      <c r="F186" s="215" t="s">
        <v>147</v>
      </c>
      <c r="G186" s="213"/>
      <c r="H186" s="216">
        <v>8.1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143</v>
      </c>
      <c r="AU186" s="222" t="s">
        <v>139</v>
      </c>
      <c r="AV186" s="15" t="s">
        <v>138</v>
      </c>
      <c r="AW186" s="15" t="s">
        <v>31</v>
      </c>
      <c r="AX186" s="15" t="s">
        <v>78</v>
      </c>
      <c r="AY186" s="222" t="s">
        <v>130</v>
      </c>
    </row>
    <row r="187" spans="1:65" s="2" customFormat="1" ht="16.5" customHeight="1">
      <c r="A187" s="36"/>
      <c r="B187" s="37"/>
      <c r="C187" s="171" t="s">
        <v>293</v>
      </c>
      <c r="D187" s="171" t="s">
        <v>133</v>
      </c>
      <c r="E187" s="172" t="s">
        <v>294</v>
      </c>
      <c r="F187" s="173" t="s">
        <v>295</v>
      </c>
      <c r="G187" s="174" t="s">
        <v>136</v>
      </c>
      <c r="H187" s="175">
        <v>8.1</v>
      </c>
      <c r="I187" s="176"/>
      <c r="J187" s="177">
        <f>ROUND(I187*H187,2)</f>
        <v>0</v>
      </c>
      <c r="K187" s="173" t="s">
        <v>137</v>
      </c>
      <c r="L187" s="41"/>
      <c r="M187" s="178" t="s">
        <v>19</v>
      </c>
      <c r="N187" s="179" t="s">
        <v>42</v>
      </c>
      <c r="O187" s="66"/>
      <c r="P187" s="180">
        <f>O187*H187</f>
        <v>0</v>
      </c>
      <c r="Q187" s="180">
        <v>0</v>
      </c>
      <c r="R187" s="180">
        <f>Q187*H187</f>
        <v>0</v>
      </c>
      <c r="S187" s="180">
        <v>1.4E-2</v>
      </c>
      <c r="T187" s="181">
        <f>S187*H187</f>
        <v>0.1134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2" t="s">
        <v>138</v>
      </c>
      <c r="AT187" s="182" t="s">
        <v>133</v>
      </c>
      <c r="AU187" s="182" t="s">
        <v>139</v>
      </c>
      <c r="AY187" s="19" t="s">
        <v>130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9" t="s">
        <v>139</v>
      </c>
      <c r="BK187" s="183">
        <f>ROUND(I187*H187,2)</f>
        <v>0</v>
      </c>
      <c r="BL187" s="19" t="s">
        <v>138</v>
      </c>
      <c r="BM187" s="182" t="s">
        <v>296</v>
      </c>
    </row>
    <row r="188" spans="1:65" s="2" customFormat="1" ht="10.199999999999999">
      <c r="A188" s="36"/>
      <c r="B188" s="37"/>
      <c r="C188" s="38"/>
      <c r="D188" s="184" t="s">
        <v>141</v>
      </c>
      <c r="E188" s="38"/>
      <c r="F188" s="185" t="s">
        <v>297</v>
      </c>
      <c r="G188" s="38"/>
      <c r="H188" s="38"/>
      <c r="I188" s="186"/>
      <c r="J188" s="38"/>
      <c r="K188" s="38"/>
      <c r="L188" s="41"/>
      <c r="M188" s="187"/>
      <c r="N188" s="188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141</v>
      </c>
      <c r="AU188" s="19" t="s">
        <v>139</v>
      </c>
    </row>
    <row r="189" spans="1:65" s="2" customFormat="1" ht="21.75" customHeight="1">
      <c r="A189" s="36"/>
      <c r="B189" s="37"/>
      <c r="C189" s="171" t="s">
        <v>298</v>
      </c>
      <c r="D189" s="171" t="s">
        <v>133</v>
      </c>
      <c r="E189" s="172" t="s">
        <v>299</v>
      </c>
      <c r="F189" s="173" t="s">
        <v>300</v>
      </c>
      <c r="G189" s="174" t="s">
        <v>136</v>
      </c>
      <c r="H189" s="175">
        <v>59</v>
      </c>
      <c r="I189" s="176"/>
      <c r="J189" s="177">
        <f>ROUND(I189*H189,2)</f>
        <v>0</v>
      </c>
      <c r="K189" s="173" t="s">
        <v>137</v>
      </c>
      <c r="L189" s="41"/>
      <c r="M189" s="178" t="s">
        <v>19</v>
      </c>
      <c r="N189" s="179" t="s">
        <v>42</v>
      </c>
      <c r="O189" s="66"/>
      <c r="P189" s="180">
        <f>O189*H189</f>
        <v>0</v>
      </c>
      <c r="Q189" s="180">
        <v>0</v>
      </c>
      <c r="R189" s="180">
        <f>Q189*H189</f>
        <v>0</v>
      </c>
      <c r="S189" s="180">
        <v>7.7999999999999999E-4</v>
      </c>
      <c r="T189" s="181">
        <f>S189*H189</f>
        <v>4.6019999999999998E-2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82" t="s">
        <v>138</v>
      </c>
      <c r="AT189" s="182" t="s">
        <v>133</v>
      </c>
      <c r="AU189" s="182" t="s">
        <v>139</v>
      </c>
      <c r="AY189" s="19" t="s">
        <v>130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9" t="s">
        <v>139</v>
      </c>
      <c r="BK189" s="183">
        <f>ROUND(I189*H189,2)</f>
        <v>0</v>
      </c>
      <c r="BL189" s="19" t="s">
        <v>138</v>
      </c>
      <c r="BM189" s="182" t="s">
        <v>301</v>
      </c>
    </row>
    <row r="190" spans="1:65" s="2" customFormat="1" ht="10.199999999999999">
      <c r="A190" s="36"/>
      <c r="B190" s="37"/>
      <c r="C190" s="38"/>
      <c r="D190" s="184" t="s">
        <v>141</v>
      </c>
      <c r="E190" s="38"/>
      <c r="F190" s="185" t="s">
        <v>302</v>
      </c>
      <c r="G190" s="38"/>
      <c r="H190" s="38"/>
      <c r="I190" s="186"/>
      <c r="J190" s="38"/>
      <c r="K190" s="38"/>
      <c r="L190" s="41"/>
      <c r="M190" s="187"/>
      <c r="N190" s="188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141</v>
      </c>
      <c r="AU190" s="19" t="s">
        <v>139</v>
      </c>
    </row>
    <row r="191" spans="1:65" s="12" customFormat="1" ht="22.8" customHeight="1">
      <c r="B191" s="155"/>
      <c r="C191" s="156"/>
      <c r="D191" s="157" t="s">
        <v>69</v>
      </c>
      <c r="E191" s="169" t="s">
        <v>303</v>
      </c>
      <c r="F191" s="169" t="s">
        <v>304</v>
      </c>
      <c r="G191" s="156"/>
      <c r="H191" s="156"/>
      <c r="I191" s="159"/>
      <c r="J191" s="170">
        <f>BK191</f>
        <v>0</v>
      </c>
      <c r="K191" s="156"/>
      <c r="L191" s="161"/>
      <c r="M191" s="162"/>
      <c r="N191" s="163"/>
      <c r="O191" s="163"/>
      <c r="P191" s="164">
        <f>SUM(P192:P206)</f>
        <v>0</v>
      </c>
      <c r="Q191" s="163"/>
      <c r="R191" s="164">
        <f>SUM(R192:R206)</f>
        <v>0</v>
      </c>
      <c r="S191" s="163"/>
      <c r="T191" s="165">
        <f>SUM(T192:T206)</f>
        <v>0</v>
      </c>
      <c r="AR191" s="166" t="s">
        <v>78</v>
      </c>
      <c r="AT191" s="167" t="s">
        <v>69</v>
      </c>
      <c r="AU191" s="167" t="s">
        <v>78</v>
      </c>
      <c r="AY191" s="166" t="s">
        <v>130</v>
      </c>
      <c r="BK191" s="168">
        <f>SUM(BK192:BK206)</f>
        <v>0</v>
      </c>
    </row>
    <row r="192" spans="1:65" s="2" customFormat="1" ht="24.15" customHeight="1">
      <c r="A192" s="36"/>
      <c r="B192" s="37"/>
      <c r="C192" s="171" t="s">
        <v>305</v>
      </c>
      <c r="D192" s="171" t="s">
        <v>133</v>
      </c>
      <c r="E192" s="172" t="s">
        <v>306</v>
      </c>
      <c r="F192" s="173" t="s">
        <v>307</v>
      </c>
      <c r="G192" s="174" t="s">
        <v>308</v>
      </c>
      <c r="H192" s="175">
        <v>3.4910000000000001</v>
      </c>
      <c r="I192" s="176"/>
      <c r="J192" s="177">
        <f>ROUND(I192*H192,2)</f>
        <v>0</v>
      </c>
      <c r="K192" s="173" t="s">
        <v>137</v>
      </c>
      <c r="L192" s="41"/>
      <c r="M192" s="178" t="s">
        <v>19</v>
      </c>
      <c r="N192" s="179" t="s">
        <v>42</v>
      </c>
      <c r="O192" s="66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2" t="s">
        <v>138</v>
      </c>
      <c r="AT192" s="182" t="s">
        <v>133</v>
      </c>
      <c r="AU192" s="182" t="s">
        <v>139</v>
      </c>
      <c r="AY192" s="19" t="s">
        <v>130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9" t="s">
        <v>139</v>
      </c>
      <c r="BK192" s="183">
        <f>ROUND(I192*H192,2)</f>
        <v>0</v>
      </c>
      <c r="BL192" s="19" t="s">
        <v>138</v>
      </c>
      <c r="BM192" s="182" t="s">
        <v>309</v>
      </c>
    </row>
    <row r="193" spans="1:65" s="2" customFormat="1" ht="10.199999999999999">
      <c r="A193" s="36"/>
      <c r="B193" s="37"/>
      <c r="C193" s="38"/>
      <c r="D193" s="184" t="s">
        <v>141</v>
      </c>
      <c r="E193" s="38"/>
      <c r="F193" s="185" t="s">
        <v>310</v>
      </c>
      <c r="G193" s="38"/>
      <c r="H193" s="38"/>
      <c r="I193" s="186"/>
      <c r="J193" s="38"/>
      <c r="K193" s="38"/>
      <c r="L193" s="41"/>
      <c r="M193" s="187"/>
      <c r="N193" s="188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141</v>
      </c>
      <c r="AU193" s="19" t="s">
        <v>139</v>
      </c>
    </row>
    <row r="194" spans="1:65" s="2" customFormat="1" ht="24.15" customHeight="1">
      <c r="A194" s="36"/>
      <c r="B194" s="37"/>
      <c r="C194" s="171" t="s">
        <v>311</v>
      </c>
      <c r="D194" s="171" t="s">
        <v>133</v>
      </c>
      <c r="E194" s="172" t="s">
        <v>312</v>
      </c>
      <c r="F194" s="173" t="s">
        <v>313</v>
      </c>
      <c r="G194" s="174" t="s">
        <v>308</v>
      </c>
      <c r="H194" s="175">
        <v>69.819999999999993</v>
      </c>
      <c r="I194" s="176"/>
      <c r="J194" s="177">
        <f>ROUND(I194*H194,2)</f>
        <v>0</v>
      </c>
      <c r="K194" s="173" t="s">
        <v>137</v>
      </c>
      <c r="L194" s="41"/>
      <c r="M194" s="178" t="s">
        <v>19</v>
      </c>
      <c r="N194" s="179" t="s">
        <v>42</v>
      </c>
      <c r="O194" s="66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2" t="s">
        <v>138</v>
      </c>
      <c r="AT194" s="182" t="s">
        <v>133</v>
      </c>
      <c r="AU194" s="182" t="s">
        <v>139</v>
      </c>
      <c r="AY194" s="19" t="s">
        <v>130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9" t="s">
        <v>139</v>
      </c>
      <c r="BK194" s="183">
        <f>ROUND(I194*H194,2)</f>
        <v>0</v>
      </c>
      <c r="BL194" s="19" t="s">
        <v>138</v>
      </c>
      <c r="BM194" s="182" t="s">
        <v>314</v>
      </c>
    </row>
    <row r="195" spans="1:65" s="2" customFormat="1" ht="10.199999999999999">
      <c r="A195" s="36"/>
      <c r="B195" s="37"/>
      <c r="C195" s="38"/>
      <c r="D195" s="184" t="s">
        <v>141</v>
      </c>
      <c r="E195" s="38"/>
      <c r="F195" s="185" t="s">
        <v>315</v>
      </c>
      <c r="G195" s="38"/>
      <c r="H195" s="38"/>
      <c r="I195" s="186"/>
      <c r="J195" s="38"/>
      <c r="K195" s="38"/>
      <c r="L195" s="41"/>
      <c r="M195" s="187"/>
      <c r="N195" s="188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141</v>
      </c>
      <c r="AU195" s="19" t="s">
        <v>139</v>
      </c>
    </row>
    <row r="196" spans="1:65" s="13" customFormat="1" ht="10.199999999999999">
      <c r="B196" s="189"/>
      <c r="C196" s="190"/>
      <c r="D196" s="191" t="s">
        <v>143</v>
      </c>
      <c r="E196" s="192" t="s">
        <v>19</v>
      </c>
      <c r="F196" s="193" t="s">
        <v>316</v>
      </c>
      <c r="G196" s="190"/>
      <c r="H196" s="194">
        <v>69.819999999999993</v>
      </c>
      <c r="I196" s="195"/>
      <c r="J196" s="190"/>
      <c r="K196" s="190"/>
      <c r="L196" s="196"/>
      <c r="M196" s="197"/>
      <c r="N196" s="198"/>
      <c r="O196" s="198"/>
      <c r="P196" s="198"/>
      <c r="Q196" s="198"/>
      <c r="R196" s="198"/>
      <c r="S196" s="198"/>
      <c r="T196" s="199"/>
      <c r="AT196" s="200" t="s">
        <v>143</v>
      </c>
      <c r="AU196" s="200" t="s">
        <v>139</v>
      </c>
      <c r="AV196" s="13" t="s">
        <v>139</v>
      </c>
      <c r="AW196" s="13" t="s">
        <v>31</v>
      </c>
      <c r="AX196" s="13" t="s">
        <v>78</v>
      </c>
      <c r="AY196" s="200" t="s">
        <v>130</v>
      </c>
    </row>
    <row r="197" spans="1:65" s="2" customFormat="1" ht="16.5" customHeight="1">
      <c r="A197" s="36"/>
      <c r="B197" s="37"/>
      <c r="C197" s="171" t="s">
        <v>317</v>
      </c>
      <c r="D197" s="171" t="s">
        <v>133</v>
      </c>
      <c r="E197" s="172" t="s">
        <v>318</v>
      </c>
      <c r="F197" s="173" t="s">
        <v>319</v>
      </c>
      <c r="G197" s="174" t="s">
        <v>308</v>
      </c>
      <c r="H197" s="175">
        <v>3.4910000000000001</v>
      </c>
      <c r="I197" s="176"/>
      <c r="J197" s="177">
        <f>ROUND(I197*H197,2)</f>
        <v>0</v>
      </c>
      <c r="K197" s="173" t="s">
        <v>137</v>
      </c>
      <c r="L197" s="41"/>
      <c r="M197" s="178" t="s">
        <v>19</v>
      </c>
      <c r="N197" s="179" t="s">
        <v>42</v>
      </c>
      <c r="O197" s="66"/>
      <c r="P197" s="180">
        <f>O197*H197</f>
        <v>0</v>
      </c>
      <c r="Q197" s="180">
        <v>0</v>
      </c>
      <c r="R197" s="180">
        <f>Q197*H197</f>
        <v>0</v>
      </c>
      <c r="S197" s="180">
        <v>0</v>
      </c>
      <c r="T197" s="181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2" t="s">
        <v>138</v>
      </c>
      <c r="AT197" s="182" t="s">
        <v>133</v>
      </c>
      <c r="AU197" s="182" t="s">
        <v>139</v>
      </c>
      <c r="AY197" s="19" t="s">
        <v>130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19" t="s">
        <v>139</v>
      </c>
      <c r="BK197" s="183">
        <f>ROUND(I197*H197,2)</f>
        <v>0</v>
      </c>
      <c r="BL197" s="19" t="s">
        <v>138</v>
      </c>
      <c r="BM197" s="182" t="s">
        <v>320</v>
      </c>
    </row>
    <row r="198" spans="1:65" s="2" customFormat="1" ht="10.199999999999999">
      <c r="A198" s="36"/>
      <c r="B198" s="37"/>
      <c r="C198" s="38"/>
      <c r="D198" s="184" t="s">
        <v>141</v>
      </c>
      <c r="E198" s="38"/>
      <c r="F198" s="185" t="s">
        <v>321</v>
      </c>
      <c r="G198" s="38"/>
      <c r="H198" s="38"/>
      <c r="I198" s="186"/>
      <c r="J198" s="38"/>
      <c r="K198" s="38"/>
      <c r="L198" s="41"/>
      <c r="M198" s="187"/>
      <c r="N198" s="188"/>
      <c r="O198" s="66"/>
      <c r="P198" s="66"/>
      <c r="Q198" s="66"/>
      <c r="R198" s="66"/>
      <c r="S198" s="66"/>
      <c r="T198" s="67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9" t="s">
        <v>141</v>
      </c>
      <c r="AU198" s="19" t="s">
        <v>139</v>
      </c>
    </row>
    <row r="199" spans="1:65" s="2" customFormat="1" ht="24.15" customHeight="1">
      <c r="A199" s="36"/>
      <c r="B199" s="37"/>
      <c r="C199" s="171" t="s">
        <v>322</v>
      </c>
      <c r="D199" s="171" t="s">
        <v>133</v>
      </c>
      <c r="E199" s="172" t="s">
        <v>323</v>
      </c>
      <c r="F199" s="173" t="s">
        <v>324</v>
      </c>
      <c r="G199" s="174" t="s">
        <v>308</v>
      </c>
      <c r="H199" s="175">
        <v>3.4910000000000001</v>
      </c>
      <c r="I199" s="176"/>
      <c r="J199" s="177">
        <f>ROUND(I199*H199,2)</f>
        <v>0</v>
      </c>
      <c r="K199" s="173" t="s">
        <v>137</v>
      </c>
      <c r="L199" s="41"/>
      <c r="M199" s="178" t="s">
        <v>19</v>
      </c>
      <c r="N199" s="179" t="s">
        <v>42</v>
      </c>
      <c r="O199" s="66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82" t="s">
        <v>138</v>
      </c>
      <c r="AT199" s="182" t="s">
        <v>133</v>
      </c>
      <c r="AU199" s="182" t="s">
        <v>139</v>
      </c>
      <c r="AY199" s="19" t="s">
        <v>130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9" t="s">
        <v>139</v>
      </c>
      <c r="BK199" s="183">
        <f>ROUND(I199*H199,2)</f>
        <v>0</v>
      </c>
      <c r="BL199" s="19" t="s">
        <v>138</v>
      </c>
      <c r="BM199" s="182" t="s">
        <v>325</v>
      </c>
    </row>
    <row r="200" spans="1:65" s="2" customFormat="1" ht="10.199999999999999">
      <c r="A200" s="36"/>
      <c r="B200" s="37"/>
      <c r="C200" s="38"/>
      <c r="D200" s="184" t="s">
        <v>141</v>
      </c>
      <c r="E200" s="38"/>
      <c r="F200" s="185" t="s">
        <v>326</v>
      </c>
      <c r="G200" s="38"/>
      <c r="H200" s="38"/>
      <c r="I200" s="186"/>
      <c r="J200" s="38"/>
      <c r="K200" s="38"/>
      <c r="L200" s="41"/>
      <c r="M200" s="187"/>
      <c r="N200" s="188"/>
      <c r="O200" s="66"/>
      <c r="P200" s="66"/>
      <c r="Q200" s="66"/>
      <c r="R200" s="66"/>
      <c r="S200" s="66"/>
      <c r="T200" s="67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T200" s="19" t="s">
        <v>141</v>
      </c>
      <c r="AU200" s="19" t="s">
        <v>139</v>
      </c>
    </row>
    <row r="201" spans="1:65" s="2" customFormat="1" ht="37.799999999999997" customHeight="1">
      <c r="A201" s="36"/>
      <c r="B201" s="37"/>
      <c r="C201" s="171" t="s">
        <v>327</v>
      </c>
      <c r="D201" s="171" t="s">
        <v>133</v>
      </c>
      <c r="E201" s="172" t="s">
        <v>328</v>
      </c>
      <c r="F201" s="173" t="s">
        <v>329</v>
      </c>
      <c r="G201" s="174" t="s">
        <v>308</v>
      </c>
      <c r="H201" s="175">
        <v>3.4910000000000001</v>
      </c>
      <c r="I201" s="176"/>
      <c r="J201" s="177">
        <f>ROUND(I201*H201,2)</f>
        <v>0</v>
      </c>
      <c r="K201" s="173" t="s">
        <v>137</v>
      </c>
      <c r="L201" s="41"/>
      <c r="M201" s="178" t="s">
        <v>19</v>
      </c>
      <c r="N201" s="179" t="s">
        <v>42</v>
      </c>
      <c r="O201" s="66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82" t="s">
        <v>138</v>
      </c>
      <c r="AT201" s="182" t="s">
        <v>133</v>
      </c>
      <c r="AU201" s="182" t="s">
        <v>139</v>
      </c>
      <c r="AY201" s="19" t="s">
        <v>130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9" t="s">
        <v>139</v>
      </c>
      <c r="BK201" s="183">
        <f>ROUND(I201*H201,2)</f>
        <v>0</v>
      </c>
      <c r="BL201" s="19" t="s">
        <v>138</v>
      </c>
      <c r="BM201" s="182" t="s">
        <v>330</v>
      </c>
    </row>
    <row r="202" spans="1:65" s="2" customFormat="1" ht="10.199999999999999">
      <c r="A202" s="36"/>
      <c r="B202" s="37"/>
      <c r="C202" s="38"/>
      <c r="D202" s="184" t="s">
        <v>141</v>
      </c>
      <c r="E202" s="38"/>
      <c r="F202" s="185" t="s">
        <v>331</v>
      </c>
      <c r="G202" s="38"/>
      <c r="H202" s="38"/>
      <c r="I202" s="186"/>
      <c r="J202" s="38"/>
      <c r="K202" s="38"/>
      <c r="L202" s="41"/>
      <c r="M202" s="187"/>
      <c r="N202" s="188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141</v>
      </c>
      <c r="AU202" s="19" t="s">
        <v>139</v>
      </c>
    </row>
    <row r="203" spans="1:65" s="2" customFormat="1" ht="24.15" customHeight="1">
      <c r="A203" s="36"/>
      <c r="B203" s="37"/>
      <c r="C203" s="171" t="s">
        <v>332</v>
      </c>
      <c r="D203" s="171" t="s">
        <v>133</v>
      </c>
      <c r="E203" s="172" t="s">
        <v>333</v>
      </c>
      <c r="F203" s="173" t="s">
        <v>334</v>
      </c>
      <c r="G203" s="174" t="s">
        <v>308</v>
      </c>
      <c r="H203" s="175">
        <v>2.4620000000000002</v>
      </c>
      <c r="I203" s="176"/>
      <c r="J203" s="177">
        <f>ROUND(I203*H203,2)</f>
        <v>0</v>
      </c>
      <c r="K203" s="173" t="s">
        <v>137</v>
      </c>
      <c r="L203" s="41"/>
      <c r="M203" s="178" t="s">
        <v>19</v>
      </c>
      <c r="N203" s="179" t="s">
        <v>42</v>
      </c>
      <c r="O203" s="66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2" t="s">
        <v>138</v>
      </c>
      <c r="AT203" s="182" t="s">
        <v>133</v>
      </c>
      <c r="AU203" s="182" t="s">
        <v>139</v>
      </c>
      <c r="AY203" s="19" t="s">
        <v>130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9" t="s">
        <v>139</v>
      </c>
      <c r="BK203" s="183">
        <f>ROUND(I203*H203,2)</f>
        <v>0</v>
      </c>
      <c r="BL203" s="19" t="s">
        <v>138</v>
      </c>
      <c r="BM203" s="182" t="s">
        <v>335</v>
      </c>
    </row>
    <row r="204" spans="1:65" s="2" customFormat="1" ht="10.199999999999999">
      <c r="A204" s="36"/>
      <c r="B204" s="37"/>
      <c r="C204" s="38"/>
      <c r="D204" s="184" t="s">
        <v>141</v>
      </c>
      <c r="E204" s="38"/>
      <c r="F204" s="185" t="s">
        <v>336</v>
      </c>
      <c r="G204" s="38"/>
      <c r="H204" s="38"/>
      <c r="I204" s="186"/>
      <c r="J204" s="38"/>
      <c r="K204" s="38"/>
      <c r="L204" s="41"/>
      <c r="M204" s="187"/>
      <c r="N204" s="188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141</v>
      </c>
      <c r="AU204" s="19" t="s">
        <v>139</v>
      </c>
    </row>
    <row r="205" spans="1:65" s="2" customFormat="1" ht="24.15" customHeight="1">
      <c r="A205" s="36"/>
      <c r="B205" s="37"/>
      <c r="C205" s="171" t="s">
        <v>337</v>
      </c>
      <c r="D205" s="171" t="s">
        <v>133</v>
      </c>
      <c r="E205" s="172" t="s">
        <v>338</v>
      </c>
      <c r="F205" s="173" t="s">
        <v>339</v>
      </c>
      <c r="G205" s="174" t="s">
        <v>308</v>
      </c>
      <c r="H205" s="175">
        <v>1.0289999999999999</v>
      </c>
      <c r="I205" s="176"/>
      <c r="J205" s="177">
        <f>ROUND(I205*H205,2)</f>
        <v>0</v>
      </c>
      <c r="K205" s="173" t="s">
        <v>137</v>
      </c>
      <c r="L205" s="41"/>
      <c r="M205" s="178" t="s">
        <v>19</v>
      </c>
      <c r="N205" s="179" t="s">
        <v>42</v>
      </c>
      <c r="O205" s="66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82" t="s">
        <v>138</v>
      </c>
      <c r="AT205" s="182" t="s">
        <v>133</v>
      </c>
      <c r="AU205" s="182" t="s">
        <v>139</v>
      </c>
      <c r="AY205" s="19" t="s">
        <v>130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9" t="s">
        <v>139</v>
      </c>
      <c r="BK205" s="183">
        <f>ROUND(I205*H205,2)</f>
        <v>0</v>
      </c>
      <c r="BL205" s="19" t="s">
        <v>138</v>
      </c>
      <c r="BM205" s="182" t="s">
        <v>340</v>
      </c>
    </row>
    <row r="206" spans="1:65" s="2" customFormat="1" ht="10.199999999999999">
      <c r="A206" s="36"/>
      <c r="B206" s="37"/>
      <c r="C206" s="38"/>
      <c r="D206" s="184" t="s">
        <v>141</v>
      </c>
      <c r="E206" s="38"/>
      <c r="F206" s="185" t="s">
        <v>341</v>
      </c>
      <c r="G206" s="38"/>
      <c r="H206" s="38"/>
      <c r="I206" s="186"/>
      <c r="J206" s="38"/>
      <c r="K206" s="38"/>
      <c r="L206" s="41"/>
      <c r="M206" s="187"/>
      <c r="N206" s="188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141</v>
      </c>
      <c r="AU206" s="19" t="s">
        <v>139</v>
      </c>
    </row>
    <row r="207" spans="1:65" s="12" customFormat="1" ht="22.8" customHeight="1">
      <c r="B207" s="155"/>
      <c r="C207" s="156"/>
      <c r="D207" s="157" t="s">
        <v>69</v>
      </c>
      <c r="E207" s="169" t="s">
        <v>342</v>
      </c>
      <c r="F207" s="169" t="s">
        <v>343</v>
      </c>
      <c r="G207" s="156"/>
      <c r="H207" s="156"/>
      <c r="I207" s="159"/>
      <c r="J207" s="170">
        <f>BK207</f>
        <v>0</v>
      </c>
      <c r="K207" s="156"/>
      <c r="L207" s="161"/>
      <c r="M207" s="162"/>
      <c r="N207" s="163"/>
      <c r="O207" s="163"/>
      <c r="P207" s="164">
        <f>SUM(P208:P209)</f>
        <v>0</v>
      </c>
      <c r="Q207" s="163"/>
      <c r="R207" s="164">
        <f>SUM(R208:R209)</f>
        <v>0</v>
      </c>
      <c r="S207" s="163"/>
      <c r="T207" s="165">
        <f>SUM(T208:T209)</f>
        <v>0</v>
      </c>
      <c r="AR207" s="166" t="s">
        <v>78</v>
      </c>
      <c r="AT207" s="167" t="s">
        <v>69</v>
      </c>
      <c r="AU207" s="167" t="s">
        <v>78</v>
      </c>
      <c r="AY207" s="166" t="s">
        <v>130</v>
      </c>
      <c r="BK207" s="168">
        <f>SUM(BK208:BK209)</f>
        <v>0</v>
      </c>
    </row>
    <row r="208" spans="1:65" s="2" customFormat="1" ht="33" customHeight="1">
      <c r="A208" s="36"/>
      <c r="B208" s="37"/>
      <c r="C208" s="171" t="s">
        <v>344</v>
      </c>
      <c r="D208" s="171" t="s">
        <v>133</v>
      </c>
      <c r="E208" s="172" t="s">
        <v>345</v>
      </c>
      <c r="F208" s="173" t="s">
        <v>346</v>
      </c>
      <c r="G208" s="174" t="s">
        <v>308</v>
      </c>
      <c r="H208" s="175">
        <v>1.7310000000000001</v>
      </c>
      <c r="I208" s="176"/>
      <c r="J208" s="177">
        <f>ROUND(I208*H208,2)</f>
        <v>0</v>
      </c>
      <c r="K208" s="173" t="s">
        <v>137</v>
      </c>
      <c r="L208" s="41"/>
      <c r="M208" s="178" t="s">
        <v>19</v>
      </c>
      <c r="N208" s="179" t="s">
        <v>42</v>
      </c>
      <c r="O208" s="66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2" t="s">
        <v>138</v>
      </c>
      <c r="AT208" s="182" t="s">
        <v>133</v>
      </c>
      <c r="AU208" s="182" t="s">
        <v>139</v>
      </c>
      <c r="AY208" s="19" t="s">
        <v>130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9" t="s">
        <v>139</v>
      </c>
      <c r="BK208" s="183">
        <f>ROUND(I208*H208,2)</f>
        <v>0</v>
      </c>
      <c r="BL208" s="19" t="s">
        <v>138</v>
      </c>
      <c r="BM208" s="182" t="s">
        <v>347</v>
      </c>
    </row>
    <row r="209" spans="1:65" s="2" customFormat="1" ht="10.199999999999999">
      <c r="A209" s="36"/>
      <c r="B209" s="37"/>
      <c r="C209" s="38"/>
      <c r="D209" s="184" t="s">
        <v>141</v>
      </c>
      <c r="E209" s="38"/>
      <c r="F209" s="185" t="s">
        <v>348</v>
      </c>
      <c r="G209" s="38"/>
      <c r="H209" s="38"/>
      <c r="I209" s="186"/>
      <c r="J209" s="38"/>
      <c r="K209" s="38"/>
      <c r="L209" s="41"/>
      <c r="M209" s="187"/>
      <c r="N209" s="188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141</v>
      </c>
      <c r="AU209" s="19" t="s">
        <v>139</v>
      </c>
    </row>
    <row r="210" spans="1:65" s="12" customFormat="1" ht="25.95" customHeight="1">
      <c r="B210" s="155"/>
      <c r="C210" s="156"/>
      <c r="D210" s="157" t="s">
        <v>69</v>
      </c>
      <c r="E210" s="158" t="s">
        <v>349</v>
      </c>
      <c r="F210" s="158" t="s">
        <v>350</v>
      </c>
      <c r="G210" s="156"/>
      <c r="H210" s="156"/>
      <c r="I210" s="159"/>
      <c r="J210" s="160">
        <f>BK210</f>
        <v>0</v>
      </c>
      <c r="K210" s="156"/>
      <c r="L210" s="161"/>
      <c r="M210" s="162"/>
      <c r="N210" s="163"/>
      <c r="O210" s="163"/>
      <c r="P210" s="164">
        <f>P211+P223+P238+P282+P286+P295+P310+P319+P326+P349+P402+P407+P426+P444+P471+P509+P526</f>
        <v>0</v>
      </c>
      <c r="Q210" s="163"/>
      <c r="R210" s="164">
        <f>R211+R223+R238+R282+R286+R295+R310+R319+R326+R349+R402+R407+R426+R444+R471+R509+R526</f>
        <v>1.9565972999999999</v>
      </c>
      <c r="S210" s="163"/>
      <c r="T210" s="165">
        <f>T211+T223+T238+T282+T286+T295+T310+T319+T326+T349+T402+T407+T426+T444+T471+T509+T526</f>
        <v>2.0520900000000002</v>
      </c>
      <c r="AR210" s="166" t="s">
        <v>139</v>
      </c>
      <c r="AT210" s="167" t="s">
        <v>69</v>
      </c>
      <c r="AU210" s="167" t="s">
        <v>70</v>
      </c>
      <c r="AY210" s="166" t="s">
        <v>130</v>
      </c>
      <c r="BK210" s="168">
        <f>BK211+BK223+BK238+BK282+BK286+BK295+BK310+BK319+BK326+BK349+BK402+BK407+BK426+BK444+BK471+BK509+BK526</f>
        <v>0</v>
      </c>
    </row>
    <row r="211" spans="1:65" s="12" customFormat="1" ht="22.8" customHeight="1">
      <c r="B211" s="155"/>
      <c r="C211" s="156"/>
      <c r="D211" s="157" t="s">
        <v>69</v>
      </c>
      <c r="E211" s="169" t="s">
        <v>351</v>
      </c>
      <c r="F211" s="169" t="s">
        <v>352</v>
      </c>
      <c r="G211" s="156"/>
      <c r="H211" s="156"/>
      <c r="I211" s="159"/>
      <c r="J211" s="170">
        <f>BK211</f>
        <v>0</v>
      </c>
      <c r="K211" s="156"/>
      <c r="L211" s="161"/>
      <c r="M211" s="162"/>
      <c r="N211" s="163"/>
      <c r="O211" s="163"/>
      <c r="P211" s="164">
        <f>SUM(P212:P222)</f>
        <v>0</v>
      </c>
      <c r="Q211" s="163"/>
      <c r="R211" s="164">
        <f>SUM(R212:R222)</f>
        <v>3.4043200000000003E-2</v>
      </c>
      <c r="S211" s="163"/>
      <c r="T211" s="165">
        <f>SUM(T212:T222)</f>
        <v>0</v>
      </c>
      <c r="AR211" s="166" t="s">
        <v>139</v>
      </c>
      <c r="AT211" s="167" t="s">
        <v>69</v>
      </c>
      <c r="AU211" s="167" t="s">
        <v>78</v>
      </c>
      <c r="AY211" s="166" t="s">
        <v>130</v>
      </c>
      <c r="BK211" s="168">
        <f>SUM(BK212:BK222)</f>
        <v>0</v>
      </c>
    </row>
    <row r="212" spans="1:65" s="2" customFormat="1" ht="24.15" customHeight="1">
      <c r="A212" s="36"/>
      <c r="B212" s="37"/>
      <c r="C212" s="171" t="s">
        <v>353</v>
      </c>
      <c r="D212" s="171" t="s">
        <v>133</v>
      </c>
      <c r="E212" s="172" t="s">
        <v>354</v>
      </c>
      <c r="F212" s="173" t="s">
        <v>355</v>
      </c>
      <c r="G212" s="174" t="s">
        <v>136</v>
      </c>
      <c r="H212" s="175">
        <v>2.1</v>
      </c>
      <c r="I212" s="176"/>
      <c r="J212" s="177">
        <f>ROUND(I212*H212,2)</f>
        <v>0</v>
      </c>
      <c r="K212" s="173" t="s">
        <v>137</v>
      </c>
      <c r="L212" s="41"/>
      <c r="M212" s="178" t="s">
        <v>19</v>
      </c>
      <c r="N212" s="179" t="s">
        <v>42</v>
      </c>
      <c r="O212" s="66"/>
      <c r="P212" s="180">
        <f>O212*H212</f>
        <v>0</v>
      </c>
      <c r="Q212" s="180">
        <v>3.5000000000000001E-3</v>
      </c>
      <c r="R212" s="180">
        <f>Q212*H212</f>
        <v>7.3500000000000006E-3</v>
      </c>
      <c r="S212" s="180">
        <v>0</v>
      </c>
      <c r="T212" s="181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2" t="s">
        <v>221</v>
      </c>
      <c r="AT212" s="182" t="s">
        <v>133</v>
      </c>
      <c r="AU212" s="182" t="s">
        <v>139</v>
      </c>
      <c r="AY212" s="19" t="s">
        <v>130</v>
      </c>
      <c r="BE212" s="183">
        <f>IF(N212="základní",J212,0)</f>
        <v>0</v>
      </c>
      <c r="BF212" s="183">
        <f>IF(N212="snížená",J212,0)</f>
        <v>0</v>
      </c>
      <c r="BG212" s="183">
        <f>IF(N212="zákl. přenesená",J212,0)</f>
        <v>0</v>
      </c>
      <c r="BH212" s="183">
        <f>IF(N212="sníž. přenesená",J212,0)</f>
        <v>0</v>
      </c>
      <c r="BI212" s="183">
        <f>IF(N212="nulová",J212,0)</f>
        <v>0</v>
      </c>
      <c r="BJ212" s="19" t="s">
        <v>139</v>
      </c>
      <c r="BK212" s="183">
        <f>ROUND(I212*H212,2)</f>
        <v>0</v>
      </c>
      <c r="BL212" s="19" t="s">
        <v>221</v>
      </c>
      <c r="BM212" s="182" t="s">
        <v>356</v>
      </c>
    </row>
    <row r="213" spans="1:65" s="2" customFormat="1" ht="10.199999999999999">
      <c r="A213" s="36"/>
      <c r="B213" s="37"/>
      <c r="C213" s="38"/>
      <c r="D213" s="184" t="s">
        <v>141</v>
      </c>
      <c r="E213" s="38"/>
      <c r="F213" s="185" t="s">
        <v>357</v>
      </c>
      <c r="G213" s="38"/>
      <c r="H213" s="38"/>
      <c r="I213" s="186"/>
      <c r="J213" s="38"/>
      <c r="K213" s="38"/>
      <c r="L213" s="41"/>
      <c r="M213" s="187"/>
      <c r="N213" s="188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141</v>
      </c>
      <c r="AU213" s="19" t="s">
        <v>139</v>
      </c>
    </row>
    <row r="214" spans="1:65" s="2" customFormat="1" ht="24.15" customHeight="1">
      <c r="A214" s="36"/>
      <c r="B214" s="37"/>
      <c r="C214" s="171" t="s">
        <v>358</v>
      </c>
      <c r="D214" s="171" t="s">
        <v>133</v>
      </c>
      <c r="E214" s="172" t="s">
        <v>359</v>
      </c>
      <c r="F214" s="173" t="s">
        <v>360</v>
      </c>
      <c r="G214" s="174" t="s">
        <v>136</v>
      </c>
      <c r="H214" s="175">
        <v>7.34</v>
      </c>
      <c r="I214" s="176"/>
      <c r="J214" s="177">
        <f>ROUND(I214*H214,2)</f>
        <v>0</v>
      </c>
      <c r="K214" s="173" t="s">
        <v>137</v>
      </c>
      <c r="L214" s="41"/>
      <c r="M214" s="178" t="s">
        <v>19</v>
      </c>
      <c r="N214" s="179" t="s">
        <v>42</v>
      </c>
      <c r="O214" s="66"/>
      <c r="P214" s="180">
        <f>O214*H214</f>
        <v>0</v>
      </c>
      <c r="Q214" s="180">
        <v>3.5000000000000001E-3</v>
      </c>
      <c r="R214" s="180">
        <f>Q214*H214</f>
        <v>2.5690000000000001E-2</v>
      </c>
      <c r="S214" s="180">
        <v>0</v>
      </c>
      <c r="T214" s="181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82" t="s">
        <v>221</v>
      </c>
      <c r="AT214" s="182" t="s">
        <v>133</v>
      </c>
      <c r="AU214" s="182" t="s">
        <v>139</v>
      </c>
      <c r="AY214" s="19" t="s">
        <v>130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19" t="s">
        <v>139</v>
      </c>
      <c r="BK214" s="183">
        <f>ROUND(I214*H214,2)</f>
        <v>0</v>
      </c>
      <c r="BL214" s="19" t="s">
        <v>221</v>
      </c>
      <c r="BM214" s="182" t="s">
        <v>361</v>
      </c>
    </row>
    <row r="215" spans="1:65" s="2" customFormat="1" ht="10.199999999999999">
      <c r="A215" s="36"/>
      <c r="B215" s="37"/>
      <c r="C215" s="38"/>
      <c r="D215" s="184" t="s">
        <v>141</v>
      </c>
      <c r="E215" s="38"/>
      <c r="F215" s="185" t="s">
        <v>362</v>
      </c>
      <c r="G215" s="38"/>
      <c r="H215" s="38"/>
      <c r="I215" s="186"/>
      <c r="J215" s="38"/>
      <c r="K215" s="38"/>
      <c r="L215" s="41"/>
      <c r="M215" s="187"/>
      <c r="N215" s="188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141</v>
      </c>
      <c r="AU215" s="19" t="s">
        <v>139</v>
      </c>
    </row>
    <row r="216" spans="1:65" s="13" customFormat="1" ht="10.199999999999999">
      <c r="B216" s="189"/>
      <c r="C216" s="190"/>
      <c r="D216" s="191" t="s">
        <v>143</v>
      </c>
      <c r="E216" s="192" t="s">
        <v>19</v>
      </c>
      <c r="F216" s="193" t="s">
        <v>363</v>
      </c>
      <c r="G216" s="190"/>
      <c r="H216" s="194">
        <v>7.34</v>
      </c>
      <c r="I216" s="195"/>
      <c r="J216" s="190"/>
      <c r="K216" s="190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143</v>
      </c>
      <c r="AU216" s="200" t="s">
        <v>139</v>
      </c>
      <c r="AV216" s="13" t="s">
        <v>139</v>
      </c>
      <c r="AW216" s="13" t="s">
        <v>31</v>
      </c>
      <c r="AX216" s="13" t="s">
        <v>78</v>
      </c>
      <c r="AY216" s="200" t="s">
        <v>130</v>
      </c>
    </row>
    <row r="217" spans="1:65" s="2" customFormat="1" ht="24.15" customHeight="1">
      <c r="A217" s="36"/>
      <c r="B217" s="37"/>
      <c r="C217" s="171" t="s">
        <v>364</v>
      </c>
      <c r="D217" s="171" t="s">
        <v>133</v>
      </c>
      <c r="E217" s="172" t="s">
        <v>365</v>
      </c>
      <c r="F217" s="173" t="s">
        <v>366</v>
      </c>
      <c r="G217" s="174" t="s">
        <v>150</v>
      </c>
      <c r="H217" s="175">
        <v>11.4</v>
      </c>
      <c r="I217" s="176"/>
      <c r="J217" s="177">
        <f>ROUND(I217*H217,2)</f>
        <v>0</v>
      </c>
      <c r="K217" s="173" t="s">
        <v>137</v>
      </c>
      <c r="L217" s="41"/>
      <c r="M217" s="178" t="s">
        <v>19</v>
      </c>
      <c r="N217" s="179" t="s">
        <v>42</v>
      </c>
      <c r="O217" s="66"/>
      <c r="P217" s="180">
        <f>O217*H217</f>
        <v>0</v>
      </c>
      <c r="Q217" s="180">
        <v>0</v>
      </c>
      <c r="R217" s="180">
        <f>Q217*H217</f>
        <v>0</v>
      </c>
      <c r="S217" s="180">
        <v>0</v>
      </c>
      <c r="T217" s="181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82" t="s">
        <v>221</v>
      </c>
      <c r="AT217" s="182" t="s">
        <v>133</v>
      </c>
      <c r="AU217" s="182" t="s">
        <v>139</v>
      </c>
      <c r="AY217" s="19" t="s">
        <v>130</v>
      </c>
      <c r="BE217" s="183">
        <f>IF(N217="základní",J217,0)</f>
        <v>0</v>
      </c>
      <c r="BF217" s="183">
        <f>IF(N217="snížená",J217,0)</f>
        <v>0</v>
      </c>
      <c r="BG217" s="183">
        <f>IF(N217="zákl. přenesená",J217,0)</f>
        <v>0</v>
      </c>
      <c r="BH217" s="183">
        <f>IF(N217="sníž. přenesená",J217,0)</f>
        <v>0</v>
      </c>
      <c r="BI217" s="183">
        <f>IF(N217="nulová",J217,0)</f>
        <v>0</v>
      </c>
      <c r="BJ217" s="19" t="s">
        <v>139</v>
      </c>
      <c r="BK217" s="183">
        <f>ROUND(I217*H217,2)</f>
        <v>0</v>
      </c>
      <c r="BL217" s="19" t="s">
        <v>221</v>
      </c>
      <c r="BM217" s="182" t="s">
        <v>367</v>
      </c>
    </row>
    <row r="218" spans="1:65" s="2" customFormat="1" ht="10.199999999999999">
      <c r="A218" s="36"/>
      <c r="B218" s="37"/>
      <c r="C218" s="38"/>
      <c r="D218" s="184" t="s">
        <v>141</v>
      </c>
      <c r="E218" s="38"/>
      <c r="F218" s="185" t="s">
        <v>368</v>
      </c>
      <c r="G218" s="38"/>
      <c r="H218" s="38"/>
      <c r="I218" s="186"/>
      <c r="J218" s="38"/>
      <c r="K218" s="38"/>
      <c r="L218" s="41"/>
      <c r="M218" s="187"/>
      <c r="N218" s="188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141</v>
      </c>
      <c r="AU218" s="19" t="s">
        <v>139</v>
      </c>
    </row>
    <row r="219" spans="1:65" s="2" customFormat="1" ht="16.5" customHeight="1">
      <c r="A219" s="36"/>
      <c r="B219" s="37"/>
      <c r="C219" s="223" t="s">
        <v>369</v>
      </c>
      <c r="D219" s="223" t="s">
        <v>228</v>
      </c>
      <c r="E219" s="224" t="s">
        <v>370</v>
      </c>
      <c r="F219" s="225" t="s">
        <v>371</v>
      </c>
      <c r="G219" s="226" t="s">
        <v>150</v>
      </c>
      <c r="H219" s="227">
        <v>12.54</v>
      </c>
      <c r="I219" s="228"/>
      <c r="J219" s="229">
        <f>ROUND(I219*H219,2)</f>
        <v>0</v>
      </c>
      <c r="K219" s="225" t="s">
        <v>137</v>
      </c>
      <c r="L219" s="230"/>
      <c r="M219" s="231" t="s">
        <v>19</v>
      </c>
      <c r="N219" s="232" t="s">
        <v>42</v>
      </c>
      <c r="O219" s="66"/>
      <c r="P219" s="180">
        <f>O219*H219</f>
        <v>0</v>
      </c>
      <c r="Q219" s="180">
        <v>8.0000000000000007E-5</v>
      </c>
      <c r="R219" s="180">
        <f>Q219*H219</f>
        <v>1.0032000000000001E-3</v>
      </c>
      <c r="S219" s="180">
        <v>0</v>
      </c>
      <c r="T219" s="181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82" t="s">
        <v>305</v>
      </c>
      <c r="AT219" s="182" t="s">
        <v>228</v>
      </c>
      <c r="AU219" s="182" t="s">
        <v>139</v>
      </c>
      <c r="AY219" s="19" t="s">
        <v>130</v>
      </c>
      <c r="BE219" s="183">
        <f>IF(N219="základní",J219,0)</f>
        <v>0</v>
      </c>
      <c r="BF219" s="183">
        <f>IF(N219="snížená",J219,0)</f>
        <v>0</v>
      </c>
      <c r="BG219" s="183">
        <f>IF(N219="zákl. přenesená",J219,0)</f>
        <v>0</v>
      </c>
      <c r="BH219" s="183">
        <f>IF(N219="sníž. přenesená",J219,0)</f>
        <v>0</v>
      </c>
      <c r="BI219" s="183">
        <f>IF(N219="nulová",J219,0)</f>
        <v>0</v>
      </c>
      <c r="BJ219" s="19" t="s">
        <v>139</v>
      </c>
      <c r="BK219" s="183">
        <f>ROUND(I219*H219,2)</f>
        <v>0</v>
      </c>
      <c r="BL219" s="19" t="s">
        <v>221</v>
      </c>
      <c r="BM219" s="182" t="s">
        <v>372</v>
      </c>
    </row>
    <row r="220" spans="1:65" s="13" customFormat="1" ht="10.199999999999999">
      <c r="B220" s="189"/>
      <c r="C220" s="190"/>
      <c r="D220" s="191" t="s">
        <v>143</v>
      </c>
      <c r="E220" s="192" t="s">
        <v>19</v>
      </c>
      <c r="F220" s="193" t="s">
        <v>373</v>
      </c>
      <c r="G220" s="190"/>
      <c r="H220" s="194">
        <v>12.54</v>
      </c>
      <c r="I220" s="195"/>
      <c r="J220" s="190"/>
      <c r="K220" s="190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143</v>
      </c>
      <c r="AU220" s="200" t="s">
        <v>139</v>
      </c>
      <c r="AV220" s="13" t="s">
        <v>139</v>
      </c>
      <c r="AW220" s="13" t="s">
        <v>31</v>
      </c>
      <c r="AX220" s="13" t="s">
        <v>78</v>
      </c>
      <c r="AY220" s="200" t="s">
        <v>130</v>
      </c>
    </row>
    <row r="221" spans="1:65" s="2" customFormat="1" ht="24.15" customHeight="1">
      <c r="A221" s="36"/>
      <c r="B221" s="37"/>
      <c r="C221" s="171" t="s">
        <v>374</v>
      </c>
      <c r="D221" s="171" t="s">
        <v>133</v>
      </c>
      <c r="E221" s="172" t="s">
        <v>375</v>
      </c>
      <c r="F221" s="173" t="s">
        <v>376</v>
      </c>
      <c r="G221" s="174" t="s">
        <v>377</v>
      </c>
      <c r="H221" s="233"/>
      <c r="I221" s="176"/>
      <c r="J221" s="177">
        <f>ROUND(I221*H221,2)</f>
        <v>0</v>
      </c>
      <c r="K221" s="173" t="s">
        <v>137</v>
      </c>
      <c r="L221" s="41"/>
      <c r="M221" s="178" t="s">
        <v>19</v>
      </c>
      <c r="N221" s="179" t="s">
        <v>42</v>
      </c>
      <c r="O221" s="66"/>
      <c r="P221" s="180">
        <f>O221*H221</f>
        <v>0</v>
      </c>
      <c r="Q221" s="180">
        <v>0</v>
      </c>
      <c r="R221" s="180">
        <f>Q221*H221</f>
        <v>0</v>
      </c>
      <c r="S221" s="180">
        <v>0</v>
      </c>
      <c r="T221" s="181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82" t="s">
        <v>221</v>
      </c>
      <c r="AT221" s="182" t="s">
        <v>133</v>
      </c>
      <c r="AU221" s="182" t="s">
        <v>139</v>
      </c>
      <c r="AY221" s="19" t="s">
        <v>130</v>
      </c>
      <c r="BE221" s="183">
        <f>IF(N221="základní",J221,0)</f>
        <v>0</v>
      </c>
      <c r="BF221" s="183">
        <f>IF(N221="snížená",J221,0)</f>
        <v>0</v>
      </c>
      <c r="BG221" s="183">
        <f>IF(N221="zákl. přenesená",J221,0)</f>
        <v>0</v>
      </c>
      <c r="BH221" s="183">
        <f>IF(N221="sníž. přenesená",J221,0)</f>
        <v>0</v>
      </c>
      <c r="BI221" s="183">
        <f>IF(N221="nulová",J221,0)</f>
        <v>0</v>
      </c>
      <c r="BJ221" s="19" t="s">
        <v>139</v>
      </c>
      <c r="BK221" s="183">
        <f>ROUND(I221*H221,2)</f>
        <v>0</v>
      </c>
      <c r="BL221" s="19" t="s">
        <v>221</v>
      </c>
      <c r="BM221" s="182" t="s">
        <v>378</v>
      </c>
    </row>
    <row r="222" spans="1:65" s="2" customFormat="1" ht="10.199999999999999">
      <c r="A222" s="36"/>
      <c r="B222" s="37"/>
      <c r="C222" s="38"/>
      <c r="D222" s="184" t="s">
        <v>141</v>
      </c>
      <c r="E222" s="38"/>
      <c r="F222" s="185" t="s">
        <v>379</v>
      </c>
      <c r="G222" s="38"/>
      <c r="H222" s="38"/>
      <c r="I222" s="186"/>
      <c r="J222" s="38"/>
      <c r="K222" s="38"/>
      <c r="L222" s="41"/>
      <c r="M222" s="187"/>
      <c r="N222" s="188"/>
      <c r="O222" s="66"/>
      <c r="P222" s="66"/>
      <c r="Q222" s="66"/>
      <c r="R222" s="66"/>
      <c r="S222" s="66"/>
      <c r="T222" s="67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9" t="s">
        <v>141</v>
      </c>
      <c r="AU222" s="19" t="s">
        <v>139</v>
      </c>
    </row>
    <row r="223" spans="1:65" s="12" customFormat="1" ht="22.8" customHeight="1">
      <c r="B223" s="155"/>
      <c r="C223" s="156"/>
      <c r="D223" s="157" t="s">
        <v>69</v>
      </c>
      <c r="E223" s="169" t="s">
        <v>380</v>
      </c>
      <c r="F223" s="169" t="s">
        <v>381</v>
      </c>
      <c r="G223" s="156"/>
      <c r="H223" s="156"/>
      <c r="I223" s="159"/>
      <c r="J223" s="170">
        <f>BK223</f>
        <v>0</v>
      </c>
      <c r="K223" s="156"/>
      <c r="L223" s="161"/>
      <c r="M223" s="162"/>
      <c r="N223" s="163"/>
      <c r="O223" s="163"/>
      <c r="P223" s="164">
        <f>SUM(P224:P237)</f>
        <v>0</v>
      </c>
      <c r="Q223" s="163"/>
      <c r="R223" s="164">
        <f>SUM(R224:R237)</f>
        <v>3.3999999999999994E-3</v>
      </c>
      <c r="S223" s="163"/>
      <c r="T223" s="165">
        <f>SUM(T224:T237)</f>
        <v>0</v>
      </c>
      <c r="AR223" s="166" t="s">
        <v>139</v>
      </c>
      <c r="AT223" s="167" t="s">
        <v>69</v>
      </c>
      <c r="AU223" s="167" t="s">
        <v>78</v>
      </c>
      <c r="AY223" s="166" t="s">
        <v>130</v>
      </c>
      <c r="BK223" s="168">
        <f>SUM(BK224:BK237)</f>
        <v>0</v>
      </c>
    </row>
    <row r="224" spans="1:65" s="2" customFormat="1" ht="16.5" customHeight="1">
      <c r="A224" s="36"/>
      <c r="B224" s="37"/>
      <c r="C224" s="171" t="s">
        <v>382</v>
      </c>
      <c r="D224" s="171" t="s">
        <v>133</v>
      </c>
      <c r="E224" s="172" t="s">
        <v>383</v>
      </c>
      <c r="F224" s="173" t="s">
        <v>384</v>
      </c>
      <c r="G224" s="174" t="s">
        <v>385</v>
      </c>
      <c r="H224" s="175">
        <v>1</v>
      </c>
      <c r="I224" s="176"/>
      <c r="J224" s="177">
        <f>ROUND(I224*H224,2)</f>
        <v>0</v>
      </c>
      <c r="K224" s="173" t="s">
        <v>19</v>
      </c>
      <c r="L224" s="41"/>
      <c r="M224" s="178" t="s">
        <v>19</v>
      </c>
      <c r="N224" s="179" t="s">
        <v>42</v>
      </c>
      <c r="O224" s="66"/>
      <c r="P224" s="180">
        <f>O224*H224</f>
        <v>0</v>
      </c>
      <c r="Q224" s="180">
        <v>0</v>
      </c>
      <c r="R224" s="180">
        <f>Q224*H224</f>
        <v>0</v>
      </c>
      <c r="S224" s="180">
        <v>0</v>
      </c>
      <c r="T224" s="181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2" t="s">
        <v>221</v>
      </c>
      <c r="AT224" s="182" t="s">
        <v>133</v>
      </c>
      <c r="AU224" s="182" t="s">
        <v>139</v>
      </c>
      <c r="AY224" s="19" t="s">
        <v>130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19" t="s">
        <v>139</v>
      </c>
      <c r="BK224" s="183">
        <f>ROUND(I224*H224,2)</f>
        <v>0</v>
      </c>
      <c r="BL224" s="19" t="s">
        <v>221</v>
      </c>
      <c r="BM224" s="182" t="s">
        <v>386</v>
      </c>
    </row>
    <row r="225" spans="1:65" s="2" customFormat="1" ht="16.5" customHeight="1">
      <c r="A225" s="36"/>
      <c r="B225" s="37"/>
      <c r="C225" s="171" t="s">
        <v>387</v>
      </c>
      <c r="D225" s="171" t="s">
        <v>133</v>
      </c>
      <c r="E225" s="172" t="s">
        <v>388</v>
      </c>
      <c r="F225" s="173" t="s">
        <v>389</v>
      </c>
      <c r="G225" s="174" t="s">
        <v>150</v>
      </c>
      <c r="H225" s="175">
        <v>1</v>
      </c>
      <c r="I225" s="176"/>
      <c r="J225" s="177">
        <f>ROUND(I225*H225,2)</f>
        <v>0</v>
      </c>
      <c r="K225" s="173" t="s">
        <v>137</v>
      </c>
      <c r="L225" s="41"/>
      <c r="M225" s="178" t="s">
        <v>19</v>
      </c>
      <c r="N225" s="179" t="s">
        <v>42</v>
      </c>
      <c r="O225" s="66"/>
      <c r="P225" s="180">
        <f>O225*H225</f>
        <v>0</v>
      </c>
      <c r="Q225" s="180">
        <v>4.8000000000000001E-4</v>
      </c>
      <c r="R225" s="180">
        <f>Q225*H225</f>
        <v>4.8000000000000001E-4</v>
      </c>
      <c r="S225" s="180">
        <v>0</v>
      </c>
      <c r="T225" s="181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82" t="s">
        <v>221</v>
      </c>
      <c r="AT225" s="182" t="s">
        <v>133</v>
      </c>
      <c r="AU225" s="182" t="s">
        <v>139</v>
      </c>
      <c r="AY225" s="19" t="s">
        <v>130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9" t="s">
        <v>139</v>
      </c>
      <c r="BK225" s="183">
        <f>ROUND(I225*H225,2)</f>
        <v>0</v>
      </c>
      <c r="BL225" s="19" t="s">
        <v>221</v>
      </c>
      <c r="BM225" s="182" t="s">
        <v>390</v>
      </c>
    </row>
    <row r="226" spans="1:65" s="2" customFormat="1" ht="10.199999999999999">
      <c r="A226" s="36"/>
      <c r="B226" s="37"/>
      <c r="C226" s="38"/>
      <c r="D226" s="184" t="s">
        <v>141</v>
      </c>
      <c r="E226" s="38"/>
      <c r="F226" s="185" t="s">
        <v>391</v>
      </c>
      <c r="G226" s="38"/>
      <c r="H226" s="38"/>
      <c r="I226" s="186"/>
      <c r="J226" s="38"/>
      <c r="K226" s="38"/>
      <c r="L226" s="41"/>
      <c r="M226" s="187"/>
      <c r="N226" s="188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141</v>
      </c>
      <c r="AU226" s="19" t="s">
        <v>139</v>
      </c>
    </row>
    <row r="227" spans="1:65" s="2" customFormat="1" ht="16.5" customHeight="1">
      <c r="A227" s="36"/>
      <c r="B227" s="37"/>
      <c r="C227" s="171" t="s">
        <v>392</v>
      </c>
      <c r="D227" s="171" t="s">
        <v>133</v>
      </c>
      <c r="E227" s="172" t="s">
        <v>393</v>
      </c>
      <c r="F227" s="173" t="s">
        <v>394</v>
      </c>
      <c r="G227" s="174" t="s">
        <v>150</v>
      </c>
      <c r="H227" s="175">
        <v>1</v>
      </c>
      <c r="I227" s="176"/>
      <c r="J227" s="177">
        <f>ROUND(I227*H227,2)</f>
        <v>0</v>
      </c>
      <c r="K227" s="173" t="s">
        <v>137</v>
      </c>
      <c r="L227" s="41"/>
      <c r="M227" s="178" t="s">
        <v>19</v>
      </c>
      <c r="N227" s="179" t="s">
        <v>42</v>
      </c>
      <c r="O227" s="66"/>
      <c r="P227" s="180">
        <f>O227*H227</f>
        <v>0</v>
      </c>
      <c r="Q227" s="180">
        <v>2.2399999999999998E-3</v>
      </c>
      <c r="R227" s="180">
        <f>Q227*H227</f>
        <v>2.2399999999999998E-3</v>
      </c>
      <c r="S227" s="180">
        <v>0</v>
      </c>
      <c r="T227" s="181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2" t="s">
        <v>221</v>
      </c>
      <c r="AT227" s="182" t="s">
        <v>133</v>
      </c>
      <c r="AU227" s="182" t="s">
        <v>139</v>
      </c>
      <c r="AY227" s="19" t="s">
        <v>130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9" t="s">
        <v>139</v>
      </c>
      <c r="BK227" s="183">
        <f>ROUND(I227*H227,2)</f>
        <v>0</v>
      </c>
      <c r="BL227" s="19" t="s">
        <v>221</v>
      </c>
      <c r="BM227" s="182" t="s">
        <v>395</v>
      </c>
    </row>
    <row r="228" spans="1:65" s="2" customFormat="1" ht="10.199999999999999">
      <c r="A228" s="36"/>
      <c r="B228" s="37"/>
      <c r="C228" s="38"/>
      <c r="D228" s="184" t="s">
        <v>141</v>
      </c>
      <c r="E228" s="38"/>
      <c r="F228" s="185" t="s">
        <v>396</v>
      </c>
      <c r="G228" s="38"/>
      <c r="H228" s="38"/>
      <c r="I228" s="186"/>
      <c r="J228" s="38"/>
      <c r="K228" s="38"/>
      <c r="L228" s="41"/>
      <c r="M228" s="187"/>
      <c r="N228" s="188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141</v>
      </c>
      <c r="AU228" s="19" t="s">
        <v>139</v>
      </c>
    </row>
    <row r="229" spans="1:65" s="2" customFormat="1" ht="16.5" customHeight="1">
      <c r="A229" s="36"/>
      <c r="B229" s="37"/>
      <c r="C229" s="171" t="s">
        <v>397</v>
      </c>
      <c r="D229" s="171" t="s">
        <v>133</v>
      </c>
      <c r="E229" s="172" t="s">
        <v>398</v>
      </c>
      <c r="F229" s="173" t="s">
        <v>399</v>
      </c>
      <c r="G229" s="174" t="s">
        <v>224</v>
      </c>
      <c r="H229" s="175">
        <v>3</v>
      </c>
      <c r="I229" s="176"/>
      <c r="J229" s="177">
        <f>ROUND(I229*H229,2)</f>
        <v>0</v>
      </c>
      <c r="K229" s="173" t="s">
        <v>137</v>
      </c>
      <c r="L229" s="41"/>
      <c r="M229" s="178" t="s">
        <v>19</v>
      </c>
      <c r="N229" s="179" t="s">
        <v>42</v>
      </c>
      <c r="O229" s="66"/>
      <c r="P229" s="180">
        <f>O229*H229</f>
        <v>0</v>
      </c>
      <c r="Q229" s="180">
        <v>0</v>
      </c>
      <c r="R229" s="180">
        <f>Q229*H229</f>
        <v>0</v>
      </c>
      <c r="S229" s="180">
        <v>0</v>
      </c>
      <c r="T229" s="181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82" t="s">
        <v>221</v>
      </c>
      <c r="AT229" s="182" t="s">
        <v>133</v>
      </c>
      <c r="AU229" s="182" t="s">
        <v>139</v>
      </c>
      <c r="AY229" s="19" t="s">
        <v>130</v>
      </c>
      <c r="BE229" s="183">
        <f>IF(N229="základní",J229,0)</f>
        <v>0</v>
      </c>
      <c r="BF229" s="183">
        <f>IF(N229="snížená",J229,0)</f>
        <v>0</v>
      </c>
      <c r="BG229" s="183">
        <f>IF(N229="zákl. přenesená",J229,0)</f>
        <v>0</v>
      </c>
      <c r="BH229" s="183">
        <f>IF(N229="sníž. přenesená",J229,0)</f>
        <v>0</v>
      </c>
      <c r="BI229" s="183">
        <f>IF(N229="nulová",J229,0)</f>
        <v>0</v>
      </c>
      <c r="BJ229" s="19" t="s">
        <v>139</v>
      </c>
      <c r="BK229" s="183">
        <f>ROUND(I229*H229,2)</f>
        <v>0</v>
      </c>
      <c r="BL229" s="19" t="s">
        <v>221</v>
      </c>
      <c r="BM229" s="182" t="s">
        <v>400</v>
      </c>
    </row>
    <row r="230" spans="1:65" s="2" customFormat="1" ht="10.199999999999999">
      <c r="A230" s="36"/>
      <c r="B230" s="37"/>
      <c r="C230" s="38"/>
      <c r="D230" s="184" t="s">
        <v>141</v>
      </c>
      <c r="E230" s="38"/>
      <c r="F230" s="185" t="s">
        <v>401</v>
      </c>
      <c r="G230" s="38"/>
      <c r="H230" s="38"/>
      <c r="I230" s="186"/>
      <c r="J230" s="38"/>
      <c r="K230" s="38"/>
      <c r="L230" s="41"/>
      <c r="M230" s="187"/>
      <c r="N230" s="188"/>
      <c r="O230" s="66"/>
      <c r="P230" s="66"/>
      <c r="Q230" s="66"/>
      <c r="R230" s="66"/>
      <c r="S230" s="66"/>
      <c r="T230" s="67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9" t="s">
        <v>141</v>
      </c>
      <c r="AU230" s="19" t="s">
        <v>139</v>
      </c>
    </row>
    <row r="231" spans="1:65" s="2" customFormat="1" ht="16.5" customHeight="1">
      <c r="A231" s="36"/>
      <c r="B231" s="37"/>
      <c r="C231" s="171" t="s">
        <v>402</v>
      </c>
      <c r="D231" s="171" t="s">
        <v>133</v>
      </c>
      <c r="E231" s="172" t="s">
        <v>403</v>
      </c>
      <c r="F231" s="173" t="s">
        <v>404</v>
      </c>
      <c r="G231" s="174" t="s">
        <v>224</v>
      </c>
      <c r="H231" s="175">
        <v>2</v>
      </c>
      <c r="I231" s="176"/>
      <c r="J231" s="177">
        <f>ROUND(I231*H231,2)</f>
        <v>0</v>
      </c>
      <c r="K231" s="173" t="s">
        <v>137</v>
      </c>
      <c r="L231" s="41"/>
      <c r="M231" s="178" t="s">
        <v>19</v>
      </c>
      <c r="N231" s="179" t="s">
        <v>42</v>
      </c>
      <c r="O231" s="66"/>
      <c r="P231" s="180">
        <f>O231*H231</f>
        <v>0</v>
      </c>
      <c r="Q231" s="180">
        <v>6.0000000000000002E-5</v>
      </c>
      <c r="R231" s="180">
        <f>Q231*H231</f>
        <v>1.2E-4</v>
      </c>
      <c r="S231" s="180">
        <v>0</v>
      </c>
      <c r="T231" s="181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82" t="s">
        <v>221</v>
      </c>
      <c r="AT231" s="182" t="s">
        <v>133</v>
      </c>
      <c r="AU231" s="182" t="s">
        <v>139</v>
      </c>
      <c r="AY231" s="19" t="s">
        <v>130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9" t="s">
        <v>139</v>
      </c>
      <c r="BK231" s="183">
        <f>ROUND(I231*H231,2)</f>
        <v>0</v>
      </c>
      <c r="BL231" s="19" t="s">
        <v>221</v>
      </c>
      <c r="BM231" s="182" t="s">
        <v>405</v>
      </c>
    </row>
    <row r="232" spans="1:65" s="2" customFormat="1" ht="10.199999999999999">
      <c r="A232" s="36"/>
      <c r="B232" s="37"/>
      <c r="C232" s="38"/>
      <c r="D232" s="184" t="s">
        <v>141</v>
      </c>
      <c r="E232" s="38"/>
      <c r="F232" s="185" t="s">
        <v>406</v>
      </c>
      <c r="G232" s="38"/>
      <c r="H232" s="38"/>
      <c r="I232" s="186"/>
      <c r="J232" s="38"/>
      <c r="K232" s="38"/>
      <c r="L232" s="41"/>
      <c r="M232" s="187"/>
      <c r="N232" s="188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141</v>
      </c>
      <c r="AU232" s="19" t="s">
        <v>139</v>
      </c>
    </row>
    <row r="233" spans="1:65" s="2" customFormat="1" ht="16.5" customHeight="1">
      <c r="A233" s="36"/>
      <c r="B233" s="37"/>
      <c r="C233" s="223" t="s">
        <v>407</v>
      </c>
      <c r="D233" s="223" t="s">
        <v>228</v>
      </c>
      <c r="E233" s="224" t="s">
        <v>408</v>
      </c>
      <c r="F233" s="225" t="s">
        <v>409</v>
      </c>
      <c r="G233" s="226" t="s">
        <v>224</v>
      </c>
      <c r="H233" s="227">
        <v>2</v>
      </c>
      <c r="I233" s="228"/>
      <c r="J233" s="229">
        <f>ROUND(I233*H233,2)</f>
        <v>0</v>
      </c>
      <c r="K233" s="225" t="s">
        <v>137</v>
      </c>
      <c r="L233" s="230"/>
      <c r="M233" s="231" t="s">
        <v>19</v>
      </c>
      <c r="N233" s="232" t="s">
        <v>42</v>
      </c>
      <c r="O233" s="66"/>
      <c r="P233" s="180">
        <f>O233*H233</f>
        <v>0</v>
      </c>
      <c r="Q233" s="180">
        <v>2.7999999999999998E-4</v>
      </c>
      <c r="R233" s="180">
        <f>Q233*H233</f>
        <v>5.5999999999999995E-4</v>
      </c>
      <c r="S233" s="180">
        <v>0</v>
      </c>
      <c r="T233" s="181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2" t="s">
        <v>305</v>
      </c>
      <c r="AT233" s="182" t="s">
        <v>228</v>
      </c>
      <c r="AU233" s="182" t="s">
        <v>139</v>
      </c>
      <c r="AY233" s="19" t="s">
        <v>130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9" t="s">
        <v>139</v>
      </c>
      <c r="BK233" s="183">
        <f>ROUND(I233*H233,2)</f>
        <v>0</v>
      </c>
      <c r="BL233" s="19" t="s">
        <v>221</v>
      </c>
      <c r="BM233" s="182" t="s">
        <v>410</v>
      </c>
    </row>
    <row r="234" spans="1:65" s="2" customFormat="1" ht="16.5" customHeight="1">
      <c r="A234" s="36"/>
      <c r="B234" s="37"/>
      <c r="C234" s="171" t="s">
        <v>411</v>
      </c>
      <c r="D234" s="171" t="s">
        <v>133</v>
      </c>
      <c r="E234" s="172" t="s">
        <v>412</v>
      </c>
      <c r="F234" s="173" t="s">
        <v>413</v>
      </c>
      <c r="G234" s="174" t="s">
        <v>150</v>
      </c>
      <c r="H234" s="175">
        <v>2</v>
      </c>
      <c r="I234" s="176"/>
      <c r="J234" s="177">
        <f>ROUND(I234*H234,2)</f>
        <v>0</v>
      </c>
      <c r="K234" s="173" t="s">
        <v>137</v>
      </c>
      <c r="L234" s="41"/>
      <c r="M234" s="178" t="s">
        <v>19</v>
      </c>
      <c r="N234" s="179" t="s">
        <v>42</v>
      </c>
      <c r="O234" s="66"/>
      <c r="P234" s="180">
        <f>O234*H234</f>
        <v>0</v>
      </c>
      <c r="Q234" s="180">
        <v>0</v>
      </c>
      <c r="R234" s="180">
        <f>Q234*H234</f>
        <v>0</v>
      </c>
      <c r="S234" s="180">
        <v>0</v>
      </c>
      <c r="T234" s="181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82" t="s">
        <v>221</v>
      </c>
      <c r="AT234" s="182" t="s">
        <v>133</v>
      </c>
      <c r="AU234" s="182" t="s">
        <v>139</v>
      </c>
      <c r="AY234" s="19" t="s">
        <v>130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19" t="s">
        <v>139</v>
      </c>
      <c r="BK234" s="183">
        <f>ROUND(I234*H234,2)</f>
        <v>0</v>
      </c>
      <c r="BL234" s="19" t="s">
        <v>221</v>
      </c>
      <c r="BM234" s="182" t="s">
        <v>414</v>
      </c>
    </row>
    <row r="235" spans="1:65" s="2" customFormat="1" ht="10.199999999999999">
      <c r="A235" s="36"/>
      <c r="B235" s="37"/>
      <c r="C235" s="38"/>
      <c r="D235" s="184" t="s">
        <v>141</v>
      </c>
      <c r="E235" s="38"/>
      <c r="F235" s="185" t="s">
        <v>415</v>
      </c>
      <c r="G235" s="38"/>
      <c r="H235" s="38"/>
      <c r="I235" s="186"/>
      <c r="J235" s="38"/>
      <c r="K235" s="38"/>
      <c r="L235" s="41"/>
      <c r="M235" s="187"/>
      <c r="N235" s="188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141</v>
      </c>
      <c r="AU235" s="19" t="s">
        <v>139</v>
      </c>
    </row>
    <row r="236" spans="1:65" s="2" customFormat="1" ht="24.15" customHeight="1">
      <c r="A236" s="36"/>
      <c r="B236" s="37"/>
      <c r="C236" s="171" t="s">
        <v>416</v>
      </c>
      <c r="D236" s="171" t="s">
        <v>133</v>
      </c>
      <c r="E236" s="172" t="s">
        <v>417</v>
      </c>
      <c r="F236" s="173" t="s">
        <v>418</v>
      </c>
      <c r="G236" s="174" t="s">
        <v>377</v>
      </c>
      <c r="H236" s="233"/>
      <c r="I236" s="176"/>
      <c r="J236" s="177">
        <f>ROUND(I236*H236,2)</f>
        <v>0</v>
      </c>
      <c r="K236" s="173" t="s">
        <v>137</v>
      </c>
      <c r="L236" s="41"/>
      <c r="M236" s="178" t="s">
        <v>19</v>
      </c>
      <c r="N236" s="179" t="s">
        <v>42</v>
      </c>
      <c r="O236" s="66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182" t="s">
        <v>221</v>
      </c>
      <c r="AT236" s="182" t="s">
        <v>133</v>
      </c>
      <c r="AU236" s="182" t="s">
        <v>139</v>
      </c>
      <c r="AY236" s="19" t="s">
        <v>130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9" t="s">
        <v>139</v>
      </c>
      <c r="BK236" s="183">
        <f>ROUND(I236*H236,2)</f>
        <v>0</v>
      </c>
      <c r="BL236" s="19" t="s">
        <v>221</v>
      </c>
      <c r="BM236" s="182" t="s">
        <v>419</v>
      </c>
    </row>
    <row r="237" spans="1:65" s="2" customFormat="1" ht="10.199999999999999">
      <c r="A237" s="36"/>
      <c r="B237" s="37"/>
      <c r="C237" s="38"/>
      <c r="D237" s="184" t="s">
        <v>141</v>
      </c>
      <c r="E237" s="38"/>
      <c r="F237" s="185" t="s">
        <v>420</v>
      </c>
      <c r="G237" s="38"/>
      <c r="H237" s="38"/>
      <c r="I237" s="186"/>
      <c r="J237" s="38"/>
      <c r="K237" s="38"/>
      <c r="L237" s="41"/>
      <c r="M237" s="187"/>
      <c r="N237" s="188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141</v>
      </c>
      <c r="AU237" s="19" t="s">
        <v>139</v>
      </c>
    </row>
    <row r="238" spans="1:65" s="12" customFormat="1" ht="22.8" customHeight="1">
      <c r="B238" s="155"/>
      <c r="C238" s="156"/>
      <c r="D238" s="157" t="s">
        <v>69</v>
      </c>
      <c r="E238" s="169" t="s">
        <v>421</v>
      </c>
      <c r="F238" s="169" t="s">
        <v>422</v>
      </c>
      <c r="G238" s="156"/>
      <c r="H238" s="156"/>
      <c r="I238" s="159"/>
      <c r="J238" s="170">
        <f>BK238</f>
        <v>0</v>
      </c>
      <c r="K238" s="156"/>
      <c r="L238" s="161"/>
      <c r="M238" s="162"/>
      <c r="N238" s="163"/>
      <c r="O238" s="163"/>
      <c r="P238" s="164">
        <f>SUM(P239:P281)</f>
        <v>0</v>
      </c>
      <c r="Q238" s="163"/>
      <c r="R238" s="164">
        <f>SUM(R239:R281)</f>
        <v>0.17249000000000003</v>
      </c>
      <c r="S238" s="163"/>
      <c r="T238" s="165">
        <f>SUM(T239:T281)</f>
        <v>0.31165999999999999</v>
      </c>
      <c r="AR238" s="166" t="s">
        <v>139</v>
      </c>
      <c r="AT238" s="167" t="s">
        <v>69</v>
      </c>
      <c r="AU238" s="167" t="s">
        <v>78</v>
      </c>
      <c r="AY238" s="166" t="s">
        <v>130</v>
      </c>
      <c r="BK238" s="168">
        <f>SUM(BK239:BK281)</f>
        <v>0</v>
      </c>
    </row>
    <row r="239" spans="1:65" s="2" customFormat="1" ht="16.5" customHeight="1">
      <c r="A239" s="36"/>
      <c r="B239" s="37"/>
      <c r="C239" s="171" t="s">
        <v>423</v>
      </c>
      <c r="D239" s="171" t="s">
        <v>133</v>
      </c>
      <c r="E239" s="172" t="s">
        <v>424</v>
      </c>
      <c r="F239" s="173" t="s">
        <v>425</v>
      </c>
      <c r="G239" s="174" t="s">
        <v>426</v>
      </c>
      <c r="H239" s="175">
        <v>1</v>
      </c>
      <c r="I239" s="176"/>
      <c r="J239" s="177">
        <f>ROUND(I239*H239,2)</f>
        <v>0</v>
      </c>
      <c r="K239" s="173" t="s">
        <v>19</v>
      </c>
      <c r="L239" s="41"/>
      <c r="M239" s="178" t="s">
        <v>19</v>
      </c>
      <c r="N239" s="179" t="s">
        <v>42</v>
      </c>
      <c r="O239" s="66"/>
      <c r="P239" s="180">
        <f>O239*H239</f>
        <v>0</v>
      </c>
      <c r="Q239" s="180">
        <v>0</v>
      </c>
      <c r="R239" s="180">
        <f>Q239*H239</f>
        <v>0</v>
      </c>
      <c r="S239" s="180">
        <v>1.933E-2</v>
      </c>
      <c r="T239" s="181">
        <f>S239*H239</f>
        <v>1.933E-2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2" t="s">
        <v>221</v>
      </c>
      <c r="AT239" s="182" t="s">
        <v>133</v>
      </c>
      <c r="AU239" s="182" t="s">
        <v>139</v>
      </c>
      <c r="AY239" s="19" t="s">
        <v>130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19" t="s">
        <v>139</v>
      </c>
      <c r="BK239" s="183">
        <f>ROUND(I239*H239,2)</f>
        <v>0</v>
      </c>
      <c r="BL239" s="19" t="s">
        <v>221</v>
      </c>
      <c r="BM239" s="182" t="s">
        <v>427</v>
      </c>
    </row>
    <row r="240" spans="1:65" s="2" customFormat="1" ht="16.5" customHeight="1">
      <c r="A240" s="36"/>
      <c r="B240" s="37"/>
      <c r="C240" s="171" t="s">
        <v>428</v>
      </c>
      <c r="D240" s="171" t="s">
        <v>133</v>
      </c>
      <c r="E240" s="172" t="s">
        <v>429</v>
      </c>
      <c r="F240" s="173" t="s">
        <v>430</v>
      </c>
      <c r="G240" s="174" t="s">
        <v>426</v>
      </c>
      <c r="H240" s="175">
        <v>1</v>
      </c>
      <c r="I240" s="176"/>
      <c r="J240" s="177">
        <f>ROUND(I240*H240,2)</f>
        <v>0</v>
      </c>
      <c r="K240" s="173" t="s">
        <v>19</v>
      </c>
      <c r="L240" s="41"/>
      <c r="M240" s="178" t="s">
        <v>19</v>
      </c>
      <c r="N240" s="179" t="s">
        <v>42</v>
      </c>
      <c r="O240" s="66"/>
      <c r="P240" s="180">
        <f>O240*H240</f>
        <v>0</v>
      </c>
      <c r="Q240" s="180">
        <v>3.7599999999999999E-3</v>
      </c>
      <c r="R240" s="180">
        <f>Q240*H240</f>
        <v>3.7599999999999999E-3</v>
      </c>
      <c r="S240" s="180">
        <v>0</v>
      </c>
      <c r="T240" s="181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82" t="s">
        <v>221</v>
      </c>
      <c r="AT240" s="182" t="s">
        <v>133</v>
      </c>
      <c r="AU240" s="182" t="s">
        <v>139</v>
      </c>
      <c r="AY240" s="19" t="s">
        <v>130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9" t="s">
        <v>139</v>
      </c>
      <c r="BK240" s="183">
        <f>ROUND(I240*H240,2)</f>
        <v>0</v>
      </c>
      <c r="BL240" s="19" t="s">
        <v>221</v>
      </c>
      <c r="BM240" s="182" t="s">
        <v>431</v>
      </c>
    </row>
    <row r="241" spans="1:65" s="2" customFormat="1" ht="21.75" customHeight="1">
      <c r="A241" s="36"/>
      <c r="B241" s="37"/>
      <c r="C241" s="171" t="s">
        <v>432</v>
      </c>
      <c r="D241" s="171" t="s">
        <v>133</v>
      </c>
      <c r="E241" s="172" t="s">
        <v>433</v>
      </c>
      <c r="F241" s="173" t="s">
        <v>434</v>
      </c>
      <c r="G241" s="174" t="s">
        <v>426</v>
      </c>
      <c r="H241" s="175">
        <v>1</v>
      </c>
      <c r="I241" s="176"/>
      <c r="J241" s="177">
        <f>ROUND(I241*H241,2)</f>
        <v>0</v>
      </c>
      <c r="K241" s="173" t="s">
        <v>137</v>
      </c>
      <c r="L241" s="41"/>
      <c r="M241" s="178" t="s">
        <v>19</v>
      </c>
      <c r="N241" s="179" t="s">
        <v>42</v>
      </c>
      <c r="O241" s="66"/>
      <c r="P241" s="180">
        <f>O241*H241</f>
        <v>0</v>
      </c>
      <c r="Q241" s="180">
        <v>1.6969999999999999E-2</v>
      </c>
      <c r="R241" s="180">
        <f>Q241*H241</f>
        <v>1.6969999999999999E-2</v>
      </c>
      <c r="S241" s="180">
        <v>0</v>
      </c>
      <c r="T241" s="181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2" t="s">
        <v>221</v>
      </c>
      <c r="AT241" s="182" t="s">
        <v>133</v>
      </c>
      <c r="AU241" s="182" t="s">
        <v>139</v>
      </c>
      <c r="AY241" s="19" t="s">
        <v>130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9" t="s">
        <v>139</v>
      </c>
      <c r="BK241" s="183">
        <f>ROUND(I241*H241,2)</f>
        <v>0</v>
      </c>
      <c r="BL241" s="19" t="s">
        <v>221</v>
      </c>
      <c r="BM241" s="182" t="s">
        <v>435</v>
      </c>
    </row>
    <row r="242" spans="1:65" s="2" customFormat="1" ht="10.199999999999999">
      <c r="A242" s="36"/>
      <c r="B242" s="37"/>
      <c r="C242" s="38"/>
      <c r="D242" s="184" t="s">
        <v>141</v>
      </c>
      <c r="E242" s="38"/>
      <c r="F242" s="185" t="s">
        <v>436</v>
      </c>
      <c r="G242" s="38"/>
      <c r="H242" s="38"/>
      <c r="I242" s="186"/>
      <c r="J242" s="38"/>
      <c r="K242" s="38"/>
      <c r="L242" s="41"/>
      <c r="M242" s="187"/>
      <c r="N242" s="188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141</v>
      </c>
      <c r="AU242" s="19" t="s">
        <v>139</v>
      </c>
    </row>
    <row r="243" spans="1:65" s="2" customFormat="1" ht="16.5" customHeight="1">
      <c r="A243" s="36"/>
      <c r="B243" s="37"/>
      <c r="C243" s="223" t="s">
        <v>437</v>
      </c>
      <c r="D243" s="223" t="s">
        <v>228</v>
      </c>
      <c r="E243" s="224" t="s">
        <v>438</v>
      </c>
      <c r="F243" s="225" t="s">
        <v>439</v>
      </c>
      <c r="G243" s="226" t="s">
        <v>224</v>
      </c>
      <c r="H243" s="227">
        <v>1</v>
      </c>
      <c r="I243" s="228"/>
      <c r="J243" s="229">
        <f>ROUND(I243*H243,2)</f>
        <v>0</v>
      </c>
      <c r="K243" s="225" t="s">
        <v>137</v>
      </c>
      <c r="L243" s="230"/>
      <c r="M243" s="231" t="s">
        <v>19</v>
      </c>
      <c r="N243" s="232" t="s">
        <v>42</v>
      </c>
      <c r="O243" s="66"/>
      <c r="P243" s="180">
        <f>O243*H243</f>
        <v>0</v>
      </c>
      <c r="Q243" s="180">
        <v>1.25E-3</v>
      </c>
      <c r="R243" s="180">
        <f>Q243*H243</f>
        <v>1.25E-3</v>
      </c>
      <c r="S243" s="180">
        <v>0</v>
      </c>
      <c r="T243" s="181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82" t="s">
        <v>305</v>
      </c>
      <c r="AT243" s="182" t="s">
        <v>228</v>
      </c>
      <c r="AU243" s="182" t="s">
        <v>139</v>
      </c>
      <c r="AY243" s="19" t="s">
        <v>130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9" t="s">
        <v>139</v>
      </c>
      <c r="BK243" s="183">
        <f>ROUND(I243*H243,2)</f>
        <v>0</v>
      </c>
      <c r="BL243" s="19" t="s">
        <v>221</v>
      </c>
      <c r="BM243" s="182" t="s">
        <v>440</v>
      </c>
    </row>
    <row r="244" spans="1:65" s="2" customFormat="1" ht="16.5" customHeight="1">
      <c r="A244" s="36"/>
      <c r="B244" s="37"/>
      <c r="C244" s="171" t="s">
        <v>441</v>
      </c>
      <c r="D244" s="171" t="s">
        <v>133</v>
      </c>
      <c r="E244" s="172" t="s">
        <v>442</v>
      </c>
      <c r="F244" s="173" t="s">
        <v>443</v>
      </c>
      <c r="G244" s="174" t="s">
        <v>426</v>
      </c>
      <c r="H244" s="175">
        <v>1</v>
      </c>
      <c r="I244" s="176"/>
      <c r="J244" s="177">
        <f>ROUND(I244*H244,2)</f>
        <v>0</v>
      </c>
      <c r="K244" s="173" t="s">
        <v>19</v>
      </c>
      <c r="L244" s="41"/>
      <c r="M244" s="178" t="s">
        <v>19</v>
      </c>
      <c r="N244" s="179" t="s">
        <v>42</v>
      </c>
      <c r="O244" s="66"/>
      <c r="P244" s="180">
        <f>O244*H244</f>
        <v>0</v>
      </c>
      <c r="Q244" s="180">
        <v>0</v>
      </c>
      <c r="R244" s="180">
        <f>Q244*H244</f>
        <v>0</v>
      </c>
      <c r="S244" s="180">
        <v>1.9460000000000002E-2</v>
      </c>
      <c r="T244" s="181">
        <f>S244*H244</f>
        <v>1.9460000000000002E-2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82" t="s">
        <v>221</v>
      </c>
      <c r="AT244" s="182" t="s">
        <v>133</v>
      </c>
      <c r="AU244" s="182" t="s">
        <v>139</v>
      </c>
      <c r="AY244" s="19" t="s">
        <v>130</v>
      </c>
      <c r="BE244" s="183">
        <f>IF(N244="základní",J244,0)</f>
        <v>0</v>
      </c>
      <c r="BF244" s="183">
        <f>IF(N244="snížená",J244,0)</f>
        <v>0</v>
      </c>
      <c r="BG244" s="183">
        <f>IF(N244="zákl. přenesená",J244,0)</f>
        <v>0</v>
      </c>
      <c r="BH244" s="183">
        <f>IF(N244="sníž. přenesená",J244,0)</f>
        <v>0</v>
      </c>
      <c r="BI244" s="183">
        <f>IF(N244="nulová",J244,0)</f>
        <v>0</v>
      </c>
      <c r="BJ244" s="19" t="s">
        <v>139</v>
      </c>
      <c r="BK244" s="183">
        <f>ROUND(I244*H244,2)</f>
        <v>0</v>
      </c>
      <c r="BL244" s="19" t="s">
        <v>221</v>
      </c>
      <c r="BM244" s="182" t="s">
        <v>444</v>
      </c>
    </row>
    <row r="245" spans="1:65" s="2" customFormat="1" ht="24.15" customHeight="1">
      <c r="A245" s="36"/>
      <c r="B245" s="37"/>
      <c r="C245" s="171" t="s">
        <v>445</v>
      </c>
      <c r="D245" s="171" t="s">
        <v>133</v>
      </c>
      <c r="E245" s="172" t="s">
        <v>446</v>
      </c>
      <c r="F245" s="173" t="s">
        <v>447</v>
      </c>
      <c r="G245" s="174" t="s">
        <v>426</v>
      </c>
      <c r="H245" s="175">
        <v>1</v>
      </c>
      <c r="I245" s="176"/>
      <c r="J245" s="177">
        <f>ROUND(I245*H245,2)</f>
        <v>0</v>
      </c>
      <c r="K245" s="173" t="s">
        <v>137</v>
      </c>
      <c r="L245" s="41"/>
      <c r="M245" s="178" t="s">
        <v>19</v>
      </c>
      <c r="N245" s="179" t="s">
        <v>42</v>
      </c>
      <c r="O245" s="66"/>
      <c r="P245" s="180">
        <f>O245*H245</f>
        <v>0</v>
      </c>
      <c r="Q245" s="180">
        <v>1.197E-2</v>
      </c>
      <c r="R245" s="180">
        <f>Q245*H245</f>
        <v>1.197E-2</v>
      </c>
      <c r="S245" s="180">
        <v>0</v>
      </c>
      <c r="T245" s="181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2" t="s">
        <v>221</v>
      </c>
      <c r="AT245" s="182" t="s">
        <v>133</v>
      </c>
      <c r="AU245" s="182" t="s">
        <v>139</v>
      </c>
      <c r="AY245" s="19" t="s">
        <v>130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9" t="s">
        <v>139</v>
      </c>
      <c r="BK245" s="183">
        <f>ROUND(I245*H245,2)</f>
        <v>0</v>
      </c>
      <c r="BL245" s="19" t="s">
        <v>221</v>
      </c>
      <c r="BM245" s="182" t="s">
        <v>448</v>
      </c>
    </row>
    <row r="246" spans="1:65" s="2" customFormat="1" ht="10.199999999999999">
      <c r="A246" s="36"/>
      <c r="B246" s="37"/>
      <c r="C246" s="38"/>
      <c r="D246" s="184" t="s">
        <v>141</v>
      </c>
      <c r="E246" s="38"/>
      <c r="F246" s="185" t="s">
        <v>449</v>
      </c>
      <c r="G246" s="38"/>
      <c r="H246" s="38"/>
      <c r="I246" s="186"/>
      <c r="J246" s="38"/>
      <c r="K246" s="38"/>
      <c r="L246" s="41"/>
      <c r="M246" s="187"/>
      <c r="N246" s="188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141</v>
      </c>
      <c r="AU246" s="19" t="s">
        <v>139</v>
      </c>
    </row>
    <row r="247" spans="1:65" s="2" customFormat="1" ht="16.5" customHeight="1">
      <c r="A247" s="36"/>
      <c r="B247" s="37"/>
      <c r="C247" s="171" t="s">
        <v>450</v>
      </c>
      <c r="D247" s="171" t="s">
        <v>133</v>
      </c>
      <c r="E247" s="172" t="s">
        <v>451</v>
      </c>
      <c r="F247" s="173" t="s">
        <v>452</v>
      </c>
      <c r="G247" s="174" t="s">
        <v>426</v>
      </c>
      <c r="H247" s="175">
        <v>1</v>
      </c>
      <c r="I247" s="176"/>
      <c r="J247" s="177">
        <f>ROUND(I247*H247,2)</f>
        <v>0</v>
      </c>
      <c r="K247" s="173" t="s">
        <v>137</v>
      </c>
      <c r="L247" s="41"/>
      <c r="M247" s="178" t="s">
        <v>19</v>
      </c>
      <c r="N247" s="179" t="s">
        <v>42</v>
      </c>
      <c r="O247" s="66"/>
      <c r="P247" s="180">
        <f>O247*H247</f>
        <v>0</v>
      </c>
      <c r="Q247" s="180">
        <v>0</v>
      </c>
      <c r="R247" s="180">
        <f>Q247*H247</f>
        <v>0</v>
      </c>
      <c r="S247" s="180">
        <v>8.7999999999999995E-2</v>
      </c>
      <c r="T247" s="181">
        <f>S247*H247</f>
        <v>8.7999999999999995E-2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82" t="s">
        <v>221</v>
      </c>
      <c r="AT247" s="182" t="s">
        <v>133</v>
      </c>
      <c r="AU247" s="182" t="s">
        <v>139</v>
      </c>
      <c r="AY247" s="19" t="s">
        <v>130</v>
      </c>
      <c r="BE247" s="183">
        <f>IF(N247="základní",J247,0)</f>
        <v>0</v>
      </c>
      <c r="BF247" s="183">
        <f>IF(N247="snížená",J247,0)</f>
        <v>0</v>
      </c>
      <c r="BG247" s="183">
        <f>IF(N247="zákl. přenesená",J247,0)</f>
        <v>0</v>
      </c>
      <c r="BH247" s="183">
        <f>IF(N247="sníž. přenesená",J247,0)</f>
        <v>0</v>
      </c>
      <c r="BI247" s="183">
        <f>IF(N247="nulová",J247,0)</f>
        <v>0</v>
      </c>
      <c r="BJ247" s="19" t="s">
        <v>139</v>
      </c>
      <c r="BK247" s="183">
        <f>ROUND(I247*H247,2)</f>
        <v>0</v>
      </c>
      <c r="BL247" s="19" t="s">
        <v>221</v>
      </c>
      <c r="BM247" s="182" t="s">
        <v>453</v>
      </c>
    </row>
    <row r="248" spans="1:65" s="2" customFormat="1" ht="10.199999999999999">
      <c r="A248" s="36"/>
      <c r="B248" s="37"/>
      <c r="C248" s="38"/>
      <c r="D248" s="184" t="s">
        <v>141</v>
      </c>
      <c r="E248" s="38"/>
      <c r="F248" s="185" t="s">
        <v>454</v>
      </c>
      <c r="G248" s="38"/>
      <c r="H248" s="38"/>
      <c r="I248" s="186"/>
      <c r="J248" s="38"/>
      <c r="K248" s="38"/>
      <c r="L248" s="41"/>
      <c r="M248" s="187"/>
      <c r="N248" s="188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141</v>
      </c>
      <c r="AU248" s="19" t="s">
        <v>139</v>
      </c>
    </row>
    <row r="249" spans="1:65" s="2" customFormat="1" ht="16.5" customHeight="1">
      <c r="A249" s="36"/>
      <c r="B249" s="37"/>
      <c r="C249" s="171" t="s">
        <v>455</v>
      </c>
      <c r="D249" s="171" t="s">
        <v>133</v>
      </c>
      <c r="E249" s="172" t="s">
        <v>456</v>
      </c>
      <c r="F249" s="173" t="s">
        <v>457</v>
      </c>
      <c r="G249" s="174" t="s">
        <v>426</v>
      </c>
      <c r="H249" s="175">
        <v>1</v>
      </c>
      <c r="I249" s="176"/>
      <c r="J249" s="177">
        <f>ROUND(I249*H249,2)</f>
        <v>0</v>
      </c>
      <c r="K249" s="173" t="s">
        <v>137</v>
      </c>
      <c r="L249" s="41"/>
      <c r="M249" s="178" t="s">
        <v>19</v>
      </c>
      <c r="N249" s="179" t="s">
        <v>42</v>
      </c>
      <c r="O249" s="66"/>
      <c r="P249" s="180">
        <f>O249*H249</f>
        <v>0</v>
      </c>
      <c r="Q249" s="180">
        <v>0</v>
      </c>
      <c r="R249" s="180">
        <f>Q249*H249</f>
        <v>0</v>
      </c>
      <c r="S249" s="180">
        <v>2.4500000000000001E-2</v>
      </c>
      <c r="T249" s="181">
        <f>S249*H249</f>
        <v>2.4500000000000001E-2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2" t="s">
        <v>221</v>
      </c>
      <c r="AT249" s="182" t="s">
        <v>133</v>
      </c>
      <c r="AU249" s="182" t="s">
        <v>139</v>
      </c>
      <c r="AY249" s="19" t="s">
        <v>130</v>
      </c>
      <c r="BE249" s="183">
        <f>IF(N249="základní",J249,0)</f>
        <v>0</v>
      </c>
      <c r="BF249" s="183">
        <f>IF(N249="snížená",J249,0)</f>
        <v>0</v>
      </c>
      <c r="BG249" s="183">
        <f>IF(N249="zákl. přenesená",J249,0)</f>
        <v>0</v>
      </c>
      <c r="BH249" s="183">
        <f>IF(N249="sníž. přenesená",J249,0)</f>
        <v>0</v>
      </c>
      <c r="BI249" s="183">
        <f>IF(N249="nulová",J249,0)</f>
        <v>0</v>
      </c>
      <c r="BJ249" s="19" t="s">
        <v>139</v>
      </c>
      <c r="BK249" s="183">
        <f>ROUND(I249*H249,2)</f>
        <v>0</v>
      </c>
      <c r="BL249" s="19" t="s">
        <v>221</v>
      </c>
      <c r="BM249" s="182" t="s">
        <v>458</v>
      </c>
    </row>
    <row r="250" spans="1:65" s="2" customFormat="1" ht="10.199999999999999">
      <c r="A250" s="36"/>
      <c r="B250" s="37"/>
      <c r="C250" s="38"/>
      <c r="D250" s="184" t="s">
        <v>141</v>
      </c>
      <c r="E250" s="38"/>
      <c r="F250" s="185" t="s">
        <v>459</v>
      </c>
      <c r="G250" s="38"/>
      <c r="H250" s="38"/>
      <c r="I250" s="186"/>
      <c r="J250" s="38"/>
      <c r="K250" s="38"/>
      <c r="L250" s="41"/>
      <c r="M250" s="187"/>
      <c r="N250" s="188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141</v>
      </c>
      <c r="AU250" s="19" t="s">
        <v>139</v>
      </c>
    </row>
    <row r="251" spans="1:65" s="2" customFormat="1" ht="16.5" customHeight="1">
      <c r="A251" s="36"/>
      <c r="B251" s="37"/>
      <c r="C251" s="171" t="s">
        <v>460</v>
      </c>
      <c r="D251" s="171" t="s">
        <v>133</v>
      </c>
      <c r="E251" s="172" t="s">
        <v>461</v>
      </c>
      <c r="F251" s="173" t="s">
        <v>462</v>
      </c>
      <c r="G251" s="174" t="s">
        <v>426</v>
      </c>
      <c r="H251" s="175">
        <v>1</v>
      </c>
      <c r="I251" s="176"/>
      <c r="J251" s="177">
        <f>ROUND(I251*H251,2)</f>
        <v>0</v>
      </c>
      <c r="K251" s="173" t="s">
        <v>137</v>
      </c>
      <c r="L251" s="41"/>
      <c r="M251" s="178" t="s">
        <v>19</v>
      </c>
      <c r="N251" s="179" t="s">
        <v>42</v>
      </c>
      <c r="O251" s="66"/>
      <c r="P251" s="180">
        <f>O251*H251</f>
        <v>0</v>
      </c>
      <c r="Q251" s="180">
        <v>2.18E-2</v>
      </c>
      <c r="R251" s="180">
        <f>Q251*H251</f>
        <v>2.18E-2</v>
      </c>
      <c r="S251" s="180">
        <v>0</v>
      </c>
      <c r="T251" s="181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82" t="s">
        <v>221</v>
      </c>
      <c r="AT251" s="182" t="s">
        <v>133</v>
      </c>
      <c r="AU251" s="182" t="s">
        <v>139</v>
      </c>
      <c r="AY251" s="19" t="s">
        <v>130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9" t="s">
        <v>139</v>
      </c>
      <c r="BK251" s="183">
        <f>ROUND(I251*H251,2)</f>
        <v>0</v>
      </c>
      <c r="BL251" s="19" t="s">
        <v>221</v>
      </c>
      <c r="BM251" s="182" t="s">
        <v>463</v>
      </c>
    </row>
    <row r="252" spans="1:65" s="2" customFormat="1" ht="10.199999999999999">
      <c r="A252" s="36"/>
      <c r="B252" s="37"/>
      <c r="C252" s="38"/>
      <c r="D252" s="184" t="s">
        <v>141</v>
      </c>
      <c r="E252" s="38"/>
      <c r="F252" s="185" t="s">
        <v>464</v>
      </c>
      <c r="G252" s="38"/>
      <c r="H252" s="38"/>
      <c r="I252" s="186"/>
      <c r="J252" s="38"/>
      <c r="K252" s="38"/>
      <c r="L252" s="41"/>
      <c r="M252" s="187"/>
      <c r="N252" s="188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141</v>
      </c>
      <c r="AU252" s="19" t="s">
        <v>139</v>
      </c>
    </row>
    <row r="253" spans="1:65" s="2" customFormat="1" ht="24.15" customHeight="1">
      <c r="A253" s="36"/>
      <c r="B253" s="37"/>
      <c r="C253" s="171" t="s">
        <v>465</v>
      </c>
      <c r="D253" s="171" t="s">
        <v>133</v>
      </c>
      <c r="E253" s="172" t="s">
        <v>466</v>
      </c>
      <c r="F253" s="173" t="s">
        <v>467</v>
      </c>
      <c r="G253" s="174" t="s">
        <v>426</v>
      </c>
      <c r="H253" s="175">
        <v>1</v>
      </c>
      <c r="I253" s="176"/>
      <c r="J253" s="177">
        <f>ROUND(I253*H253,2)</f>
        <v>0</v>
      </c>
      <c r="K253" s="173" t="s">
        <v>137</v>
      </c>
      <c r="L253" s="41"/>
      <c r="M253" s="178" t="s">
        <v>19</v>
      </c>
      <c r="N253" s="179" t="s">
        <v>42</v>
      </c>
      <c r="O253" s="66"/>
      <c r="P253" s="180">
        <f>O253*H253</f>
        <v>0</v>
      </c>
      <c r="Q253" s="180">
        <v>4.2389999999999997E-2</v>
      </c>
      <c r="R253" s="180">
        <f>Q253*H253</f>
        <v>4.2389999999999997E-2</v>
      </c>
      <c r="S253" s="180">
        <v>0</v>
      </c>
      <c r="T253" s="181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182" t="s">
        <v>221</v>
      </c>
      <c r="AT253" s="182" t="s">
        <v>133</v>
      </c>
      <c r="AU253" s="182" t="s">
        <v>139</v>
      </c>
      <c r="AY253" s="19" t="s">
        <v>130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9" t="s">
        <v>139</v>
      </c>
      <c r="BK253" s="183">
        <f>ROUND(I253*H253,2)</f>
        <v>0</v>
      </c>
      <c r="BL253" s="19" t="s">
        <v>221</v>
      </c>
      <c r="BM253" s="182" t="s">
        <v>468</v>
      </c>
    </row>
    <row r="254" spans="1:65" s="2" customFormat="1" ht="10.199999999999999">
      <c r="A254" s="36"/>
      <c r="B254" s="37"/>
      <c r="C254" s="38"/>
      <c r="D254" s="184" t="s">
        <v>141</v>
      </c>
      <c r="E254" s="38"/>
      <c r="F254" s="185" t="s">
        <v>469</v>
      </c>
      <c r="G254" s="38"/>
      <c r="H254" s="38"/>
      <c r="I254" s="186"/>
      <c r="J254" s="38"/>
      <c r="K254" s="38"/>
      <c r="L254" s="41"/>
      <c r="M254" s="187"/>
      <c r="N254" s="188"/>
      <c r="O254" s="66"/>
      <c r="P254" s="66"/>
      <c r="Q254" s="66"/>
      <c r="R254" s="66"/>
      <c r="S254" s="66"/>
      <c r="T254" s="67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9" t="s">
        <v>141</v>
      </c>
      <c r="AU254" s="19" t="s">
        <v>139</v>
      </c>
    </row>
    <row r="255" spans="1:65" s="2" customFormat="1" ht="16.5" customHeight="1">
      <c r="A255" s="36"/>
      <c r="B255" s="37"/>
      <c r="C255" s="171" t="s">
        <v>470</v>
      </c>
      <c r="D255" s="171" t="s">
        <v>133</v>
      </c>
      <c r="E255" s="172" t="s">
        <v>471</v>
      </c>
      <c r="F255" s="173" t="s">
        <v>472</v>
      </c>
      <c r="G255" s="174" t="s">
        <v>426</v>
      </c>
      <c r="H255" s="175">
        <v>1</v>
      </c>
      <c r="I255" s="176"/>
      <c r="J255" s="177">
        <f>ROUND(I255*H255,2)</f>
        <v>0</v>
      </c>
      <c r="K255" s="173" t="s">
        <v>19</v>
      </c>
      <c r="L255" s="41"/>
      <c r="M255" s="178" t="s">
        <v>19</v>
      </c>
      <c r="N255" s="179" t="s">
        <v>42</v>
      </c>
      <c r="O255" s="66"/>
      <c r="P255" s="180">
        <f>O255*H255</f>
        <v>0</v>
      </c>
      <c r="Q255" s="180">
        <v>4.2999999999999999E-4</v>
      </c>
      <c r="R255" s="180">
        <f>Q255*H255</f>
        <v>4.2999999999999999E-4</v>
      </c>
      <c r="S255" s="180">
        <v>0</v>
      </c>
      <c r="T255" s="181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2" t="s">
        <v>221</v>
      </c>
      <c r="AT255" s="182" t="s">
        <v>133</v>
      </c>
      <c r="AU255" s="182" t="s">
        <v>139</v>
      </c>
      <c r="AY255" s="19" t="s">
        <v>130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9" t="s">
        <v>139</v>
      </c>
      <c r="BK255" s="183">
        <f>ROUND(I255*H255,2)</f>
        <v>0</v>
      </c>
      <c r="BL255" s="19" t="s">
        <v>221</v>
      </c>
      <c r="BM255" s="182" t="s">
        <v>473</v>
      </c>
    </row>
    <row r="256" spans="1:65" s="2" customFormat="1" ht="16.5" customHeight="1">
      <c r="A256" s="36"/>
      <c r="B256" s="37"/>
      <c r="C256" s="223" t="s">
        <v>474</v>
      </c>
      <c r="D256" s="223" t="s">
        <v>228</v>
      </c>
      <c r="E256" s="224" t="s">
        <v>475</v>
      </c>
      <c r="F256" s="225" t="s">
        <v>476</v>
      </c>
      <c r="G256" s="226" t="s">
        <v>224</v>
      </c>
      <c r="H256" s="227">
        <v>1</v>
      </c>
      <c r="I256" s="228"/>
      <c r="J256" s="229">
        <f>ROUND(I256*H256,2)</f>
        <v>0</v>
      </c>
      <c r="K256" s="225" t="s">
        <v>19</v>
      </c>
      <c r="L256" s="230"/>
      <c r="M256" s="231" t="s">
        <v>19</v>
      </c>
      <c r="N256" s="232" t="s">
        <v>42</v>
      </c>
      <c r="O256" s="66"/>
      <c r="P256" s="180">
        <f>O256*H256</f>
        <v>0</v>
      </c>
      <c r="Q256" s="180">
        <v>4.4999999999999997E-3</v>
      </c>
      <c r="R256" s="180">
        <f>Q256*H256</f>
        <v>4.4999999999999997E-3</v>
      </c>
      <c r="S256" s="180">
        <v>0</v>
      </c>
      <c r="T256" s="181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82" t="s">
        <v>305</v>
      </c>
      <c r="AT256" s="182" t="s">
        <v>228</v>
      </c>
      <c r="AU256" s="182" t="s">
        <v>139</v>
      </c>
      <c r="AY256" s="19" t="s">
        <v>130</v>
      </c>
      <c r="BE256" s="183">
        <f>IF(N256="základní",J256,0)</f>
        <v>0</v>
      </c>
      <c r="BF256" s="183">
        <f>IF(N256="snížená",J256,0)</f>
        <v>0</v>
      </c>
      <c r="BG256" s="183">
        <f>IF(N256="zákl. přenesená",J256,0)</f>
        <v>0</v>
      </c>
      <c r="BH256" s="183">
        <f>IF(N256="sníž. přenesená",J256,0)</f>
        <v>0</v>
      </c>
      <c r="BI256" s="183">
        <f>IF(N256="nulová",J256,0)</f>
        <v>0</v>
      </c>
      <c r="BJ256" s="19" t="s">
        <v>139</v>
      </c>
      <c r="BK256" s="183">
        <f>ROUND(I256*H256,2)</f>
        <v>0</v>
      </c>
      <c r="BL256" s="19" t="s">
        <v>221</v>
      </c>
      <c r="BM256" s="182" t="s">
        <v>477</v>
      </c>
    </row>
    <row r="257" spans="1:65" s="2" customFormat="1" ht="16.5" customHeight="1">
      <c r="A257" s="36"/>
      <c r="B257" s="37"/>
      <c r="C257" s="171" t="s">
        <v>478</v>
      </c>
      <c r="D257" s="171" t="s">
        <v>133</v>
      </c>
      <c r="E257" s="172" t="s">
        <v>479</v>
      </c>
      <c r="F257" s="173" t="s">
        <v>480</v>
      </c>
      <c r="G257" s="174" t="s">
        <v>426</v>
      </c>
      <c r="H257" s="175">
        <v>1</v>
      </c>
      <c r="I257" s="176"/>
      <c r="J257" s="177">
        <f>ROUND(I257*H257,2)</f>
        <v>0</v>
      </c>
      <c r="K257" s="173" t="s">
        <v>137</v>
      </c>
      <c r="L257" s="41"/>
      <c r="M257" s="178" t="s">
        <v>19</v>
      </c>
      <c r="N257" s="179" t="s">
        <v>42</v>
      </c>
      <c r="O257" s="66"/>
      <c r="P257" s="180">
        <f>O257*H257</f>
        <v>0</v>
      </c>
      <c r="Q257" s="180">
        <v>0</v>
      </c>
      <c r="R257" s="180">
        <f>Q257*H257</f>
        <v>0</v>
      </c>
      <c r="S257" s="180">
        <v>0.155</v>
      </c>
      <c r="T257" s="181">
        <f>S257*H257</f>
        <v>0.155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82" t="s">
        <v>221</v>
      </c>
      <c r="AT257" s="182" t="s">
        <v>133</v>
      </c>
      <c r="AU257" s="182" t="s">
        <v>139</v>
      </c>
      <c r="AY257" s="19" t="s">
        <v>130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9" t="s">
        <v>139</v>
      </c>
      <c r="BK257" s="183">
        <f>ROUND(I257*H257,2)</f>
        <v>0</v>
      </c>
      <c r="BL257" s="19" t="s">
        <v>221</v>
      </c>
      <c r="BM257" s="182" t="s">
        <v>481</v>
      </c>
    </row>
    <row r="258" spans="1:65" s="2" customFormat="1" ht="10.199999999999999">
      <c r="A258" s="36"/>
      <c r="B258" s="37"/>
      <c r="C258" s="38"/>
      <c r="D258" s="184" t="s">
        <v>141</v>
      </c>
      <c r="E258" s="38"/>
      <c r="F258" s="185" t="s">
        <v>482</v>
      </c>
      <c r="G258" s="38"/>
      <c r="H258" s="38"/>
      <c r="I258" s="186"/>
      <c r="J258" s="38"/>
      <c r="K258" s="38"/>
      <c r="L258" s="41"/>
      <c r="M258" s="187"/>
      <c r="N258" s="188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141</v>
      </c>
      <c r="AU258" s="19" t="s">
        <v>139</v>
      </c>
    </row>
    <row r="259" spans="1:65" s="2" customFormat="1" ht="24.15" customHeight="1">
      <c r="A259" s="36"/>
      <c r="B259" s="37"/>
      <c r="C259" s="171" t="s">
        <v>483</v>
      </c>
      <c r="D259" s="171" t="s">
        <v>133</v>
      </c>
      <c r="E259" s="172" t="s">
        <v>484</v>
      </c>
      <c r="F259" s="173" t="s">
        <v>485</v>
      </c>
      <c r="G259" s="174" t="s">
        <v>426</v>
      </c>
      <c r="H259" s="175">
        <v>1</v>
      </c>
      <c r="I259" s="176"/>
      <c r="J259" s="177">
        <f>ROUND(I259*H259,2)</f>
        <v>0</v>
      </c>
      <c r="K259" s="173" t="s">
        <v>137</v>
      </c>
      <c r="L259" s="41"/>
      <c r="M259" s="178" t="s">
        <v>19</v>
      </c>
      <c r="N259" s="179" t="s">
        <v>42</v>
      </c>
      <c r="O259" s="66"/>
      <c r="P259" s="180">
        <f>O259*H259</f>
        <v>0</v>
      </c>
      <c r="Q259" s="180">
        <v>5.534E-2</v>
      </c>
      <c r="R259" s="180">
        <f>Q259*H259</f>
        <v>5.534E-2</v>
      </c>
      <c r="S259" s="180">
        <v>0</v>
      </c>
      <c r="T259" s="181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2" t="s">
        <v>221</v>
      </c>
      <c r="AT259" s="182" t="s">
        <v>133</v>
      </c>
      <c r="AU259" s="182" t="s">
        <v>139</v>
      </c>
      <c r="AY259" s="19" t="s">
        <v>130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19" t="s">
        <v>139</v>
      </c>
      <c r="BK259" s="183">
        <f>ROUND(I259*H259,2)</f>
        <v>0</v>
      </c>
      <c r="BL259" s="19" t="s">
        <v>221</v>
      </c>
      <c r="BM259" s="182" t="s">
        <v>486</v>
      </c>
    </row>
    <row r="260" spans="1:65" s="2" customFormat="1" ht="10.199999999999999">
      <c r="A260" s="36"/>
      <c r="B260" s="37"/>
      <c r="C260" s="38"/>
      <c r="D260" s="184" t="s">
        <v>141</v>
      </c>
      <c r="E260" s="38"/>
      <c r="F260" s="185" t="s">
        <v>487</v>
      </c>
      <c r="G260" s="38"/>
      <c r="H260" s="38"/>
      <c r="I260" s="186"/>
      <c r="J260" s="38"/>
      <c r="K260" s="38"/>
      <c r="L260" s="41"/>
      <c r="M260" s="187"/>
      <c r="N260" s="188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141</v>
      </c>
      <c r="AU260" s="19" t="s">
        <v>139</v>
      </c>
    </row>
    <row r="261" spans="1:65" s="2" customFormat="1" ht="16.5" customHeight="1">
      <c r="A261" s="36"/>
      <c r="B261" s="37"/>
      <c r="C261" s="171" t="s">
        <v>488</v>
      </c>
      <c r="D261" s="171" t="s">
        <v>133</v>
      </c>
      <c r="E261" s="172" t="s">
        <v>489</v>
      </c>
      <c r="F261" s="173" t="s">
        <v>490</v>
      </c>
      <c r="G261" s="174" t="s">
        <v>426</v>
      </c>
      <c r="H261" s="175">
        <v>5</v>
      </c>
      <c r="I261" s="176"/>
      <c r="J261" s="177">
        <f>ROUND(I261*H261,2)</f>
        <v>0</v>
      </c>
      <c r="K261" s="173" t="s">
        <v>19</v>
      </c>
      <c r="L261" s="41"/>
      <c r="M261" s="178" t="s">
        <v>19</v>
      </c>
      <c r="N261" s="179" t="s">
        <v>42</v>
      </c>
      <c r="O261" s="66"/>
      <c r="P261" s="180">
        <f>O261*H261</f>
        <v>0</v>
      </c>
      <c r="Q261" s="180">
        <v>1.2999999999999999E-4</v>
      </c>
      <c r="R261" s="180">
        <f>Q261*H261</f>
        <v>6.4999999999999997E-4</v>
      </c>
      <c r="S261" s="180">
        <v>0</v>
      </c>
      <c r="T261" s="181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82" t="s">
        <v>221</v>
      </c>
      <c r="AT261" s="182" t="s">
        <v>133</v>
      </c>
      <c r="AU261" s="182" t="s">
        <v>139</v>
      </c>
      <c r="AY261" s="19" t="s">
        <v>130</v>
      </c>
      <c r="BE261" s="183">
        <f>IF(N261="základní",J261,0)</f>
        <v>0</v>
      </c>
      <c r="BF261" s="183">
        <f>IF(N261="snížená",J261,0)</f>
        <v>0</v>
      </c>
      <c r="BG261" s="183">
        <f>IF(N261="zákl. přenesená",J261,0)</f>
        <v>0</v>
      </c>
      <c r="BH261" s="183">
        <f>IF(N261="sníž. přenesená",J261,0)</f>
        <v>0</v>
      </c>
      <c r="BI261" s="183">
        <f>IF(N261="nulová",J261,0)</f>
        <v>0</v>
      </c>
      <c r="BJ261" s="19" t="s">
        <v>139</v>
      </c>
      <c r="BK261" s="183">
        <f>ROUND(I261*H261,2)</f>
        <v>0</v>
      </c>
      <c r="BL261" s="19" t="s">
        <v>221</v>
      </c>
      <c r="BM261" s="182" t="s">
        <v>491</v>
      </c>
    </row>
    <row r="262" spans="1:65" s="2" customFormat="1" ht="16.5" customHeight="1">
      <c r="A262" s="36"/>
      <c r="B262" s="37"/>
      <c r="C262" s="223" t="s">
        <v>492</v>
      </c>
      <c r="D262" s="223" t="s">
        <v>228</v>
      </c>
      <c r="E262" s="224" t="s">
        <v>493</v>
      </c>
      <c r="F262" s="225" t="s">
        <v>494</v>
      </c>
      <c r="G262" s="226" t="s">
        <v>224</v>
      </c>
      <c r="H262" s="227">
        <v>5</v>
      </c>
      <c r="I262" s="228"/>
      <c r="J262" s="229">
        <f>ROUND(I262*H262,2)</f>
        <v>0</v>
      </c>
      <c r="K262" s="225" t="s">
        <v>19</v>
      </c>
      <c r="L262" s="230"/>
      <c r="M262" s="231" t="s">
        <v>19</v>
      </c>
      <c r="N262" s="232" t="s">
        <v>42</v>
      </c>
      <c r="O262" s="66"/>
      <c r="P262" s="180">
        <f>O262*H262</f>
        <v>0</v>
      </c>
      <c r="Q262" s="180">
        <v>1E-3</v>
      </c>
      <c r="R262" s="180">
        <f>Q262*H262</f>
        <v>5.0000000000000001E-3</v>
      </c>
      <c r="S262" s="180">
        <v>0</v>
      </c>
      <c r="T262" s="181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82" t="s">
        <v>305</v>
      </c>
      <c r="AT262" s="182" t="s">
        <v>228</v>
      </c>
      <c r="AU262" s="182" t="s">
        <v>139</v>
      </c>
      <c r="AY262" s="19" t="s">
        <v>130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9" t="s">
        <v>139</v>
      </c>
      <c r="BK262" s="183">
        <f>ROUND(I262*H262,2)</f>
        <v>0</v>
      </c>
      <c r="BL262" s="19" t="s">
        <v>221</v>
      </c>
      <c r="BM262" s="182" t="s">
        <v>495</v>
      </c>
    </row>
    <row r="263" spans="1:65" s="2" customFormat="1" ht="16.5" customHeight="1">
      <c r="A263" s="36"/>
      <c r="B263" s="37"/>
      <c r="C263" s="171" t="s">
        <v>496</v>
      </c>
      <c r="D263" s="171" t="s">
        <v>133</v>
      </c>
      <c r="E263" s="172" t="s">
        <v>497</v>
      </c>
      <c r="F263" s="173" t="s">
        <v>498</v>
      </c>
      <c r="G263" s="174" t="s">
        <v>426</v>
      </c>
      <c r="H263" s="175">
        <v>2</v>
      </c>
      <c r="I263" s="176"/>
      <c r="J263" s="177">
        <f>ROUND(I263*H263,2)</f>
        <v>0</v>
      </c>
      <c r="K263" s="173" t="s">
        <v>137</v>
      </c>
      <c r="L263" s="41"/>
      <c r="M263" s="178" t="s">
        <v>19</v>
      </c>
      <c r="N263" s="179" t="s">
        <v>42</v>
      </c>
      <c r="O263" s="66"/>
      <c r="P263" s="180">
        <f>O263*H263</f>
        <v>0</v>
      </c>
      <c r="Q263" s="180">
        <v>0</v>
      </c>
      <c r="R263" s="180">
        <f>Q263*H263</f>
        <v>0</v>
      </c>
      <c r="S263" s="180">
        <v>1.56E-3</v>
      </c>
      <c r="T263" s="181">
        <f>S263*H263</f>
        <v>3.1199999999999999E-3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182" t="s">
        <v>221</v>
      </c>
      <c r="AT263" s="182" t="s">
        <v>133</v>
      </c>
      <c r="AU263" s="182" t="s">
        <v>139</v>
      </c>
      <c r="AY263" s="19" t="s">
        <v>130</v>
      </c>
      <c r="BE263" s="183">
        <f>IF(N263="základní",J263,0)</f>
        <v>0</v>
      </c>
      <c r="BF263" s="183">
        <f>IF(N263="snížená",J263,0)</f>
        <v>0</v>
      </c>
      <c r="BG263" s="183">
        <f>IF(N263="zákl. přenesená",J263,0)</f>
        <v>0</v>
      </c>
      <c r="BH263" s="183">
        <f>IF(N263="sníž. přenesená",J263,0)</f>
        <v>0</v>
      </c>
      <c r="BI263" s="183">
        <f>IF(N263="nulová",J263,0)</f>
        <v>0</v>
      </c>
      <c r="BJ263" s="19" t="s">
        <v>139</v>
      </c>
      <c r="BK263" s="183">
        <f>ROUND(I263*H263,2)</f>
        <v>0</v>
      </c>
      <c r="BL263" s="19" t="s">
        <v>221</v>
      </c>
      <c r="BM263" s="182" t="s">
        <v>499</v>
      </c>
    </row>
    <row r="264" spans="1:65" s="2" customFormat="1" ht="10.199999999999999">
      <c r="A264" s="36"/>
      <c r="B264" s="37"/>
      <c r="C264" s="38"/>
      <c r="D264" s="184" t="s">
        <v>141</v>
      </c>
      <c r="E264" s="38"/>
      <c r="F264" s="185" t="s">
        <v>500</v>
      </c>
      <c r="G264" s="38"/>
      <c r="H264" s="38"/>
      <c r="I264" s="186"/>
      <c r="J264" s="38"/>
      <c r="K264" s="38"/>
      <c r="L264" s="41"/>
      <c r="M264" s="187"/>
      <c r="N264" s="188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141</v>
      </c>
      <c r="AU264" s="19" t="s">
        <v>139</v>
      </c>
    </row>
    <row r="265" spans="1:65" s="2" customFormat="1" ht="16.5" customHeight="1">
      <c r="A265" s="36"/>
      <c r="B265" s="37"/>
      <c r="C265" s="171" t="s">
        <v>501</v>
      </c>
      <c r="D265" s="171" t="s">
        <v>133</v>
      </c>
      <c r="E265" s="172" t="s">
        <v>502</v>
      </c>
      <c r="F265" s="173" t="s">
        <v>503</v>
      </c>
      <c r="G265" s="174" t="s">
        <v>224</v>
      </c>
      <c r="H265" s="175">
        <v>1</v>
      </c>
      <c r="I265" s="176"/>
      <c r="J265" s="177">
        <f>ROUND(I265*H265,2)</f>
        <v>0</v>
      </c>
      <c r="K265" s="173" t="s">
        <v>137</v>
      </c>
      <c r="L265" s="41"/>
      <c r="M265" s="178" t="s">
        <v>19</v>
      </c>
      <c r="N265" s="179" t="s">
        <v>42</v>
      </c>
      <c r="O265" s="66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2" t="s">
        <v>221</v>
      </c>
      <c r="AT265" s="182" t="s">
        <v>133</v>
      </c>
      <c r="AU265" s="182" t="s">
        <v>139</v>
      </c>
      <c r="AY265" s="19" t="s">
        <v>130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9" t="s">
        <v>139</v>
      </c>
      <c r="BK265" s="183">
        <f>ROUND(I265*H265,2)</f>
        <v>0</v>
      </c>
      <c r="BL265" s="19" t="s">
        <v>221</v>
      </c>
      <c r="BM265" s="182" t="s">
        <v>504</v>
      </c>
    </row>
    <row r="266" spans="1:65" s="2" customFormat="1" ht="10.199999999999999">
      <c r="A266" s="36"/>
      <c r="B266" s="37"/>
      <c r="C266" s="38"/>
      <c r="D266" s="184" t="s">
        <v>141</v>
      </c>
      <c r="E266" s="38"/>
      <c r="F266" s="185" t="s">
        <v>505</v>
      </c>
      <c r="G266" s="38"/>
      <c r="H266" s="38"/>
      <c r="I266" s="186"/>
      <c r="J266" s="38"/>
      <c r="K266" s="38"/>
      <c r="L266" s="41"/>
      <c r="M266" s="187"/>
      <c r="N266" s="188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141</v>
      </c>
      <c r="AU266" s="19" t="s">
        <v>139</v>
      </c>
    </row>
    <row r="267" spans="1:65" s="2" customFormat="1" ht="16.5" customHeight="1">
      <c r="A267" s="36"/>
      <c r="B267" s="37"/>
      <c r="C267" s="223" t="s">
        <v>506</v>
      </c>
      <c r="D267" s="223" t="s">
        <v>228</v>
      </c>
      <c r="E267" s="224" t="s">
        <v>507</v>
      </c>
      <c r="F267" s="225" t="s">
        <v>508</v>
      </c>
      <c r="G267" s="226" t="s">
        <v>224</v>
      </c>
      <c r="H267" s="227">
        <v>1</v>
      </c>
      <c r="I267" s="228"/>
      <c r="J267" s="229">
        <f>ROUND(I267*H267,2)</f>
        <v>0</v>
      </c>
      <c r="K267" s="225" t="s">
        <v>137</v>
      </c>
      <c r="L267" s="230"/>
      <c r="M267" s="231" t="s">
        <v>19</v>
      </c>
      <c r="N267" s="232" t="s">
        <v>42</v>
      </c>
      <c r="O267" s="66"/>
      <c r="P267" s="180">
        <f>O267*H267</f>
        <v>0</v>
      </c>
      <c r="Q267" s="180">
        <v>1.8E-3</v>
      </c>
      <c r="R267" s="180">
        <f>Q267*H267</f>
        <v>1.8E-3</v>
      </c>
      <c r="S267" s="180">
        <v>0</v>
      </c>
      <c r="T267" s="181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82" t="s">
        <v>305</v>
      </c>
      <c r="AT267" s="182" t="s">
        <v>228</v>
      </c>
      <c r="AU267" s="182" t="s">
        <v>139</v>
      </c>
      <c r="AY267" s="19" t="s">
        <v>130</v>
      </c>
      <c r="BE267" s="183">
        <f>IF(N267="základní",J267,0)</f>
        <v>0</v>
      </c>
      <c r="BF267" s="183">
        <f>IF(N267="snížená",J267,0)</f>
        <v>0</v>
      </c>
      <c r="BG267" s="183">
        <f>IF(N267="zákl. přenesená",J267,0)</f>
        <v>0</v>
      </c>
      <c r="BH267" s="183">
        <f>IF(N267="sníž. přenesená",J267,0)</f>
        <v>0</v>
      </c>
      <c r="BI267" s="183">
        <f>IF(N267="nulová",J267,0)</f>
        <v>0</v>
      </c>
      <c r="BJ267" s="19" t="s">
        <v>139</v>
      </c>
      <c r="BK267" s="183">
        <f>ROUND(I267*H267,2)</f>
        <v>0</v>
      </c>
      <c r="BL267" s="19" t="s">
        <v>221</v>
      </c>
      <c r="BM267" s="182" t="s">
        <v>509</v>
      </c>
    </row>
    <row r="268" spans="1:65" s="2" customFormat="1" ht="16.5" customHeight="1">
      <c r="A268" s="36"/>
      <c r="B268" s="37"/>
      <c r="C268" s="171" t="s">
        <v>510</v>
      </c>
      <c r="D268" s="171" t="s">
        <v>133</v>
      </c>
      <c r="E268" s="172" t="s">
        <v>511</v>
      </c>
      <c r="F268" s="173" t="s">
        <v>512</v>
      </c>
      <c r="G268" s="174" t="s">
        <v>224</v>
      </c>
      <c r="H268" s="175">
        <v>1</v>
      </c>
      <c r="I268" s="176"/>
      <c r="J268" s="177">
        <f>ROUND(I268*H268,2)</f>
        <v>0</v>
      </c>
      <c r="K268" s="173" t="s">
        <v>137</v>
      </c>
      <c r="L268" s="41"/>
      <c r="M268" s="178" t="s">
        <v>19</v>
      </c>
      <c r="N268" s="179" t="s">
        <v>42</v>
      </c>
      <c r="O268" s="66"/>
      <c r="P268" s="180">
        <f>O268*H268</f>
        <v>0</v>
      </c>
      <c r="Q268" s="180">
        <v>4.0000000000000003E-5</v>
      </c>
      <c r="R268" s="180">
        <f>Q268*H268</f>
        <v>4.0000000000000003E-5</v>
      </c>
      <c r="S268" s="180">
        <v>0</v>
      </c>
      <c r="T268" s="181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2" t="s">
        <v>221</v>
      </c>
      <c r="AT268" s="182" t="s">
        <v>133</v>
      </c>
      <c r="AU268" s="182" t="s">
        <v>139</v>
      </c>
      <c r="AY268" s="19" t="s">
        <v>130</v>
      </c>
      <c r="BE268" s="183">
        <f>IF(N268="základní",J268,0)</f>
        <v>0</v>
      </c>
      <c r="BF268" s="183">
        <f>IF(N268="snížená",J268,0)</f>
        <v>0</v>
      </c>
      <c r="BG268" s="183">
        <f>IF(N268="zákl. přenesená",J268,0)</f>
        <v>0</v>
      </c>
      <c r="BH268" s="183">
        <f>IF(N268="sníž. přenesená",J268,0)</f>
        <v>0</v>
      </c>
      <c r="BI268" s="183">
        <f>IF(N268="nulová",J268,0)</f>
        <v>0</v>
      </c>
      <c r="BJ268" s="19" t="s">
        <v>139</v>
      </c>
      <c r="BK268" s="183">
        <f>ROUND(I268*H268,2)</f>
        <v>0</v>
      </c>
      <c r="BL268" s="19" t="s">
        <v>221</v>
      </c>
      <c r="BM268" s="182" t="s">
        <v>513</v>
      </c>
    </row>
    <row r="269" spans="1:65" s="2" customFormat="1" ht="10.199999999999999">
      <c r="A269" s="36"/>
      <c r="B269" s="37"/>
      <c r="C269" s="38"/>
      <c r="D269" s="184" t="s">
        <v>141</v>
      </c>
      <c r="E269" s="38"/>
      <c r="F269" s="185" t="s">
        <v>514</v>
      </c>
      <c r="G269" s="38"/>
      <c r="H269" s="38"/>
      <c r="I269" s="186"/>
      <c r="J269" s="38"/>
      <c r="K269" s="38"/>
      <c r="L269" s="41"/>
      <c r="M269" s="187"/>
      <c r="N269" s="188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141</v>
      </c>
      <c r="AU269" s="19" t="s">
        <v>139</v>
      </c>
    </row>
    <row r="270" spans="1:65" s="2" customFormat="1" ht="16.5" customHeight="1">
      <c r="A270" s="36"/>
      <c r="B270" s="37"/>
      <c r="C270" s="223" t="s">
        <v>515</v>
      </c>
      <c r="D270" s="223" t="s">
        <v>228</v>
      </c>
      <c r="E270" s="224" t="s">
        <v>516</v>
      </c>
      <c r="F270" s="225" t="s">
        <v>517</v>
      </c>
      <c r="G270" s="226" t="s">
        <v>224</v>
      </c>
      <c r="H270" s="227">
        <v>1</v>
      </c>
      <c r="I270" s="228"/>
      <c r="J270" s="229">
        <f>ROUND(I270*H270,2)</f>
        <v>0</v>
      </c>
      <c r="K270" s="225" t="s">
        <v>137</v>
      </c>
      <c r="L270" s="230"/>
      <c r="M270" s="231" t="s">
        <v>19</v>
      </c>
      <c r="N270" s="232" t="s">
        <v>42</v>
      </c>
      <c r="O270" s="66"/>
      <c r="P270" s="180">
        <f>O270*H270</f>
        <v>0</v>
      </c>
      <c r="Q270" s="180">
        <v>1.47E-3</v>
      </c>
      <c r="R270" s="180">
        <f>Q270*H270</f>
        <v>1.47E-3</v>
      </c>
      <c r="S270" s="180">
        <v>0</v>
      </c>
      <c r="T270" s="181">
        <f>S270*H270</f>
        <v>0</v>
      </c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R270" s="182" t="s">
        <v>305</v>
      </c>
      <c r="AT270" s="182" t="s">
        <v>228</v>
      </c>
      <c r="AU270" s="182" t="s">
        <v>139</v>
      </c>
      <c r="AY270" s="19" t="s">
        <v>130</v>
      </c>
      <c r="BE270" s="183">
        <f>IF(N270="základní",J270,0)</f>
        <v>0</v>
      </c>
      <c r="BF270" s="183">
        <f>IF(N270="snížená",J270,0)</f>
        <v>0</v>
      </c>
      <c r="BG270" s="183">
        <f>IF(N270="zákl. přenesená",J270,0)</f>
        <v>0</v>
      </c>
      <c r="BH270" s="183">
        <f>IF(N270="sníž. přenesená",J270,0)</f>
        <v>0</v>
      </c>
      <c r="BI270" s="183">
        <f>IF(N270="nulová",J270,0)</f>
        <v>0</v>
      </c>
      <c r="BJ270" s="19" t="s">
        <v>139</v>
      </c>
      <c r="BK270" s="183">
        <f>ROUND(I270*H270,2)</f>
        <v>0</v>
      </c>
      <c r="BL270" s="19" t="s">
        <v>221</v>
      </c>
      <c r="BM270" s="182" t="s">
        <v>518</v>
      </c>
    </row>
    <row r="271" spans="1:65" s="2" customFormat="1" ht="16.5" customHeight="1">
      <c r="A271" s="36"/>
      <c r="B271" s="37"/>
      <c r="C271" s="171" t="s">
        <v>519</v>
      </c>
      <c r="D271" s="171" t="s">
        <v>133</v>
      </c>
      <c r="E271" s="172" t="s">
        <v>520</v>
      </c>
      <c r="F271" s="173" t="s">
        <v>521</v>
      </c>
      <c r="G271" s="174" t="s">
        <v>426</v>
      </c>
      <c r="H271" s="175">
        <v>1</v>
      </c>
      <c r="I271" s="176"/>
      <c r="J271" s="177">
        <f>ROUND(I271*H271,2)</f>
        <v>0</v>
      </c>
      <c r="K271" s="173" t="s">
        <v>137</v>
      </c>
      <c r="L271" s="41"/>
      <c r="M271" s="178" t="s">
        <v>19</v>
      </c>
      <c r="N271" s="179" t="s">
        <v>42</v>
      </c>
      <c r="O271" s="66"/>
      <c r="P271" s="180">
        <f>O271*H271</f>
        <v>0</v>
      </c>
      <c r="Q271" s="180">
        <v>1.2E-4</v>
      </c>
      <c r="R271" s="180">
        <f>Q271*H271</f>
        <v>1.2E-4</v>
      </c>
      <c r="S271" s="180">
        <v>0</v>
      </c>
      <c r="T271" s="181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82" t="s">
        <v>221</v>
      </c>
      <c r="AT271" s="182" t="s">
        <v>133</v>
      </c>
      <c r="AU271" s="182" t="s">
        <v>139</v>
      </c>
      <c r="AY271" s="19" t="s">
        <v>130</v>
      </c>
      <c r="BE271" s="183">
        <f>IF(N271="základní",J271,0)</f>
        <v>0</v>
      </c>
      <c r="BF271" s="183">
        <f>IF(N271="snížená",J271,0)</f>
        <v>0</v>
      </c>
      <c r="BG271" s="183">
        <f>IF(N271="zákl. přenesená",J271,0)</f>
        <v>0</v>
      </c>
      <c r="BH271" s="183">
        <f>IF(N271="sníž. přenesená",J271,0)</f>
        <v>0</v>
      </c>
      <c r="BI271" s="183">
        <f>IF(N271="nulová",J271,0)</f>
        <v>0</v>
      </c>
      <c r="BJ271" s="19" t="s">
        <v>139</v>
      </c>
      <c r="BK271" s="183">
        <f>ROUND(I271*H271,2)</f>
        <v>0</v>
      </c>
      <c r="BL271" s="19" t="s">
        <v>221</v>
      </c>
      <c r="BM271" s="182" t="s">
        <v>522</v>
      </c>
    </row>
    <row r="272" spans="1:65" s="2" customFormat="1" ht="10.199999999999999">
      <c r="A272" s="36"/>
      <c r="B272" s="37"/>
      <c r="C272" s="38"/>
      <c r="D272" s="184" t="s">
        <v>141</v>
      </c>
      <c r="E272" s="38"/>
      <c r="F272" s="185" t="s">
        <v>523</v>
      </c>
      <c r="G272" s="38"/>
      <c r="H272" s="38"/>
      <c r="I272" s="186"/>
      <c r="J272" s="38"/>
      <c r="K272" s="38"/>
      <c r="L272" s="41"/>
      <c r="M272" s="187"/>
      <c r="N272" s="188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141</v>
      </c>
      <c r="AU272" s="19" t="s">
        <v>139</v>
      </c>
    </row>
    <row r="273" spans="1:65" s="2" customFormat="1" ht="16.5" customHeight="1">
      <c r="A273" s="36"/>
      <c r="B273" s="37"/>
      <c r="C273" s="223" t="s">
        <v>524</v>
      </c>
      <c r="D273" s="223" t="s">
        <v>228</v>
      </c>
      <c r="E273" s="224" t="s">
        <v>525</v>
      </c>
      <c r="F273" s="225" t="s">
        <v>526</v>
      </c>
      <c r="G273" s="226" t="s">
        <v>224</v>
      </c>
      <c r="H273" s="227">
        <v>1</v>
      </c>
      <c r="I273" s="228"/>
      <c r="J273" s="229">
        <f>ROUND(I273*H273,2)</f>
        <v>0</v>
      </c>
      <c r="K273" s="225" t="s">
        <v>137</v>
      </c>
      <c r="L273" s="230"/>
      <c r="M273" s="231" t="s">
        <v>19</v>
      </c>
      <c r="N273" s="232" t="s">
        <v>42</v>
      </c>
      <c r="O273" s="66"/>
      <c r="P273" s="180">
        <f>O273*H273</f>
        <v>0</v>
      </c>
      <c r="Q273" s="180">
        <v>3.0500000000000002E-3</v>
      </c>
      <c r="R273" s="180">
        <f>Q273*H273</f>
        <v>3.0500000000000002E-3</v>
      </c>
      <c r="S273" s="180">
        <v>0</v>
      </c>
      <c r="T273" s="181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82" t="s">
        <v>305</v>
      </c>
      <c r="AT273" s="182" t="s">
        <v>228</v>
      </c>
      <c r="AU273" s="182" t="s">
        <v>139</v>
      </c>
      <c r="AY273" s="19" t="s">
        <v>130</v>
      </c>
      <c r="BE273" s="183">
        <f>IF(N273="základní",J273,0)</f>
        <v>0</v>
      </c>
      <c r="BF273" s="183">
        <f>IF(N273="snížená",J273,0)</f>
        <v>0</v>
      </c>
      <c r="BG273" s="183">
        <f>IF(N273="zákl. přenesená",J273,0)</f>
        <v>0</v>
      </c>
      <c r="BH273" s="183">
        <f>IF(N273="sníž. přenesená",J273,0)</f>
        <v>0</v>
      </c>
      <c r="BI273" s="183">
        <f>IF(N273="nulová",J273,0)</f>
        <v>0</v>
      </c>
      <c r="BJ273" s="19" t="s">
        <v>139</v>
      </c>
      <c r="BK273" s="183">
        <f>ROUND(I273*H273,2)</f>
        <v>0</v>
      </c>
      <c r="BL273" s="19" t="s">
        <v>221</v>
      </c>
      <c r="BM273" s="182" t="s">
        <v>527</v>
      </c>
    </row>
    <row r="274" spans="1:65" s="2" customFormat="1" ht="16.5" customHeight="1">
      <c r="A274" s="36"/>
      <c r="B274" s="37"/>
      <c r="C274" s="171" t="s">
        <v>528</v>
      </c>
      <c r="D274" s="171" t="s">
        <v>133</v>
      </c>
      <c r="E274" s="172" t="s">
        <v>529</v>
      </c>
      <c r="F274" s="173" t="s">
        <v>530</v>
      </c>
      <c r="G274" s="174" t="s">
        <v>224</v>
      </c>
      <c r="H274" s="175">
        <v>1</v>
      </c>
      <c r="I274" s="176"/>
      <c r="J274" s="177">
        <f>ROUND(I274*H274,2)</f>
        <v>0</v>
      </c>
      <c r="K274" s="173" t="s">
        <v>19</v>
      </c>
      <c r="L274" s="41"/>
      <c r="M274" s="178" t="s">
        <v>19</v>
      </c>
      <c r="N274" s="179" t="s">
        <v>42</v>
      </c>
      <c r="O274" s="66"/>
      <c r="P274" s="180">
        <f>O274*H274</f>
        <v>0</v>
      </c>
      <c r="Q274" s="180">
        <v>0</v>
      </c>
      <c r="R274" s="180">
        <f>Q274*H274</f>
        <v>0</v>
      </c>
      <c r="S274" s="180">
        <v>2.2499999999999998E-3</v>
      </c>
      <c r="T274" s="181">
        <f>S274*H274</f>
        <v>2.2499999999999998E-3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2" t="s">
        <v>221</v>
      </c>
      <c r="AT274" s="182" t="s">
        <v>133</v>
      </c>
      <c r="AU274" s="182" t="s">
        <v>139</v>
      </c>
      <c r="AY274" s="19" t="s">
        <v>130</v>
      </c>
      <c r="BE274" s="183">
        <f>IF(N274="základní",J274,0)</f>
        <v>0</v>
      </c>
      <c r="BF274" s="183">
        <f>IF(N274="snížená",J274,0)</f>
        <v>0</v>
      </c>
      <c r="BG274" s="183">
        <f>IF(N274="zákl. přenesená",J274,0)</f>
        <v>0</v>
      </c>
      <c r="BH274" s="183">
        <f>IF(N274="sníž. přenesená",J274,0)</f>
        <v>0</v>
      </c>
      <c r="BI274" s="183">
        <f>IF(N274="nulová",J274,0)</f>
        <v>0</v>
      </c>
      <c r="BJ274" s="19" t="s">
        <v>139</v>
      </c>
      <c r="BK274" s="183">
        <f>ROUND(I274*H274,2)</f>
        <v>0</v>
      </c>
      <c r="BL274" s="19" t="s">
        <v>221</v>
      </c>
      <c r="BM274" s="182" t="s">
        <v>531</v>
      </c>
    </row>
    <row r="275" spans="1:65" s="2" customFormat="1" ht="21.75" customHeight="1">
      <c r="A275" s="36"/>
      <c r="B275" s="37"/>
      <c r="C275" s="171" t="s">
        <v>532</v>
      </c>
      <c r="D275" s="171" t="s">
        <v>133</v>
      </c>
      <c r="E275" s="172" t="s">
        <v>533</v>
      </c>
      <c r="F275" s="173" t="s">
        <v>534</v>
      </c>
      <c r="G275" s="174" t="s">
        <v>224</v>
      </c>
      <c r="H275" s="175">
        <v>4</v>
      </c>
      <c r="I275" s="176"/>
      <c r="J275" s="177">
        <f>ROUND(I275*H275,2)</f>
        <v>0</v>
      </c>
      <c r="K275" s="173" t="s">
        <v>137</v>
      </c>
      <c r="L275" s="41"/>
      <c r="M275" s="178" t="s">
        <v>19</v>
      </c>
      <c r="N275" s="179" t="s">
        <v>42</v>
      </c>
      <c r="O275" s="66"/>
      <c r="P275" s="180">
        <f>O275*H275</f>
        <v>0</v>
      </c>
      <c r="Q275" s="180">
        <v>1.9000000000000001E-4</v>
      </c>
      <c r="R275" s="180">
        <f>Q275*H275</f>
        <v>7.6000000000000004E-4</v>
      </c>
      <c r="S275" s="180">
        <v>0</v>
      </c>
      <c r="T275" s="181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182" t="s">
        <v>221</v>
      </c>
      <c r="AT275" s="182" t="s">
        <v>133</v>
      </c>
      <c r="AU275" s="182" t="s">
        <v>139</v>
      </c>
      <c r="AY275" s="19" t="s">
        <v>130</v>
      </c>
      <c r="BE275" s="183">
        <f>IF(N275="základní",J275,0)</f>
        <v>0</v>
      </c>
      <c r="BF275" s="183">
        <f>IF(N275="snížená",J275,0)</f>
        <v>0</v>
      </c>
      <c r="BG275" s="183">
        <f>IF(N275="zákl. přenesená",J275,0)</f>
        <v>0</v>
      </c>
      <c r="BH275" s="183">
        <f>IF(N275="sníž. přenesená",J275,0)</f>
        <v>0</v>
      </c>
      <c r="BI275" s="183">
        <f>IF(N275="nulová",J275,0)</f>
        <v>0</v>
      </c>
      <c r="BJ275" s="19" t="s">
        <v>139</v>
      </c>
      <c r="BK275" s="183">
        <f>ROUND(I275*H275,2)</f>
        <v>0</v>
      </c>
      <c r="BL275" s="19" t="s">
        <v>221</v>
      </c>
      <c r="BM275" s="182" t="s">
        <v>535</v>
      </c>
    </row>
    <row r="276" spans="1:65" s="2" customFormat="1" ht="10.199999999999999">
      <c r="A276" s="36"/>
      <c r="B276" s="37"/>
      <c r="C276" s="38"/>
      <c r="D276" s="184" t="s">
        <v>141</v>
      </c>
      <c r="E276" s="38"/>
      <c r="F276" s="185" t="s">
        <v>536</v>
      </c>
      <c r="G276" s="38"/>
      <c r="H276" s="38"/>
      <c r="I276" s="186"/>
      <c r="J276" s="38"/>
      <c r="K276" s="38"/>
      <c r="L276" s="41"/>
      <c r="M276" s="187"/>
      <c r="N276" s="188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141</v>
      </c>
      <c r="AU276" s="19" t="s">
        <v>139</v>
      </c>
    </row>
    <row r="277" spans="1:65" s="2" customFormat="1" ht="16.5" customHeight="1">
      <c r="A277" s="36"/>
      <c r="B277" s="37"/>
      <c r="C277" s="223" t="s">
        <v>537</v>
      </c>
      <c r="D277" s="223" t="s">
        <v>228</v>
      </c>
      <c r="E277" s="224" t="s">
        <v>538</v>
      </c>
      <c r="F277" s="225" t="s">
        <v>539</v>
      </c>
      <c r="G277" s="226" t="s">
        <v>224</v>
      </c>
      <c r="H277" s="227">
        <v>1</v>
      </c>
      <c r="I277" s="228"/>
      <c r="J277" s="229">
        <f>ROUND(I277*H277,2)</f>
        <v>0</v>
      </c>
      <c r="K277" s="225" t="s">
        <v>137</v>
      </c>
      <c r="L277" s="230"/>
      <c r="M277" s="231" t="s">
        <v>19</v>
      </c>
      <c r="N277" s="232" t="s">
        <v>42</v>
      </c>
      <c r="O277" s="66"/>
      <c r="P277" s="180">
        <f>O277*H277</f>
        <v>0</v>
      </c>
      <c r="Q277" s="180">
        <v>3.8999999999999999E-4</v>
      </c>
      <c r="R277" s="180">
        <f>Q277*H277</f>
        <v>3.8999999999999999E-4</v>
      </c>
      <c r="S277" s="180">
        <v>0</v>
      </c>
      <c r="T277" s="181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2" t="s">
        <v>305</v>
      </c>
      <c r="AT277" s="182" t="s">
        <v>228</v>
      </c>
      <c r="AU277" s="182" t="s">
        <v>139</v>
      </c>
      <c r="AY277" s="19" t="s">
        <v>130</v>
      </c>
      <c r="BE277" s="183">
        <f>IF(N277="základní",J277,0)</f>
        <v>0</v>
      </c>
      <c r="BF277" s="183">
        <f>IF(N277="snížená",J277,0)</f>
        <v>0</v>
      </c>
      <c r="BG277" s="183">
        <f>IF(N277="zákl. přenesená",J277,0)</f>
        <v>0</v>
      </c>
      <c r="BH277" s="183">
        <f>IF(N277="sníž. přenesená",J277,0)</f>
        <v>0</v>
      </c>
      <c r="BI277" s="183">
        <f>IF(N277="nulová",J277,0)</f>
        <v>0</v>
      </c>
      <c r="BJ277" s="19" t="s">
        <v>139</v>
      </c>
      <c r="BK277" s="183">
        <f>ROUND(I277*H277,2)</f>
        <v>0</v>
      </c>
      <c r="BL277" s="19" t="s">
        <v>221</v>
      </c>
      <c r="BM277" s="182" t="s">
        <v>540</v>
      </c>
    </row>
    <row r="278" spans="1:65" s="2" customFormat="1" ht="24.15" customHeight="1">
      <c r="A278" s="36"/>
      <c r="B278" s="37"/>
      <c r="C278" s="223" t="s">
        <v>541</v>
      </c>
      <c r="D278" s="223" t="s">
        <v>228</v>
      </c>
      <c r="E278" s="224" t="s">
        <v>542</v>
      </c>
      <c r="F278" s="225" t="s">
        <v>543</v>
      </c>
      <c r="G278" s="226" t="s">
        <v>224</v>
      </c>
      <c r="H278" s="227">
        <v>1</v>
      </c>
      <c r="I278" s="228"/>
      <c r="J278" s="229">
        <f>ROUND(I278*H278,2)</f>
        <v>0</v>
      </c>
      <c r="K278" s="225" t="s">
        <v>137</v>
      </c>
      <c r="L278" s="230"/>
      <c r="M278" s="231" t="s">
        <v>19</v>
      </c>
      <c r="N278" s="232" t="s">
        <v>42</v>
      </c>
      <c r="O278" s="66"/>
      <c r="P278" s="180">
        <f>O278*H278</f>
        <v>0</v>
      </c>
      <c r="Q278" s="180">
        <v>3.2000000000000003E-4</v>
      </c>
      <c r="R278" s="180">
        <f>Q278*H278</f>
        <v>3.2000000000000003E-4</v>
      </c>
      <c r="S278" s="180">
        <v>0</v>
      </c>
      <c r="T278" s="181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82" t="s">
        <v>305</v>
      </c>
      <c r="AT278" s="182" t="s">
        <v>228</v>
      </c>
      <c r="AU278" s="182" t="s">
        <v>139</v>
      </c>
      <c r="AY278" s="19" t="s">
        <v>130</v>
      </c>
      <c r="BE278" s="183">
        <f>IF(N278="základní",J278,0)</f>
        <v>0</v>
      </c>
      <c r="BF278" s="183">
        <f>IF(N278="snížená",J278,0)</f>
        <v>0</v>
      </c>
      <c r="BG278" s="183">
        <f>IF(N278="zákl. přenesená",J278,0)</f>
        <v>0</v>
      </c>
      <c r="BH278" s="183">
        <f>IF(N278="sníž. přenesená",J278,0)</f>
        <v>0</v>
      </c>
      <c r="BI278" s="183">
        <f>IF(N278="nulová",J278,0)</f>
        <v>0</v>
      </c>
      <c r="BJ278" s="19" t="s">
        <v>139</v>
      </c>
      <c r="BK278" s="183">
        <f>ROUND(I278*H278,2)</f>
        <v>0</v>
      </c>
      <c r="BL278" s="19" t="s">
        <v>221</v>
      </c>
      <c r="BM278" s="182" t="s">
        <v>544</v>
      </c>
    </row>
    <row r="279" spans="1:65" s="2" customFormat="1" ht="16.5" customHeight="1">
      <c r="A279" s="36"/>
      <c r="B279" s="37"/>
      <c r="C279" s="223" t="s">
        <v>545</v>
      </c>
      <c r="D279" s="223" t="s">
        <v>228</v>
      </c>
      <c r="E279" s="224" t="s">
        <v>546</v>
      </c>
      <c r="F279" s="225" t="s">
        <v>547</v>
      </c>
      <c r="G279" s="226" t="s">
        <v>224</v>
      </c>
      <c r="H279" s="227">
        <v>2</v>
      </c>
      <c r="I279" s="228"/>
      <c r="J279" s="229">
        <f>ROUND(I279*H279,2)</f>
        <v>0</v>
      </c>
      <c r="K279" s="225" t="s">
        <v>137</v>
      </c>
      <c r="L279" s="230"/>
      <c r="M279" s="231" t="s">
        <v>19</v>
      </c>
      <c r="N279" s="232" t="s">
        <v>42</v>
      </c>
      <c r="O279" s="66"/>
      <c r="P279" s="180">
        <f>O279*H279</f>
        <v>0</v>
      </c>
      <c r="Q279" s="180">
        <v>2.4000000000000001E-4</v>
      </c>
      <c r="R279" s="180">
        <f>Q279*H279</f>
        <v>4.8000000000000001E-4</v>
      </c>
      <c r="S279" s="180">
        <v>0</v>
      </c>
      <c r="T279" s="181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2" t="s">
        <v>305</v>
      </c>
      <c r="AT279" s="182" t="s">
        <v>228</v>
      </c>
      <c r="AU279" s="182" t="s">
        <v>139</v>
      </c>
      <c r="AY279" s="19" t="s">
        <v>130</v>
      </c>
      <c r="BE279" s="183">
        <f>IF(N279="základní",J279,0)</f>
        <v>0</v>
      </c>
      <c r="BF279" s="183">
        <f>IF(N279="snížená",J279,0)</f>
        <v>0</v>
      </c>
      <c r="BG279" s="183">
        <f>IF(N279="zákl. přenesená",J279,0)</f>
        <v>0</v>
      </c>
      <c r="BH279" s="183">
        <f>IF(N279="sníž. přenesená",J279,0)</f>
        <v>0</v>
      </c>
      <c r="BI279" s="183">
        <f>IF(N279="nulová",J279,0)</f>
        <v>0</v>
      </c>
      <c r="BJ279" s="19" t="s">
        <v>139</v>
      </c>
      <c r="BK279" s="183">
        <f>ROUND(I279*H279,2)</f>
        <v>0</v>
      </c>
      <c r="BL279" s="19" t="s">
        <v>221</v>
      </c>
      <c r="BM279" s="182" t="s">
        <v>548</v>
      </c>
    </row>
    <row r="280" spans="1:65" s="2" customFormat="1" ht="24.15" customHeight="1">
      <c r="A280" s="36"/>
      <c r="B280" s="37"/>
      <c r="C280" s="171" t="s">
        <v>549</v>
      </c>
      <c r="D280" s="171" t="s">
        <v>133</v>
      </c>
      <c r="E280" s="172" t="s">
        <v>550</v>
      </c>
      <c r="F280" s="173" t="s">
        <v>551</v>
      </c>
      <c r="G280" s="174" t="s">
        <v>377</v>
      </c>
      <c r="H280" s="233"/>
      <c r="I280" s="176"/>
      <c r="J280" s="177">
        <f>ROUND(I280*H280,2)</f>
        <v>0</v>
      </c>
      <c r="K280" s="173" t="s">
        <v>137</v>
      </c>
      <c r="L280" s="41"/>
      <c r="M280" s="178" t="s">
        <v>19</v>
      </c>
      <c r="N280" s="179" t="s">
        <v>42</v>
      </c>
      <c r="O280" s="66"/>
      <c r="P280" s="180">
        <f>O280*H280</f>
        <v>0</v>
      </c>
      <c r="Q280" s="180">
        <v>0</v>
      </c>
      <c r="R280" s="180">
        <f>Q280*H280</f>
        <v>0</v>
      </c>
      <c r="S280" s="180">
        <v>0</v>
      </c>
      <c r="T280" s="181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82" t="s">
        <v>221</v>
      </c>
      <c r="AT280" s="182" t="s">
        <v>133</v>
      </c>
      <c r="AU280" s="182" t="s">
        <v>139</v>
      </c>
      <c r="AY280" s="19" t="s">
        <v>130</v>
      </c>
      <c r="BE280" s="183">
        <f>IF(N280="základní",J280,0)</f>
        <v>0</v>
      </c>
      <c r="BF280" s="183">
        <f>IF(N280="snížená",J280,0)</f>
        <v>0</v>
      </c>
      <c r="BG280" s="183">
        <f>IF(N280="zákl. přenesená",J280,0)</f>
        <v>0</v>
      </c>
      <c r="BH280" s="183">
        <f>IF(N280="sníž. přenesená",J280,0)</f>
        <v>0</v>
      </c>
      <c r="BI280" s="183">
        <f>IF(N280="nulová",J280,0)</f>
        <v>0</v>
      </c>
      <c r="BJ280" s="19" t="s">
        <v>139</v>
      </c>
      <c r="BK280" s="183">
        <f>ROUND(I280*H280,2)</f>
        <v>0</v>
      </c>
      <c r="BL280" s="19" t="s">
        <v>221</v>
      </c>
      <c r="BM280" s="182" t="s">
        <v>552</v>
      </c>
    </row>
    <row r="281" spans="1:65" s="2" customFormat="1" ht="10.199999999999999">
      <c r="A281" s="36"/>
      <c r="B281" s="37"/>
      <c r="C281" s="38"/>
      <c r="D281" s="184" t="s">
        <v>141</v>
      </c>
      <c r="E281" s="38"/>
      <c r="F281" s="185" t="s">
        <v>553</v>
      </c>
      <c r="G281" s="38"/>
      <c r="H281" s="38"/>
      <c r="I281" s="186"/>
      <c r="J281" s="38"/>
      <c r="K281" s="38"/>
      <c r="L281" s="41"/>
      <c r="M281" s="187"/>
      <c r="N281" s="188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141</v>
      </c>
      <c r="AU281" s="19" t="s">
        <v>139</v>
      </c>
    </row>
    <row r="282" spans="1:65" s="12" customFormat="1" ht="22.8" customHeight="1">
      <c r="B282" s="155"/>
      <c r="C282" s="156"/>
      <c r="D282" s="157" t="s">
        <v>69</v>
      </c>
      <c r="E282" s="169" t="s">
        <v>554</v>
      </c>
      <c r="F282" s="169" t="s">
        <v>555</v>
      </c>
      <c r="G282" s="156"/>
      <c r="H282" s="156"/>
      <c r="I282" s="159"/>
      <c r="J282" s="170">
        <f>BK282</f>
        <v>0</v>
      </c>
      <c r="K282" s="156"/>
      <c r="L282" s="161"/>
      <c r="M282" s="162"/>
      <c r="N282" s="163"/>
      <c r="O282" s="163"/>
      <c r="P282" s="164">
        <f>SUM(P283:P285)</f>
        <v>0</v>
      </c>
      <c r="Q282" s="163"/>
      <c r="R282" s="164">
        <f>SUM(R283:R285)</f>
        <v>9.1999999999999998E-3</v>
      </c>
      <c r="S282" s="163"/>
      <c r="T282" s="165">
        <f>SUM(T283:T285)</f>
        <v>0</v>
      </c>
      <c r="AR282" s="166" t="s">
        <v>139</v>
      </c>
      <c r="AT282" s="167" t="s">
        <v>69</v>
      </c>
      <c r="AU282" s="167" t="s">
        <v>78</v>
      </c>
      <c r="AY282" s="166" t="s">
        <v>130</v>
      </c>
      <c r="BK282" s="168">
        <f>SUM(BK283:BK285)</f>
        <v>0</v>
      </c>
    </row>
    <row r="283" spans="1:65" s="2" customFormat="1" ht="21.75" customHeight="1">
      <c r="A283" s="36"/>
      <c r="B283" s="37"/>
      <c r="C283" s="171" t="s">
        <v>556</v>
      </c>
      <c r="D283" s="171" t="s">
        <v>133</v>
      </c>
      <c r="E283" s="172" t="s">
        <v>557</v>
      </c>
      <c r="F283" s="173" t="s">
        <v>558</v>
      </c>
      <c r="G283" s="174" t="s">
        <v>426</v>
      </c>
      <c r="H283" s="175">
        <v>1</v>
      </c>
      <c r="I283" s="176"/>
      <c r="J283" s="177">
        <f>ROUND(I283*H283,2)</f>
        <v>0</v>
      </c>
      <c r="K283" s="173" t="s">
        <v>19</v>
      </c>
      <c r="L283" s="41"/>
      <c r="M283" s="178" t="s">
        <v>19</v>
      </c>
      <c r="N283" s="179" t="s">
        <v>42</v>
      </c>
      <c r="O283" s="66"/>
      <c r="P283" s="180">
        <f>O283*H283</f>
        <v>0</v>
      </c>
      <c r="Q283" s="180">
        <v>9.1999999999999998E-3</v>
      </c>
      <c r="R283" s="180">
        <f>Q283*H283</f>
        <v>9.1999999999999998E-3</v>
      </c>
      <c r="S283" s="180">
        <v>0</v>
      </c>
      <c r="T283" s="181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2" t="s">
        <v>221</v>
      </c>
      <c r="AT283" s="182" t="s">
        <v>133</v>
      </c>
      <c r="AU283" s="182" t="s">
        <v>139</v>
      </c>
      <c r="AY283" s="19" t="s">
        <v>130</v>
      </c>
      <c r="BE283" s="183">
        <f>IF(N283="základní",J283,0)</f>
        <v>0</v>
      </c>
      <c r="BF283" s="183">
        <f>IF(N283="snížená",J283,0)</f>
        <v>0</v>
      </c>
      <c r="BG283" s="183">
        <f>IF(N283="zákl. přenesená",J283,0)</f>
        <v>0</v>
      </c>
      <c r="BH283" s="183">
        <f>IF(N283="sníž. přenesená",J283,0)</f>
        <v>0</v>
      </c>
      <c r="BI283" s="183">
        <f>IF(N283="nulová",J283,0)</f>
        <v>0</v>
      </c>
      <c r="BJ283" s="19" t="s">
        <v>139</v>
      </c>
      <c r="BK283" s="183">
        <f>ROUND(I283*H283,2)</f>
        <v>0</v>
      </c>
      <c r="BL283" s="19" t="s">
        <v>221</v>
      </c>
      <c r="BM283" s="182" t="s">
        <v>559</v>
      </c>
    </row>
    <row r="284" spans="1:65" s="2" customFormat="1" ht="24.15" customHeight="1">
      <c r="A284" s="36"/>
      <c r="B284" s="37"/>
      <c r="C284" s="171" t="s">
        <v>560</v>
      </c>
      <c r="D284" s="171" t="s">
        <v>133</v>
      </c>
      <c r="E284" s="172" t="s">
        <v>561</v>
      </c>
      <c r="F284" s="173" t="s">
        <v>562</v>
      </c>
      <c r="G284" s="174" t="s">
        <v>377</v>
      </c>
      <c r="H284" s="233"/>
      <c r="I284" s="176"/>
      <c r="J284" s="177">
        <f>ROUND(I284*H284,2)</f>
        <v>0</v>
      </c>
      <c r="K284" s="173" t="s">
        <v>137</v>
      </c>
      <c r="L284" s="41"/>
      <c r="M284" s="178" t="s">
        <v>19</v>
      </c>
      <c r="N284" s="179" t="s">
        <v>42</v>
      </c>
      <c r="O284" s="66"/>
      <c r="P284" s="180">
        <f>O284*H284</f>
        <v>0</v>
      </c>
      <c r="Q284" s="180">
        <v>0</v>
      </c>
      <c r="R284" s="180">
        <f>Q284*H284</f>
        <v>0</v>
      </c>
      <c r="S284" s="180">
        <v>0</v>
      </c>
      <c r="T284" s="181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82" t="s">
        <v>221</v>
      </c>
      <c r="AT284" s="182" t="s">
        <v>133</v>
      </c>
      <c r="AU284" s="182" t="s">
        <v>139</v>
      </c>
      <c r="AY284" s="19" t="s">
        <v>130</v>
      </c>
      <c r="BE284" s="183">
        <f>IF(N284="základní",J284,0)</f>
        <v>0</v>
      </c>
      <c r="BF284" s="183">
        <f>IF(N284="snížená",J284,0)</f>
        <v>0</v>
      </c>
      <c r="BG284" s="183">
        <f>IF(N284="zákl. přenesená",J284,0)</f>
        <v>0</v>
      </c>
      <c r="BH284" s="183">
        <f>IF(N284="sníž. přenesená",J284,0)</f>
        <v>0</v>
      </c>
      <c r="BI284" s="183">
        <f>IF(N284="nulová",J284,0)</f>
        <v>0</v>
      </c>
      <c r="BJ284" s="19" t="s">
        <v>139</v>
      </c>
      <c r="BK284" s="183">
        <f>ROUND(I284*H284,2)</f>
        <v>0</v>
      </c>
      <c r="BL284" s="19" t="s">
        <v>221</v>
      </c>
      <c r="BM284" s="182" t="s">
        <v>563</v>
      </c>
    </row>
    <row r="285" spans="1:65" s="2" customFormat="1" ht="10.199999999999999">
      <c r="A285" s="36"/>
      <c r="B285" s="37"/>
      <c r="C285" s="38"/>
      <c r="D285" s="184" t="s">
        <v>141</v>
      </c>
      <c r="E285" s="38"/>
      <c r="F285" s="185" t="s">
        <v>564</v>
      </c>
      <c r="G285" s="38"/>
      <c r="H285" s="38"/>
      <c r="I285" s="186"/>
      <c r="J285" s="38"/>
      <c r="K285" s="38"/>
      <c r="L285" s="41"/>
      <c r="M285" s="187"/>
      <c r="N285" s="188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141</v>
      </c>
      <c r="AU285" s="19" t="s">
        <v>139</v>
      </c>
    </row>
    <row r="286" spans="1:65" s="12" customFormat="1" ht="22.8" customHeight="1">
      <c r="B286" s="155"/>
      <c r="C286" s="156"/>
      <c r="D286" s="157" t="s">
        <v>69</v>
      </c>
      <c r="E286" s="169" t="s">
        <v>565</v>
      </c>
      <c r="F286" s="169" t="s">
        <v>566</v>
      </c>
      <c r="G286" s="156"/>
      <c r="H286" s="156"/>
      <c r="I286" s="159"/>
      <c r="J286" s="170">
        <f>BK286</f>
        <v>0</v>
      </c>
      <c r="K286" s="156"/>
      <c r="L286" s="161"/>
      <c r="M286" s="162"/>
      <c r="N286" s="163"/>
      <c r="O286" s="163"/>
      <c r="P286" s="164">
        <f>SUM(P287:P294)</f>
        <v>0</v>
      </c>
      <c r="Q286" s="163"/>
      <c r="R286" s="164">
        <f>SUM(R287:R294)</f>
        <v>3.0000000000000001E-3</v>
      </c>
      <c r="S286" s="163"/>
      <c r="T286" s="165">
        <f>SUM(T287:T294)</f>
        <v>0</v>
      </c>
      <c r="AR286" s="166" t="s">
        <v>139</v>
      </c>
      <c r="AT286" s="167" t="s">
        <v>69</v>
      </c>
      <c r="AU286" s="167" t="s">
        <v>78</v>
      </c>
      <c r="AY286" s="166" t="s">
        <v>130</v>
      </c>
      <c r="BK286" s="168">
        <f>SUM(BK287:BK294)</f>
        <v>0</v>
      </c>
    </row>
    <row r="287" spans="1:65" s="2" customFormat="1" ht="16.5" customHeight="1">
      <c r="A287" s="36"/>
      <c r="B287" s="37"/>
      <c r="C287" s="171" t="s">
        <v>567</v>
      </c>
      <c r="D287" s="171" t="s">
        <v>133</v>
      </c>
      <c r="E287" s="172" t="s">
        <v>568</v>
      </c>
      <c r="F287" s="173" t="s">
        <v>569</v>
      </c>
      <c r="G287" s="174" t="s">
        <v>224</v>
      </c>
      <c r="H287" s="175">
        <v>3</v>
      </c>
      <c r="I287" s="176"/>
      <c r="J287" s="177">
        <f>ROUND(I287*H287,2)</f>
        <v>0</v>
      </c>
      <c r="K287" s="173" t="s">
        <v>137</v>
      </c>
      <c r="L287" s="41"/>
      <c r="M287" s="178" t="s">
        <v>19</v>
      </c>
      <c r="N287" s="179" t="s">
        <v>42</v>
      </c>
      <c r="O287" s="66"/>
      <c r="P287" s="180">
        <f>O287*H287</f>
        <v>0</v>
      </c>
      <c r="Q287" s="180">
        <v>0</v>
      </c>
      <c r="R287" s="180">
        <f>Q287*H287</f>
        <v>0</v>
      </c>
      <c r="S287" s="180">
        <v>0</v>
      </c>
      <c r="T287" s="181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2" t="s">
        <v>221</v>
      </c>
      <c r="AT287" s="182" t="s">
        <v>133</v>
      </c>
      <c r="AU287" s="182" t="s">
        <v>139</v>
      </c>
      <c r="AY287" s="19" t="s">
        <v>130</v>
      </c>
      <c r="BE287" s="183">
        <f>IF(N287="základní",J287,0)</f>
        <v>0</v>
      </c>
      <c r="BF287" s="183">
        <f>IF(N287="snížená",J287,0)</f>
        <v>0</v>
      </c>
      <c r="BG287" s="183">
        <f>IF(N287="zákl. přenesená",J287,0)</f>
        <v>0</v>
      </c>
      <c r="BH287" s="183">
        <f>IF(N287="sníž. přenesená",J287,0)</f>
        <v>0</v>
      </c>
      <c r="BI287" s="183">
        <f>IF(N287="nulová",J287,0)</f>
        <v>0</v>
      </c>
      <c r="BJ287" s="19" t="s">
        <v>139</v>
      </c>
      <c r="BK287" s="183">
        <f>ROUND(I287*H287,2)</f>
        <v>0</v>
      </c>
      <c r="BL287" s="19" t="s">
        <v>221</v>
      </c>
      <c r="BM287" s="182" t="s">
        <v>570</v>
      </c>
    </row>
    <row r="288" spans="1:65" s="2" customFormat="1" ht="10.199999999999999">
      <c r="A288" s="36"/>
      <c r="B288" s="37"/>
      <c r="C288" s="38"/>
      <c r="D288" s="184" t="s">
        <v>141</v>
      </c>
      <c r="E288" s="38"/>
      <c r="F288" s="185" t="s">
        <v>571</v>
      </c>
      <c r="G288" s="38"/>
      <c r="H288" s="38"/>
      <c r="I288" s="186"/>
      <c r="J288" s="38"/>
      <c r="K288" s="38"/>
      <c r="L288" s="41"/>
      <c r="M288" s="187"/>
      <c r="N288" s="188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141</v>
      </c>
      <c r="AU288" s="19" t="s">
        <v>139</v>
      </c>
    </row>
    <row r="289" spans="1:65" s="2" customFormat="1" ht="16.5" customHeight="1">
      <c r="A289" s="36"/>
      <c r="B289" s="37"/>
      <c r="C289" s="171" t="s">
        <v>572</v>
      </c>
      <c r="D289" s="171" t="s">
        <v>133</v>
      </c>
      <c r="E289" s="172" t="s">
        <v>573</v>
      </c>
      <c r="F289" s="173" t="s">
        <v>574</v>
      </c>
      <c r="G289" s="174" t="s">
        <v>224</v>
      </c>
      <c r="H289" s="175">
        <v>1</v>
      </c>
      <c r="I289" s="176"/>
      <c r="J289" s="177">
        <f>ROUND(I289*H289,2)</f>
        <v>0</v>
      </c>
      <c r="K289" s="173" t="s">
        <v>137</v>
      </c>
      <c r="L289" s="41"/>
      <c r="M289" s="178" t="s">
        <v>19</v>
      </c>
      <c r="N289" s="179" t="s">
        <v>42</v>
      </c>
      <c r="O289" s="66"/>
      <c r="P289" s="180">
        <f>O289*H289</f>
        <v>0</v>
      </c>
      <c r="Q289" s="180">
        <v>0</v>
      </c>
      <c r="R289" s="180">
        <f>Q289*H289</f>
        <v>0</v>
      </c>
      <c r="S289" s="180">
        <v>0</v>
      </c>
      <c r="T289" s="181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2" t="s">
        <v>221</v>
      </c>
      <c r="AT289" s="182" t="s">
        <v>133</v>
      </c>
      <c r="AU289" s="182" t="s">
        <v>139</v>
      </c>
      <c r="AY289" s="19" t="s">
        <v>130</v>
      </c>
      <c r="BE289" s="183">
        <f>IF(N289="základní",J289,0)</f>
        <v>0</v>
      </c>
      <c r="BF289" s="183">
        <f>IF(N289="snížená",J289,0)</f>
        <v>0</v>
      </c>
      <c r="BG289" s="183">
        <f>IF(N289="zákl. přenesená",J289,0)</f>
        <v>0</v>
      </c>
      <c r="BH289" s="183">
        <f>IF(N289="sníž. přenesená",J289,0)</f>
        <v>0</v>
      </c>
      <c r="BI289" s="183">
        <f>IF(N289="nulová",J289,0)</f>
        <v>0</v>
      </c>
      <c r="BJ289" s="19" t="s">
        <v>139</v>
      </c>
      <c r="BK289" s="183">
        <f>ROUND(I289*H289,2)</f>
        <v>0</v>
      </c>
      <c r="BL289" s="19" t="s">
        <v>221</v>
      </c>
      <c r="BM289" s="182" t="s">
        <v>575</v>
      </c>
    </row>
    <row r="290" spans="1:65" s="2" customFormat="1" ht="10.199999999999999">
      <c r="A290" s="36"/>
      <c r="B290" s="37"/>
      <c r="C290" s="38"/>
      <c r="D290" s="184" t="s">
        <v>141</v>
      </c>
      <c r="E290" s="38"/>
      <c r="F290" s="185" t="s">
        <v>576</v>
      </c>
      <c r="G290" s="38"/>
      <c r="H290" s="38"/>
      <c r="I290" s="186"/>
      <c r="J290" s="38"/>
      <c r="K290" s="38"/>
      <c r="L290" s="41"/>
      <c r="M290" s="187"/>
      <c r="N290" s="188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141</v>
      </c>
      <c r="AU290" s="19" t="s">
        <v>139</v>
      </c>
    </row>
    <row r="291" spans="1:65" s="2" customFormat="1" ht="16.5" customHeight="1">
      <c r="A291" s="36"/>
      <c r="B291" s="37"/>
      <c r="C291" s="223" t="s">
        <v>577</v>
      </c>
      <c r="D291" s="223" t="s">
        <v>228</v>
      </c>
      <c r="E291" s="224" t="s">
        <v>578</v>
      </c>
      <c r="F291" s="225" t="s">
        <v>579</v>
      </c>
      <c r="G291" s="226" t="s">
        <v>224</v>
      </c>
      <c r="H291" s="227">
        <v>1</v>
      </c>
      <c r="I291" s="228"/>
      <c r="J291" s="229">
        <f>ROUND(I291*H291,2)</f>
        <v>0</v>
      </c>
      <c r="K291" s="225" t="s">
        <v>137</v>
      </c>
      <c r="L291" s="230"/>
      <c r="M291" s="231" t="s">
        <v>19</v>
      </c>
      <c r="N291" s="232" t="s">
        <v>42</v>
      </c>
      <c r="O291" s="66"/>
      <c r="P291" s="180">
        <f>O291*H291</f>
        <v>0</v>
      </c>
      <c r="Q291" s="180">
        <v>3.0000000000000001E-3</v>
      </c>
      <c r="R291" s="180">
        <f>Q291*H291</f>
        <v>3.0000000000000001E-3</v>
      </c>
      <c r="S291" s="180">
        <v>0</v>
      </c>
      <c r="T291" s="181">
        <f>S291*H291</f>
        <v>0</v>
      </c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R291" s="182" t="s">
        <v>305</v>
      </c>
      <c r="AT291" s="182" t="s">
        <v>228</v>
      </c>
      <c r="AU291" s="182" t="s">
        <v>139</v>
      </c>
      <c r="AY291" s="19" t="s">
        <v>130</v>
      </c>
      <c r="BE291" s="183">
        <f>IF(N291="základní",J291,0)</f>
        <v>0</v>
      </c>
      <c r="BF291" s="183">
        <f>IF(N291="snížená",J291,0)</f>
        <v>0</v>
      </c>
      <c r="BG291" s="183">
        <f>IF(N291="zákl. přenesená",J291,0)</f>
        <v>0</v>
      </c>
      <c r="BH291" s="183">
        <f>IF(N291="sníž. přenesená",J291,0)</f>
        <v>0</v>
      </c>
      <c r="BI291" s="183">
        <f>IF(N291="nulová",J291,0)</f>
        <v>0</v>
      </c>
      <c r="BJ291" s="19" t="s">
        <v>139</v>
      </c>
      <c r="BK291" s="183">
        <f>ROUND(I291*H291,2)</f>
        <v>0</v>
      </c>
      <c r="BL291" s="19" t="s">
        <v>221</v>
      </c>
      <c r="BM291" s="182" t="s">
        <v>580</v>
      </c>
    </row>
    <row r="292" spans="1:65" s="2" customFormat="1" ht="16.5" customHeight="1">
      <c r="A292" s="36"/>
      <c r="B292" s="37"/>
      <c r="C292" s="223" t="s">
        <v>581</v>
      </c>
      <c r="D292" s="223" t="s">
        <v>228</v>
      </c>
      <c r="E292" s="224" t="s">
        <v>582</v>
      </c>
      <c r="F292" s="225" t="s">
        <v>583</v>
      </c>
      <c r="G292" s="226" t="s">
        <v>224</v>
      </c>
      <c r="H292" s="227">
        <v>2</v>
      </c>
      <c r="I292" s="228"/>
      <c r="J292" s="229">
        <f>ROUND(I292*H292,2)</f>
        <v>0</v>
      </c>
      <c r="K292" s="225" t="s">
        <v>19</v>
      </c>
      <c r="L292" s="230"/>
      <c r="M292" s="231" t="s">
        <v>19</v>
      </c>
      <c r="N292" s="232" t="s">
        <v>42</v>
      </c>
      <c r="O292" s="66"/>
      <c r="P292" s="180">
        <f>O292*H292</f>
        <v>0</v>
      </c>
      <c r="Q292" s="180">
        <v>0</v>
      </c>
      <c r="R292" s="180">
        <f>Q292*H292</f>
        <v>0</v>
      </c>
      <c r="S292" s="180">
        <v>0</v>
      </c>
      <c r="T292" s="181">
        <f>S292*H292</f>
        <v>0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182" t="s">
        <v>305</v>
      </c>
      <c r="AT292" s="182" t="s">
        <v>228</v>
      </c>
      <c r="AU292" s="182" t="s">
        <v>139</v>
      </c>
      <c r="AY292" s="19" t="s">
        <v>130</v>
      </c>
      <c r="BE292" s="183">
        <f>IF(N292="základní",J292,0)</f>
        <v>0</v>
      </c>
      <c r="BF292" s="183">
        <f>IF(N292="snížená",J292,0)</f>
        <v>0</v>
      </c>
      <c r="BG292" s="183">
        <f>IF(N292="zákl. přenesená",J292,0)</f>
        <v>0</v>
      </c>
      <c r="BH292" s="183">
        <f>IF(N292="sníž. přenesená",J292,0)</f>
        <v>0</v>
      </c>
      <c r="BI292" s="183">
        <f>IF(N292="nulová",J292,0)</f>
        <v>0</v>
      </c>
      <c r="BJ292" s="19" t="s">
        <v>139</v>
      </c>
      <c r="BK292" s="183">
        <f>ROUND(I292*H292,2)</f>
        <v>0</v>
      </c>
      <c r="BL292" s="19" t="s">
        <v>221</v>
      </c>
      <c r="BM292" s="182" t="s">
        <v>584</v>
      </c>
    </row>
    <row r="293" spans="1:65" s="2" customFormat="1" ht="24.15" customHeight="1">
      <c r="A293" s="36"/>
      <c r="B293" s="37"/>
      <c r="C293" s="171" t="s">
        <v>585</v>
      </c>
      <c r="D293" s="171" t="s">
        <v>133</v>
      </c>
      <c r="E293" s="172" t="s">
        <v>586</v>
      </c>
      <c r="F293" s="173" t="s">
        <v>587</v>
      </c>
      <c r="G293" s="174" t="s">
        <v>377</v>
      </c>
      <c r="H293" s="233"/>
      <c r="I293" s="176"/>
      <c r="J293" s="177">
        <f>ROUND(I293*H293,2)</f>
        <v>0</v>
      </c>
      <c r="K293" s="173" t="s">
        <v>137</v>
      </c>
      <c r="L293" s="41"/>
      <c r="M293" s="178" t="s">
        <v>19</v>
      </c>
      <c r="N293" s="179" t="s">
        <v>42</v>
      </c>
      <c r="O293" s="66"/>
      <c r="P293" s="180">
        <f>O293*H293</f>
        <v>0</v>
      </c>
      <c r="Q293" s="180">
        <v>0</v>
      </c>
      <c r="R293" s="180">
        <f>Q293*H293</f>
        <v>0</v>
      </c>
      <c r="S293" s="180">
        <v>0</v>
      </c>
      <c r="T293" s="181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2" t="s">
        <v>221</v>
      </c>
      <c r="AT293" s="182" t="s">
        <v>133</v>
      </c>
      <c r="AU293" s="182" t="s">
        <v>139</v>
      </c>
      <c r="AY293" s="19" t="s">
        <v>130</v>
      </c>
      <c r="BE293" s="183">
        <f>IF(N293="základní",J293,0)</f>
        <v>0</v>
      </c>
      <c r="BF293" s="183">
        <f>IF(N293="snížená",J293,0)</f>
        <v>0</v>
      </c>
      <c r="BG293" s="183">
        <f>IF(N293="zákl. přenesená",J293,0)</f>
        <v>0</v>
      </c>
      <c r="BH293" s="183">
        <f>IF(N293="sníž. přenesená",J293,0)</f>
        <v>0</v>
      </c>
      <c r="BI293" s="183">
        <f>IF(N293="nulová",J293,0)</f>
        <v>0</v>
      </c>
      <c r="BJ293" s="19" t="s">
        <v>139</v>
      </c>
      <c r="BK293" s="183">
        <f>ROUND(I293*H293,2)</f>
        <v>0</v>
      </c>
      <c r="BL293" s="19" t="s">
        <v>221</v>
      </c>
      <c r="BM293" s="182" t="s">
        <v>588</v>
      </c>
    </row>
    <row r="294" spans="1:65" s="2" customFormat="1" ht="10.199999999999999">
      <c r="A294" s="36"/>
      <c r="B294" s="37"/>
      <c r="C294" s="38"/>
      <c r="D294" s="184" t="s">
        <v>141</v>
      </c>
      <c r="E294" s="38"/>
      <c r="F294" s="185" t="s">
        <v>589</v>
      </c>
      <c r="G294" s="38"/>
      <c r="H294" s="38"/>
      <c r="I294" s="186"/>
      <c r="J294" s="38"/>
      <c r="K294" s="38"/>
      <c r="L294" s="41"/>
      <c r="M294" s="187"/>
      <c r="N294" s="188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141</v>
      </c>
      <c r="AU294" s="19" t="s">
        <v>139</v>
      </c>
    </row>
    <row r="295" spans="1:65" s="12" customFormat="1" ht="22.8" customHeight="1">
      <c r="B295" s="155"/>
      <c r="C295" s="156"/>
      <c r="D295" s="157" t="s">
        <v>69</v>
      </c>
      <c r="E295" s="169" t="s">
        <v>590</v>
      </c>
      <c r="F295" s="169" t="s">
        <v>591</v>
      </c>
      <c r="G295" s="156"/>
      <c r="H295" s="156"/>
      <c r="I295" s="159"/>
      <c r="J295" s="170">
        <f>BK295</f>
        <v>0</v>
      </c>
      <c r="K295" s="156"/>
      <c r="L295" s="161"/>
      <c r="M295" s="162"/>
      <c r="N295" s="163"/>
      <c r="O295" s="163"/>
      <c r="P295" s="164">
        <f>SUM(P296:P309)</f>
        <v>0</v>
      </c>
      <c r="Q295" s="163"/>
      <c r="R295" s="164">
        <f>SUM(R296:R309)</f>
        <v>8.6E-3</v>
      </c>
      <c r="S295" s="163"/>
      <c r="T295" s="165">
        <f>SUM(T296:T309)</f>
        <v>2.2399999999999998E-3</v>
      </c>
      <c r="AR295" s="166" t="s">
        <v>139</v>
      </c>
      <c r="AT295" s="167" t="s">
        <v>69</v>
      </c>
      <c r="AU295" s="167" t="s">
        <v>78</v>
      </c>
      <c r="AY295" s="166" t="s">
        <v>130</v>
      </c>
      <c r="BK295" s="168">
        <f>SUM(BK296:BK309)</f>
        <v>0</v>
      </c>
    </row>
    <row r="296" spans="1:65" s="2" customFormat="1" ht="16.5" customHeight="1">
      <c r="A296" s="36"/>
      <c r="B296" s="37"/>
      <c r="C296" s="171" t="s">
        <v>592</v>
      </c>
      <c r="D296" s="171" t="s">
        <v>133</v>
      </c>
      <c r="E296" s="172" t="s">
        <v>593</v>
      </c>
      <c r="F296" s="173" t="s">
        <v>594</v>
      </c>
      <c r="G296" s="174" t="s">
        <v>224</v>
      </c>
      <c r="H296" s="175">
        <v>1</v>
      </c>
      <c r="I296" s="176"/>
      <c r="J296" s="177">
        <f>ROUND(I296*H296,2)</f>
        <v>0</v>
      </c>
      <c r="K296" s="173" t="s">
        <v>19</v>
      </c>
      <c r="L296" s="41"/>
      <c r="M296" s="178" t="s">
        <v>19</v>
      </c>
      <c r="N296" s="179" t="s">
        <v>42</v>
      </c>
      <c r="O296" s="66"/>
      <c r="P296" s="180">
        <f>O296*H296</f>
        <v>0</v>
      </c>
      <c r="Q296" s="180">
        <v>0</v>
      </c>
      <c r="R296" s="180">
        <f>Q296*H296</f>
        <v>0</v>
      </c>
      <c r="S296" s="180">
        <v>0</v>
      </c>
      <c r="T296" s="181">
        <f>S296*H296</f>
        <v>0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182" t="s">
        <v>221</v>
      </c>
      <c r="AT296" s="182" t="s">
        <v>133</v>
      </c>
      <c r="AU296" s="182" t="s">
        <v>139</v>
      </c>
      <c r="AY296" s="19" t="s">
        <v>130</v>
      </c>
      <c r="BE296" s="183">
        <f>IF(N296="základní",J296,0)</f>
        <v>0</v>
      </c>
      <c r="BF296" s="183">
        <f>IF(N296="snížená",J296,0)</f>
        <v>0</v>
      </c>
      <c r="BG296" s="183">
        <f>IF(N296="zákl. přenesená",J296,0)</f>
        <v>0</v>
      </c>
      <c r="BH296" s="183">
        <f>IF(N296="sníž. přenesená",J296,0)</f>
        <v>0</v>
      </c>
      <c r="BI296" s="183">
        <f>IF(N296="nulová",J296,0)</f>
        <v>0</v>
      </c>
      <c r="BJ296" s="19" t="s">
        <v>139</v>
      </c>
      <c r="BK296" s="183">
        <f>ROUND(I296*H296,2)</f>
        <v>0</v>
      </c>
      <c r="BL296" s="19" t="s">
        <v>221</v>
      </c>
      <c r="BM296" s="182" t="s">
        <v>595</v>
      </c>
    </row>
    <row r="297" spans="1:65" s="2" customFormat="1" ht="16.5" customHeight="1">
      <c r="A297" s="36"/>
      <c r="B297" s="37"/>
      <c r="C297" s="171" t="s">
        <v>596</v>
      </c>
      <c r="D297" s="171" t="s">
        <v>133</v>
      </c>
      <c r="E297" s="172" t="s">
        <v>597</v>
      </c>
      <c r="F297" s="173" t="s">
        <v>598</v>
      </c>
      <c r="G297" s="174" t="s">
        <v>224</v>
      </c>
      <c r="H297" s="175">
        <v>1</v>
      </c>
      <c r="I297" s="176"/>
      <c r="J297" s="177">
        <f>ROUND(I297*H297,2)</f>
        <v>0</v>
      </c>
      <c r="K297" s="173" t="s">
        <v>19</v>
      </c>
      <c r="L297" s="41"/>
      <c r="M297" s="178" t="s">
        <v>19</v>
      </c>
      <c r="N297" s="179" t="s">
        <v>42</v>
      </c>
      <c r="O297" s="66"/>
      <c r="P297" s="180">
        <f>O297*H297</f>
        <v>0</v>
      </c>
      <c r="Q297" s="180">
        <v>0</v>
      </c>
      <c r="R297" s="180">
        <f>Q297*H297</f>
        <v>0</v>
      </c>
      <c r="S297" s="180">
        <v>0</v>
      </c>
      <c r="T297" s="181">
        <f>S297*H297</f>
        <v>0</v>
      </c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R297" s="182" t="s">
        <v>221</v>
      </c>
      <c r="AT297" s="182" t="s">
        <v>133</v>
      </c>
      <c r="AU297" s="182" t="s">
        <v>139</v>
      </c>
      <c r="AY297" s="19" t="s">
        <v>130</v>
      </c>
      <c r="BE297" s="183">
        <f>IF(N297="základní",J297,0)</f>
        <v>0</v>
      </c>
      <c r="BF297" s="183">
        <f>IF(N297="snížená",J297,0)</f>
        <v>0</v>
      </c>
      <c r="BG297" s="183">
        <f>IF(N297="zákl. přenesená",J297,0)</f>
        <v>0</v>
      </c>
      <c r="BH297" s="183">
        <f>IF(N297="sníž. přenesená",J297,0)</f>
        <v>0</v>
      </c>
      <c r="BI297" s="183">
        <f>IF(N297="nulová",J297,0)</f>
        <v>0</v>
      </c>
      <c r="BJ297" s="19" t="s">
        <v>139</v>
      </c>
      <c r="BK297" s="183">
        <f>ROUND(I297*H297,2)</f>
        <v>0</v>
      </c>
      <c r="BL297" s="19" t="s">
        <v>221</v>
      </c>
      <c r="BM297" s="182" t="s">
        <v>599</v>
      </c>
    </row>
    <row r="298" spans="1:65" s="2" customFormat="1" ht="16.5" customHeight="1">
      <c r="A298" s="36"/>
      <c r="B298" s="37"/>
      <c r="C298" s="171" t="s">
        <v>600</v>
      </c>
      <c r="D298" s="171" t="s">
        <v>133</v>
      </c>
      <c r="E298" s="172" t="s">
        <v>601</v>
      </c>
      <c r="F298" s="173" t="s">
        <v>602</v>
      </c>
      <c r="G298" s="174" t="s">
        <v>385</v>
      </c>
      <c r="H298" s="175">
        <v>1</v>
      </c>
      <c r="I298" s="176"/>
      <c r="J298" s="177">
        <f>ROUND(I298*H298,2)</f>
        <v>0</v>
      </c>
      <c r="K298" s="173" t="s">
        <v>137</v>
      </c>
      <c r="L298" s="41"/>
      <c r="M298" s="178" t="s">
        <v>19</v>
      </c>
      <c r="N298" s="179" t="s">
        <v>42</v>
      </c>
      <c r="O298" s="66"/>
      <c r="P298" s="180">
        <f>O298*H298</f>
        <v>0</v>
      </c>
      <c r="Q298" s="180">
        <v>0</v>
      </c>
      <c r="R298" s="180">
        <f>Q298*H298</f>
        <v>0</v>
      </c>
      <c r="S298" s="180">
        <v>2.2399999999999998E-3</v>
      </c>
      <c r="T298" s="181">
        <f>S298*H298</f>
        <v>2.2399999999999998E-3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2" t="s">
        <v>221</v>
      </c>
      <c r="AT298" s="182" t="s">
        <v>133</v>
      </c>
      <c r="AU298" s="182" t="s">
        <v>139</v>
      </c>
      <c r="AY298" s="19" t="s">
        <v>130</v>
      </c>
      <c r="BE298" s="183">
        <f>IF(N298="základní",J298,0)</f>
        <v>0</v>
      </c>
      <c r="BF298" s="183">
        <f>IF(N298="snížená",J298,0)</f>
        <v>0</v>
      </c>
      <c r="BG298" s="183">
        <f>IF(N298="zákl. přenesená",J298,0)</f>
        <v>0</v>
      </c>
      <c r="BH298" s="183">
        <f>IF(N298="sníž. přenesená",J298,0)</f>
        <v>0</v>
      </c>
      <c r="BI298" s="183">
        <f>IF(N298="nulová",J298,0)</f>
        <v>0</v>
      </c>
      <c r="BJ298" s="19" t="s">
        <v>139</v>
      </c>
      <c r="BK298" s="183">
        <f>ROUND(I298*H298,2)</f>
        <v>0</v>
      </c>
      <c r="BL298" s="19" t="s">
        <v>221</v>
      </c>
      <c r="BM298" s="182" t="s">
        <v>603</v>
      </c>
    </row>
    <row r="299" spans="1:65" s="2" customFormat="1" ht="10.199999999999999">
      <c r="A299" s="36"/>
      <c r="B299" s="37"/>
      <c r="C299" s="38"/>
      <c r="D299" s="184" t="s">
        <v>141</v>
      </c>
      <c r="E299" s="38"/>
      <c r="F299" s="185" t="s">
        <v>604</v>
      </c>
      <c r="G299" s="38"/>
      <c r="H299" s="38"/>
      <c r="I299" s="186"/>
      <c r="J299" s="38"/>
      <c r="K299" s="38"/>
      <c r="L299" s="41"/>
      <c r="M299" s="187"/>
      <c r="N299" s="188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141</v>
      </c>
      <c r="AU299" s="19" t="s">
        <v>139</v>
      </c>
    </row>
    <row r="300" spans="1:65" s="2" customFormat="1" ht="33" customHeight="1">
      <c r="A300" s="36"/>
      <c r="B300" s="37"/>
      <c r="C300" s="171" t="s">
        <v>605</v>
      </c>
      <c r="D300" s="171" t="s">
        <v>133</v>
      </c>
      <c r="E300" s="172" t="s">
        <v>606</v>
      </c>
      <c r="F300" s="173" t="s">
        <v>607</v>
      </c>
      <c r="G300" s="174" t="s">
        <v>224</v>
      </c>
      <c r="H300" s="175">
        <v>7</v>
      </c>
      <c r="I300" s="176"/>
      <c r="J300" s="177">
        <f>ROUND(I300*H300,2)</f>
        <v>0</v>
      </c>
      <c r="K300" s="173" t="s">
        <v>19</v>
      </c>
      <c r="L300" s="41"/>
      <c r="M300" s="178" t="s">
        <v>19</v>
      </c>
      <c r="N300" s="179" t="s">
        <v>42</v>
      </c>
      <c r="O300" s="66"/>
      <c r="P300" s="180">
        <f>O300*H300</f>
        <v>0</v>
      </c>
      <c r="Q300" s="180">
        <v>0</v>
      </c>
      <c r="R300" s="180">
        <f>Q300*H300</f>
        <v>0</v>
      </c>
      <c r="S300" s="180">
        <v>0</v>
      </c>
      <c r="T300" s="181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82" t="s">
        <v>221</v>
      </c>
      <c r="AT300" s="182" t="s">
        <v>133</v>
      </c>
      <c r="AU300" s="182" t="s">
        <v>139</v>
      </c>
      <c r="AY300" s="19" t="s">
        <v>130</v>
      </c>
      <c r="BE300" s="183">
        <f>IF(N300="základní",J300,0)</f>
        <v>0</v>
      </c>
      <c r="BF300" s="183">
        <f>IF(N300="snížená",J300,0)</f>
        <v>0</v>
      </c>
      <c r="BG300" s="183">
        <f>IF(N300="zákl. přenesená",J300,0)</f>
        <v>0</v>
      </c>
      <c r="BH300" s="183">
        <f>IF(N300="sníž. přenesená",J300,0)</f>
        <v>0</v>
      </c>
      <c r="BI300" s="183">
        <f>IF(N300="nulová",J300,0)</f>
        <v>0</v>
      </c>
      <c r="BJ300" s="19" t="s">
        <v>139</v>
      </c>
      <c r="BK300" s="183">
        <f>ROUND(I300*H300,2)</f>
        <v>0</v>
      </c>
      <c r="BL300" s="19" t="s">
        <v>221</v>
      </c>
      <c r="BM300" s="182" t="s">
        <v>608</v>
      </c>
    </row>
    <row r="301" spans="1:65" s="2" customFormat="1" ht="33" customHeight="1">
      <c r="A301" s="36"/>
      <c r="B301" s="37"/>
      <c r="C301" s="171" t="s">
        <v>609</v>
      </c>
      <c r="D301" s="171" t="s">
        <v>133</v>
      </c>
      <c r="E301" s="172" t="s">
        <v>610</v>
      </c>
      <c r="F301" s="173" t="s">
        <v>611</v>
      </c>
      <c r="G301" s="174" t="s">
        <v>224</v>
      </c>
      <c r="H301" s="175">
        <v>14</v>
      </c>
      <c r="I301" s="176"/>
      <c r="J301" s="177">
        <f>ROUND(I301*H301,2)</f>
        <v>0</v>
      </c>
      <c r="K301" s="173" t="s">
        <v>19</v>
      </c>
      <c r="L301" s="41"/>
      <c r="M301" s="178" t="s">
        <v>19</v>
      </c>
      <c r="N301" s="179" t="s">
        <v>42</v>
      </c>
      <c r="O301" s="66"/>
      <c r="P301" s="180">
        <f>O301*H301</f>
        <v>0</v>
      </c>
      <c r="Q301" s="180">
        <v>0</v>
      </c>
      <c r="R301" s="180">
        <f>Q301*H301</f>
        <v>0</v>
      </c>
      <c r="S301" s="180">
        <v>0</v>
      </c>
      <c r="T301" s="181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82" t="s">
        <v>221</v>
      </c>
      <c r="AT301" s="182" t="s">
        <v>133</v>
      </c>
      <c r="AU301" s="182" t="s">
        <v>139</v>
      </c>
      <c r="AY301" s="19" t="s">
        <v>130</v>
      </c>
      <c r="BE301" s="183">
        <f>IF(N301="základní",J301,0)</f>
        <v>0</v>
      </c>
      <c r="BF301" s="183">
        <f>IF(N301="snížená",J301,0)</f>
        <v>0</v>
      </c>
      <c r="BG301" s="183">
        <f>IF(N301="zákl. přenesená",J301,0)</f>
        <v>0</v>
      </c>
      <c r="BH301" s="183">
        <f>IF(N301="sníž. přenesená",J301,0)</f>
        <v>0</v>
      </c>
      <c r="BI301" s="183">
        <f>IF(N301="nulová",J301,0)</f>
        <v>0</v>
      </c>
      <c r="BJ301" s="19" t="s">
        <v>139</v>
      </c>
      <c r="BK301" s="183">
        <f>ROUND(I301*H301,2)</f>
        <v>0</v>
      </c>
      <c r="BL301" s="19" t="s">
        <v>221</v>
      </c>
      <c r="BM301" s="182" t="s">
        <v>612</v>
      </c>
    </row>
    <row r="302" spans="1:65" s="2" customFormat="1" ht="24.15" customHeight="1">
      <c r="A302" s="36"/>
      <c r="B302" s="37"/>
      <c r="C302" s="171" t="s">
        <v>613</v>
      </c>
      <c r="D302" s="171" t="s">
        <v>133</v>
      </c>
      <c r="E302" s="172" t="s">
        <v>614</v>
      </c>
      <c r="F302" s="173" t="s">
        <v>615</v>
      </c>
      <c r="G302" s="174" t="s">
        <v>224</v>
      </c>
      <c r="H302" s="175">
        <v>6</v>
      </c>
      <c r="I302" s="176"/>
      <c r="J302" s="177">
        <f>ROUND(I302*H302,2)</f>
        <v>0</v>
      </c>
      <c r="K302" s="173" t="s">
        <v>19</v>
      </c>
      <c r="L302" s="41"/>
      <c r="M302" s="178" t="s">
        <v>19</v>
      </c>
      <c r="N302" s="179" t="s">
        <v>42</v>
      </c>
      <c r="O302" s="66"/>
      <c r="P302" s="180">
        <f>O302*H302</f>
        <v>0</v>
      </c>
      <c r="Q302" s="180">
        <v>0</v>
      </c>
      <c r="R302" s="180">
        <f>Q302*H302</f>
        <v>0</v>
      </c>
      <c r="S302" s="180">
        <v>0</v>
      </c>
      <c r="T302" s="181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2" t="s">
        <v>221</v>
      </c>
      <c r="AT302" s="182" t="s">
        <v>133</v>
      </c>
      <c r="AU302" s="182" t="s">
        <v>139</v>
      </c>
      <c r="AY302" s="19" t="s">
        <v>130</v>
      </c>
      <c r="BE302" s="183">
        <f>IF(N302="základní",J302,0)</f>
        <v>0</v>
      </c>
      <c r="BF302" s="183">
        <f>IF(N302="snížená",J302,0)</f>
        <v>0</v>
      </c>
      <c r="BG302" s="183">
        <f>IF(N302="zákl. přenesená",J302,0)</f>
        <v>0</v>
      </c>
      <c r="BH302" s="183">
        <f>IF(N302="sníž. přenesená",J302,0)</f>
        <v>0</v>
      </c>
      <c r="BI302" s="183">
        <f>IF(N302="nulová",J302,0)</f>
        <v>0</v>
      </c>
      <c r="BJ302" s="19" t="s">
        <v>139</v>
      </c>
      <c r="BK302" s="183">
        <f>ROUND(I302*H302,2)</f>
        <v>0</v>
      </c>
      <c r="BL302" s="19" t="s">
        <v>221</v>
      </c>
      <c r="BM302" s="182" t="s">
        <v>616</v>
      </c>
    </row>
    <row r="303" spans="1:65" s="2" customFormat="1" ht="16.5" customHeight="1">
      <c r="A303" s="36"/>
      <c r="B303" s="37"/>
      <c r="C303" s="223" t="s">
        <v>617</v>
      </c>
      <c r="D303" s="223" t="s">
        <v>228</v>
      </c>
      <c r="E303" s="224" t="s">
        <v>618</v>
      </c>
      <c r="F303" s="225" t="s">
        <v>619</v>
      </c>
      <c r="G303" s="226" t="s">
        <v>224</v>
      </c>
      <c r="H303" s="227">
        <v>6</v>
      </c>
      <c r="I303" s="228"/>
      <c r="J303" s="229">
        <f>ROUND(I303*H303,2)</f>
        <v>0</v>
      </c>
      <c r="K303" s="225" t="s">
        <v>19</v>
      </c>
      <c r="L303" s="230"/>
      <c r="M303" s="231" t="s">
        <v>19</v>
      </c>
      <c r="N303" s="232" t="s">
        <v>42</v>
      </c>
      <c r="O303" s="66"/>
      <c r="P303" s="180">
        <f>O303*H303</f>
        <v>0</v>
      </c>
      <c r="Q303" s="180">
        <v>1E-3</v>
      </c>
      <c r="R303" s="180">
        <f>Q303*H303</f>
        <v>6.0000000000000001E-3</v>
      </c>
      <c r="S303" s="180">
        <v>0</v>
      </c>
      <c r="T303" s="181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82" t="s">
        <v>305</v>
      </c>
      <c r="AT303" s="182" t="s">
        <v>228</v>
      </c>
      <c r="AU303" s="182" t="s">
        <v>139</v>
      </c>
      <c r="AY303" s="19" t="s">
        <v>130</v>
      </c>
      <c r="BE303" s="183">
        <f>IF(N303="základní",J303,0)</f>
        <v>0</v>
      </c>
      <c r="BF303" s="183">
        <f>IF(N303="snížená",J303,0)</f>
        <v>0</v>
      </c>
      <c r="BG303" s="183">
        <f>IF(N303="zákl. přenesená",J303,0)</f>
        <v>0</v>
      </c>
      <c r="BH303" s="183">
        <f>IF(N303="sníž. přenesená",J303,0)</f>
        <v>0</v>
      </c>
      <c r="BI303" s="183">
        <f>IF(N303="nulová",J303,0)</f>
        <v>0</v>
      </c>
      <c r="BJ303" s="19" t="s">
        <v>139</v>
      </c>
      <c r="BK303" s="183">
        <f>ROUND(I303*H303,2)</f>
        <v>0</v>
      </c>
      <c r="BL303" s="19" t="s">
        <v>221</v>
      </c>
      <c r="BM303" s="182" t="s">
        <v>620</v>
      </c>
    </row>
    <row r="304" spans="1:65" s="2" customFormat="1" ht="24.15" customHeight="1">
      <c r="A304" s="36"/>
      <c r="B304" s="37"/>
      <c r="C304" s="171" t="s">
        <v>621</v>
      </c>
      <c r="D304" s="171" t="s">
        <v>133</v>
      </c>
      <c r="E304" s="172" t="s">
        <v>622</v>
      </c>
      <c r="F304" s="173" t="s">
        <v>623</v>
      </c>
      <c r="G304" s="174" t="s">
        <v>224</v>
      </c>
      <c r="H304" s="175">
        <v>1</v>
      </c>
      <c r="I304" s="176"/>
      <c r="J304" s="177">
        <f>ROUND(I304*H304,2)</f>
        <v>0</v>
      </c>
      <c r="K304" s="173" t="s">
        <v>137</v>
      </c>
      <c r="L304" s="41"/>
      <c r="M304" s="178" t="s">
        <v>19</v>
      </c>
      <c r="N304" s="179" t="s">
        <v>42</v>
      </c>
      <c r="O304" s="66"/>
      <c r="P304" s="180">
        <f>O304*H304</f>
        <v>0</v>
      </c>
      <c r="Q304" s="180">
        <v>0</v>
      </c>
      <c r="R304" s="180">
        <f>Q304*H304</f>
        <v>0</v>
      </c>
      <c r="S304" s="180">
        <v>0</v>
      </c>
      <c r="T304" s="181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82" t="s">
        <v>221</v>
      </c>
      <c r="AT304" s="182" t="s">
        <v>133</v>
      </c>
      <c r="AU304" s="182" t="s">
        <v>139</v>
      </c>
      <c r="AY304" s="19" t="s">
        <v>130</v>
      </c>
      <c r="BE304" s="183">
        <f>IF(N304="základní",J304,0)</f>
        <v>0</v>
      </c>
      <c r="BF304" s="183">
        <f>IF(N304="snížená",J304,0)</f>
        <v>0</v>
      </c>
      <c r="BG304" s="183">
        <f>IF(N304="zákl. přenesená",J304,0)</f>
        <v>0</v>
      </c>
      <c r="BH304" s="183">
        <f>IF(N304="sníž. přenesená",J304,0)</f>
        <v>0</v>
      </c>
      <c r="BI304" s="183">
        <f>IF(N304="nulová",J304,0)</f>
        <v>0</v>
      </c>
      <c r="BJ304" s="19" t="s">
        <v>139</v>
      </c>
      <c r="BK304" s="183">
        <f>ROUND(I304*H304,2)</f>
        <v>0</v>
      </c>
      <c r="BL304" s="19" t="s">
        <v>221</v>
      </c>
      <c r="BM304" s="182" t="s">
        <v>624</v>
      </c>
    </row>
    <row r="305" spans="1:65" s="2" customFormat="1" ht="10.199999999999999">
      <c r="A305" s="36"/>
      <c r="B305" s="37"/>
      <c r="C305" s="38"/>
      <c r="D305" s="184" t="s">
        <v>141</v>
      </c>
      <c r="E305" s="38"/>
      <c r="F305" s="185" t="s">
        <v>625</v>
      </c>
      <c r="G305" s="38"/>
      <c r="H305" s="38"/>
      <c r="I305" s="186"/>
      <c r="J305" s="38"/>
      <c r="K305" s="38"/>
      <c r="L305" s="41"/>
      <c r="M305" s="187"/>
      <c r="N305" s="188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141</v>
      </c>
      <c r="AU305" s="19" t="s">
        <v>139</v>
      </c>
    </row>
    <row r="306" spans="1:65" s="2" customFormat="1" ht="16.5" customHeight="1">
      <c r="A306" s="36"/>
      <c r="B306" s="37"/>
      <c r="C306" s="223" t="s">
        <v>626</v>
      </c>
      <c r="D306" s="223" t="s">
        <v>228</v>
      </c>
      <c r="E306" s="224" t="s">
        <v>627</v>
      </c>
      <c r="F306" s="225" t="s">
        <v>628</v>
      </c>
      <c r="G306" s="226" t="s">
        <v>224</v>
      </c>
      <c r="H306" s="227">
        <v>1</v>
      </c>
      <c r="I306" s="228"/>
      <c r="J306" s="229">
        <f>ROUND(I306*H306,2)</f>
        <v>0</v>
      </c>
      <c r="K306" s="225" t="s">
        <v>137</v>
      </c>
      <c r="L306" s="230"/>
      <c r="M306" s="231" t="s">
        <v>19</v>
      </c>
      <c r="N306" s="232" t="s">
        <v>42</v>
      </c>
      <c r="O306" s="66"/>
      <c r="P306" s="180">
        <f>O306*H306</f>
        <v>0</v>
      </c>
      <c r="Q306" s="180">
        <v>2.5999999999999999E-3</v>
      </c>
      <c r="R306" s="180">
        <f>Q306*H306</f>
        <v>2.5999999999999999E-3</v>
      </c>
      <c r="S306" s="180">
        <v>0</v>
      </c>
      <c r="T306" s="181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2" t="s">
        <v>305</v>
      </c>
      <c r="AT306" s="182" t="s">
        <v>228</v>
      </c>
      <c r="AU306" s="182" t="s">
        <v>139</v>
      </c>
      <c r="AY306" s="19" t="s">
        <v>130</v>
      </c>
      <c r="BE306" s="183">
        <f>IF(N306="základní",J306,0)</f>
        <v>0</v>
      </c>
      <c r="BF306" s="183">
        <f>IF(N306="snížená",J306,0)</f>
        <v>0</v>
      </c>
      <c r="BG306" s="183">
        <f>IF(N306="zákl. přenesená",J306,0)</f>
        <v>0</v>
      </c>
      <c r="BH306" s="183">
        <f>IF(N306="sníž. přenesená",J306,0)</f>
        <v>0</v>
      </c>
      <c r="BI306" s="183">
        <f>IF(N306="nulová",J306,0)</f>
        <v>0</v>
      </c>
      <c r="BJ306" s="19" t="s">
        <v>139</v>
      </c>
      <c r="BK306" s="183">
        <f>ROUND(I306*H306,2)</f>
        <v>0</v>
      </c>
      <c r="BL306" s="19" t="s">
        <v>221</v>
      </c>
      <c r="BM306" s="182" t="s">
        <v>629</v>
      </c>
    </row>
    <row r="307" spans="1:65" s="2" customFormat="1" ht="24.15" customHeight="1">
      <c r="A307" s="36"/>
      <c r="B307" s="37"/>
      <c r="C307" s="171" t="s">
        <v>630</v>
      </c>
      <c r="D307" s="171" t="s">
        <v>133</v>
      </c>
      <c r="E307" s="172" t="s">
        <v>631</v>
      </c>
      <c r="F307" s="173" t="s">
        <v>632</v>
      </c>
      <c r="G307" s="174" t="s">
        <v>224</v>
      </c>
      <c r="H307" s="175">
        <v>1</v>
      </c>
      <c r="I307" s="176"/>
      <c r="J307" s="177">
        <f>ROUND(I307*H307,2)</f>
        <v>0</v>
      </c>
      <c r="K307" s="173" t="s">
        <v>19</v>
      </c>
      <c r="L307" s="41"/>
      <c r="M307" s="178" t="s">
        <v>19</v>
      </c>
      <c r="N307" s="179" t="s">
        <v>42</v>
      </c>
      <c r="O307" s="66"/>
      <c r="P307" s="180">
        <f>O307*H307</f>
        <v>0</v>
      </c>
      <c r="Q307" s="180">
        <v>0</v>
      </c>
      <c r="R307" s="180">
        <f>Q307*H307</f>
        <v>0</v>
      </c>
      <c r="S307" s="180">
        <v>0</v>
      </c>
      <c r="T307" s="181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182" t="s">
        <v>221</v>
      </c>
      <c r="AT307" s="182" t="s">
        <v>133</v>
      </c>
      <c r="AU307" s="182" t="s">
        <v>139</v>
      </c>
      <c r="AY307" s="19" t="s">
        <v>130</v>
      </c>
      <c r="BE307" s="183">
        <f>IF(N307="základní",J307,0)</f>
        <v>0</v>
      </c>
      <c r="BF307" s="183">
        <f>IF(N307="snížená",J307,0)</f>
        <v>0</v>
      </c>
      <c r="BG307" s="183">
        <f>IF(N307="zákl. přenesená",J307,0)</f>
        <v>0</v>
      </c>
      <c r="BH307" s="183">
        <f>IF(N307="sníž. přenesená",J307,0)</f>
        <v>0</v>
      </c>
      <c r="BI307" s="183">
        <f>IF(N307="nulová",J307,0)</f>
        <v>0</v>
      </c>
      <c r="BJ307" s="19" t="s">
        <v>139</v>
      </c>
      <c r="BK307" s="183">
        <f>ROUND(I307*H307,2)</f>
        <v>0</v>
      </c>
      <c r="BL307" s="19" t="s">
        <v>221</v>
      </c>
      <c r="BM307" s="182" t="s">
        <v>633</v>
      </c>
    </row>
    <row r="308" spans="1:65" s="2" customFormat="1" ht="24.15" customHeight="1">
      <c r="A308" s="36"/>
      <c r="B308" s="37"/>
      <c r="C308" s="171" t="s">
        <v>634</v>
      </c>
      <c r="D308" s="171" t="s">
        <v>133</v>
      </c>
      <c r="E308" s="172" t="s">
        <v>635</v>
      </c>
      <c r="F308" s="173" t="s">
        <v>636</v>
      </c>
      <c r="G308" s="174" t="s">
        <v>377</v>
      </c>
      <c r="H308" s="233"/>
      <c r="I308" s="176"/>
      <c r="J308" s="177">
        <f>ROUND(I308*H308,2)</f>
        <v>0</v>
      </c>
      <c r="K308" s="173" t="s">
        <v>137</v>
      </c>
      <c r="L308" s="41"/>
      <c r="M308" s="178" t="s">
        <v>19</v>
      </c>
      <c r="N308" s="179" t="s">
        <v>42</v>
      </c>
      <c r="O308" s="66"/>
      <c r="P308" s="180">
        <f>O308*H308</f>
        <v>0</v>
      </c>
      <c r="Q308" s="180">
        <v>0</v>
      </c>
      <c r="R308" s="180">
        <f>Q308*H308</f>
        <v>0</v>
      </c>
      <c r="S308" s="180">
        <v>0</v>
      </c>
      <c r="T308" s="181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2" t="s">
        <v>221</v>
      </c>
      <c r="AT308" s="182" t="s">
        <v>133</v>
      </c>
      <c r="AU308" s="182" t="s">
        <v>139</v>
      </c>
      <c r="AY308" s="19" t="s">
        <v>130</v>
      </c>
      <c r="BE308" s="183">
        <f>IF(N308="základní",J308,0)</f>
        <v>0</v>
      </c>
      <c r="BF308" s="183">
        <f>IF(N308="snížená",J308,0)</f>
        <v>0</v>
      </c>
      <c r="BG308" s="183">
        <f>IF(N308="zákl. přenesená",J308,0)</f>
        <v>0</v>
      </c>
      <c r="BH308" s="183">
        <f>IF(N308="sníž. přenesená",J308,0)</f>
        <v>0</v>
      </c>
      <c r="BI308" s="183">
        <f>IF(N308="nulová",J308,0)</f>
        <v>0</v>
      </c>
      <c r="BJ308" s="19" t="s">
        <v>139</v>
      </c>
      <c r="BK308" s="183">
        <f>ROUND(I308*H308,2)</f>
        <v>0</v>
      </c>
      <c r="BL308" s="19" t="s">
        <v>221</v>
      </c>
      <c r="BM308" s="182" t="s">
        <v>637</v>
      </c>
    </row>
    <row r="309" spans="1:65" s="2" customFormat="1" ht="10.199999999999999">
      <c r="A309" s="36"/>
      <c r="B309" s="37"/>
      <c r="C309" s="38"/>
      <c r="D309" s="184" t="s">
        <v>141</v>
      </c>
      <c r="E309" s="38"/>
      <c r="F309" s="185" t="s">
        <v>638</v>
      </c>
      <c r="G309" s="38"/>
      <c r="H309" s="38"/>
      <c r="I309" s="186"/>
      <c r="J309" s="38"/>
      <c r="K309" s="38"/>
      <c r="L309" s="41"/>
      <c r="M309" s="187"/>
      <c r="N309" s="188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141</v>
      </c>
      <c r="AU309" s="19" t="s">
        <v>139</v>
      </c>
    </row>
    <row r="310" spans="1:65" s="12" customFormat="1" ht="22.8" customHeight="1">
      <c r="B310" s="155"/>
      <c r="C310" s="156"/>
      <c r="D310" s="157" t="s">
        <v>69</v>
      </c>
      <c r="E310" s="169" t="s">
        <v>639</v>
      </c>
      <c r="F310" s="169" t="s">
        <v>640</v>
      </c>
      <c r="G310" s="156"/>
      <c r="H310" s="156"/>
      <c r="I310" s="159"/>
      <c r="J310" s="170">
        <f>BK310</f>
        <v>0</v>
      </c>
      <c r="K310" s="156"/>
      <c r="L310" s="161"/>
      <c r="M310" s="162"/>
      <c r="N310" s="163"/>
      <c r="O310" s="163"/>
      <c r="P310" s="164">
        <f>SUM(P311:P318)</f>
        <v>0</v>
      </c>
      <c r="Q310" s="163"/>
      <c r="R310" s="164">
        <f>SUM(R311:R318)</f>
        <v>1.2600000000000001E-3</v>
      </c>
      <c r="S310" s="163"/>
      <c r="T310" s="165">
        <f>SUM(T311:T318)</f>
        <v>0</v>
      </c>
      <c r="AR310" s="166" t="s">
        <v>139</v>
      </c>
      <c r="AT310" s="167" t="s">
        <v>69</v>
      </c>
      <c r="AU310" s="167" t="s">
        <v>78</v>
      </c>
      <c r="AY310" s="166" t="s">
        <v>130</v>
      </c>
      <c r="BK310" s="168">
        <f>SUM(BK311:BK318)</f>
        <v>0</v>
      </c>
    </row>
    <row r="311" spans="1:65" s="2" customFormat="1" ht="16.5" customHeight="1">
      <c r="A311" s="36"/>
      <c r="B311" s="37"/>
      <c r="C311" s="171" t="s">
        <v>641</v>
      </c>
      <c r="D311" s="171" t="s">
        <v>133</v>
      </c>
      <c r="E311" s="172" t="s">
        <v>642</v>
      </c>
      <c r="F311" s="173" t="s">
        <v>643</v>
      </c>
      <c r="G311" s="174" t="s">
        <v>224</v>
      </c>
      <c r="H311" s="175">
        <v>1</v>
      </c>
      <c r="I311" s="176"/>
      <c r="J311" s="177">
        <f>ROUND(I311*H311,2)</f>
        <v>0</v>
      </c>
      <c r="K311" s="173" t="s">
        <v>19</v>
      </c>
      <c r="L311" s="41"/>
      <c r="M311" s="178" t="s">
        <v>19</v>
      </c>
      <c r="N311" s="179" t="s">
        <v>42</v>
      </c>
      <c r="O311" s="66"/>
      <c r="P311" s="180">
        <f>O311*H311</f>
        <v>0</v>
      </c>
      <c r="Q311" s="180">
        <v>0</v>
      </c>
      <c r="R311" s="180">
        <f>Q311*H311</f>
        <v>0</v>
      </c>
      <c r="S311" s="180">
        <v>0</v>
      </c>
      <c r="T311" s="181">
        <f>S311*H311</f>
        <v>0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182" t="s">
        <v>221</v>
      </c>
      <c r="AT311" s="182" t="s">
        <v>133</v>
      </c>
      <c r="AU311" s="182" t="s">
        <v>139</v>
      </c>
      <c r="AY311" s="19" t="s">
        <v>130</v>
      </c>
      <c r="BE311" s="183">
        <f>IF(N311="základní",J311,0)</f>
        <v>0</v>
      </c>
      <c r="BF311" s="183">
        <f>IF(N311="snížená",J311,0)</f>
        <v>0</v>
      </c>
      <c r="BG311" s="183">
        <f>IF(N311="zákl. přenesená",J311,0)</f>
        <v>0</v>
      </c>
      <c r="BH311" s="183">
        <f>IF(N311="sníž. přenesená",J311,0)</f>
        <v>0</v>
      </c>
      <c r="BI311" s="183">
        <f>IF(N311="nulová",J311,0)</f>
        <v>0</v>
      </c>
      <c r="BJ311" s="19" t="s">
        <v>139</v>
      </c>
      <c r="BK311" s="183">
        <f>ROUND(I311*H311,2)</f>
        <v>0</v>
      </c>
      <c r="BL311" s="19" t="s">
        <v>221</v>
      </c>
      <c r="BM311" s="182" t="s">
        <v>644</v>
      </c>
    </row>
    <row r="312" spans="1:65" s="2" customFormat="1" ht="16.5" customHeight="1">
      <c r="A312" s="36"/>
      <c r="B312" s="37"/>
      <c r="C312" s="223" t="s">
        <v>645</v>
      </c>
      <c r="D312" s="223" t="s">
        <v>228</v>
      </c>
      <c r="E312" s="224" t="s">
        <v>646</v>
      </c>
      <c r="F312" s="225" t="s">
        <v>647</v>
      </c>
      <c r="G312" s="226" t="s">
        <v>224</v>
      </c>
      <c r="H312" s="227">
        <v>1</v>
      </c>
      <c r="I312" s="228"/>
      <c r="J312" s="229">
        <f>ROUND(I312*H312,2)</f>
        <v>0</v>
      </c>
      <c r="K312" s="225" t="s">
        <v>19</v>
      </c>
      <c r="L312" s="230"/>
      <c r="M312" s="231" t="s">
        <v>19</v>
      </c>
      <c r="N312" s="232" t="s">
        <v>42</v>
      </c>
      <c r="O312" s="66"/>
      <c r="P312" s="180">
        <f>O312*H312</f>
        <v>0</v>
      </c>
      <c r="Q312" s="180">
        <v>2.5999999999999998E-4</v>
      </c>
      <c r="R312" s="180">
        <f>Q312*H312</f>
        <v>2.5999999999999998E-4</v>
      </c>
      <c r="S312" s="180">
        <v>0</v>
      </c>
      <c r="T312" s="181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82" t="s">
        <v>305</v>
      </c>
      <c r="AT312" s="182" t="s">
        <v>228</v>
      </c>
      <c r="AU312" s="182" t="s">
        <v>139</v>
      </c>
      <c r="AY312" s="19" t="s">
        <v>130</v>
      </c>
      <c r="BE312" s="183">
        <f>IF(N312="základní",J312,0)</f>
        <v>0</v>
      </c>
      <c r="BF312" s="183">
        <f>IF(N312="snížená",J312,0)</f>
        <v>0</v>
      </c>
      <c r="BG312" s="183">
        <f>IF(N312="zákl. přenesená",J312,0)</f>
        <v>0</v>
      </c>
      <c r="BH312" s="183">
        <f>IF(N312="sníž. přenesená",J312,0)</f>
        <v>0</v>
      </c>
      <c r="BI312" s="183">
        <f>IF(N312="nulová",J312,0)</f>
        <v>0</v>
      </c>
      <c r="BJ312" s="19" t="s">
        <v>139</v>
      </c>
      <c r="BK312" s="183">
        <f>ROUND(I312*H312,2)</f>
        <v>0</v>
      </c>
      <c r="BL312" s="19" t="s">
        <v>221</v>
      </c>
      <c r="BM312" s="182" t="s">
        <v>648</v>
      </c>
    </row>
    <row r="313" spans="1:65" s="2" customFormat="1" ht="16.5" customHeight="1">
      <c r="A313" s="36"/>
      <c r="B313" s="37"/>
      <c r="C313" s="171" t="s">
        <v>649</v>
      </c>
      <c r="D313" s="171" t="s">
        <v>133</v>
      </c>
      <c r="E313" s="172" t="s">
        <v>650</v>
      </c>
      <c r="F313" s="173" t="s">
        <v>651</v>
      </c>
      <c r="G313" s="174" t="s">
        <v>224</v>
      </c>
      <c r="H313" s="175">
        <v>1</v>
      </c>
      <c r="I313" s="176"/>
      <c r="J313" s="177">
        <f>ROUND(I313*H313,2)</f>
        <v>0</v>
      </c>
      <c r="K313" s="173" t="s">
        <v>137</v>
      </c>
      <c r="L313" s="41"/>
      <c r="M313" s="178" t="s">
        <v>19</v>
      </c>
      <c r="N313" s="179" t="s">
        <v>42</v>
      </c>
      <c r="O313" s="66"/>
      <c r="P313" s="180">
        <f>O313*H313</f>
        <v>0</v>
      </c>
      <c r="Q313" s="180">
        <v>0</v>
      </c>
      <c r="R313" s="180">
        <f>Q313*H313</f>
        <v>0</v>
      </c>
      <c r="S313" s="180">
        <v>0</v>
      </c>
      <c r="T313" s="181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82" t="s">
        <v>221</v>
      </c>
      <c r="AT313" s="182" t="s">
        <v>133</v>
      </c>
      <c r="AU313" s="182" t="s">
        <v>139</v>
      </c>
      <c r="AY313" s="19" t="s">
        <v>130</v>
      </c>
      <c r="BE313" s="183">
        <f>IF(N313="základní",J313,0)</f>
        <v>0</v>
      </c>
      <c r="BF313" s="183">
        <f>IF(N313="snížená",J313,0)</f>
        <v>0</v>
      </c>
      <c r="BG313" s="183">
        <f>IF(N313="zákl. přenesená",J313,0)</f>
        <v>0</v>
      </c>
      <c r="BH313" s="183">
        <f>IF(N313="sníž. přenesená",J313,0)</f>
        <v>0</v>
      </c>
      <c r="BI313" s="183">
        <f>IF(N313="nulová",J313,0)</f>
        <v>0</v>
      </c>
      <c r="BJ313" s="19" t="s">
        <v>139</v>
      </c>
      <c r="BK313" s="183">
        <f>ROUND(I313*H313,2)</f>
        <v>0</v>
      </c>
      <c r="BL313" s="19" t="s">
        <v>221</v>
      </c>
      <c r="BM313" s="182" t="s">
        <v>652</v>
      </c>
    </row>
    <row r="314" spans="1:65" s="2" customFormat="1" ht="10.199999999999999">
      <c r="A314" s="36"/>
      <c r="B314" s="37"/>
      <c r="C314" s="38"/>
      <c r="D314" s="184" t="s">
        <v>141</v>
      </c>
      <c r="E314" s="38"/>
      <c r="F314" s="185" t="s">
        <v>653</v>
      </c>
      <c r="G314" s="38"/>
      <c r="H314" s="38"/>
      <c r="I314" s="186"/>
      <c r="J314" s="38"/>
      <c r="K314" s="38"/>
      <c r="L314" s="41"/>
      <c r="M314" s="187"/>
      <c r="N314" s="188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141</v>
      </c>
      <c r="AU314" s="19" t="s">
        <v>139</v>
      </c>
    </row>
    <row r="315" spans="1:65" s="2" customFormat="1" ht="16.5" customHeight="1">
      <c r="A315" s="36"/>
      <c r="B315" s="37"/>
      <c r="C315" s="223" t="s">
        <v>654</v>
      </c>
      <c r="D315" s="223" t="s">
        <v>228</v>
      </c>
      <c r="E315" s="224" t="s">
        <v>655</v>
      </c>
      <c r="F315" s="225" t="s">
        <v>656</v>
      </c>
      <c r="G315" s="226" t="s">
        <v>224</v>
      </c>
      <c r="H315" s="227">
        <v>1</v>
      </c>
      <c r="I315" s="228"/>
      <c r="J315" s="229">
        <f>ROUND(I315*H315,2)</f>
        <v>0</v>
      </c>
      <c r="K315" s="225" t="s">
        <v>137</v>
      </c>
      <c r="L315" s="230"/>
      <c r="M315" s="231" t="s">
        <v>19</v>
      </c>
      <c r="N315" s="232" t="s">
        <v>42</v>
      </c>
      <c r="O315" s="66"/>
      <c r="P315" s="180">
        <f>O315*H315</f>
        <v>0</v>
      </c>
      <c r="Q315" s="180">
        <v>1E-3</v>
      </c>
      <c r="R315" s="180">
        <f>Q315*H315</f>
        <v>1E-3</v>
      </c>
      <c r="S315" s="180">
        <v>0</v>
      </c>
      <c r="T315" s="181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2" t="s">
        <v>305</v>
      </c>
      <c r="AT315" s="182" t="s">
        <v>228</v>
      </c>
      <c r="AU315" s="182" t="s">
        <v>139</v>
      </c>
      <c r="AY315" s="19" t="s">
        <v>130</v>
      </c>
      <c r="BE315" s="183">
        <f>IF(N315="základní",J315,0)</f>
        <v>0</v>
      </c>
      <c r="BF315" s="183">
        <f>IF(N315="snížená",J315,0)</f>
        <v>0</v>
      </c>
      <c r="BG315" s="183">
        <f>IF(N315="zákl. přenesená",J315,0)</f>
        <v>0</v>
      </c>
      <c r="BH315" s="183">
        <f>IF(N315="sníž. přenesená",J315,0)</f>
        <v>0</v>
      </c>
      <c r="BI315" s="183">
        <f>IF(N315="nulová",J315,0)</f>
        <v>0</v>
      </c>
      <c r="BJ315" s="19" t="s">
        <v>139</v>
      </c>
      <c r="BK315" s="183">
        <f>ROUND(I315*H315,2)</f>
        <v>0</v>
      </c>
      <c r="BL315" s="19" t="s">
        <v>221</v>
      </c>
      <c r="BM315" s="182" t="s">
        <v>657</v>
      </c>
    </row>
    <row r="316" spans="1:65" s="2" customFormat="1" ht="16.5" customHeight="1">
      <c r="A316" s="36"/>
      <c r="B316" s="37"/>
      <c r="C316" s="171" t="s">
        <v>658</v>
      </c>
      <c r="D316" s="171" t="s">
        <v>133</v>
      </c>
      <c r="E316" s="172" t="s">
        <v>659</v>
      </c>
      <c r="F316" s="173" t="s">
        <v>660</v>
      </c>
      <c r="G316" s="174" t="s">
        <v>224</v>
      </c>
      <c r="H316" s="175">
        <v>2</v>
      </c>
      <c r="I316" s="176"/>
      <c r="J316" s="177">
        <f>ROUND(I316*H316,2)</f>
        <v>0</v>
      </c>
      <c r="K316" s="173" t="s">
        <v>19</v>
      </c>
      <c r="L316" s="41"/>
      <c r="M316" s="178" t="s">
        <v>19</v>
      </c>
      <c r="N316" s="179" t="s">
        <v>42</v>
      </c>
      <c r="O316" s="66"/>
      <c r="P316" s="180">
        <f>O316*H316</f>
        <v>0</v>
      </c>
      <c r="Q316" s="180">
        <v>0</v>
      </c>
      <c r="R316" s="180">
        <f>Q316*H316</f>
        <v>0</v>
      </c>
      <c r="S316" s="180">
        <v>0</v>
      </c>
      <c r="T316" s="181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82" t="s">
        <v>221</v>
      </c>
      <c r="AT316" s="182" t="s">
        <v>133</v>
      </c>
      <c r="AU316" s="182" t="s">
        <v>139</v>
      </c>
      <c r="AY316" s="19" t="s">
        <v>130</v>
      </c>
      <c r="BE316" s="183">
        <f>IF(N316="základní",J316,0)</f>
        <v>0</v>
      </c>
      <c r="BF316" s="183">
        <f>IF(N316="snížená",J316,0)</f>
        <v>0</v>
      </c>
      <c r="BG316" s="183">
        <f>IF(N316="zákl. přenesená",J316,0)</f>
        <v>0</v>
      </c>
      <c r="BH316" s="183">
        <f>IF(N316="sníž. přenesená",J316,0)</f>
        <v>0</v>
      </c>
      <c r="BI316" s="183">
        <f>IF(N316="nulová",J316,0)</f>
        <v>0</v>
      </c>
      <c r="BJ316" s="19" t="s">
        <v>139</v>
      </c>
      <c r="BK316" s="183">
        <f>ROUND(I316*H316,2)</f>
        <v>0</v>
      </c>
      <c r="BL316" s="19" t="s">
        <v>221</v>
      </c>
      <c r="BM316" s="182" t="s">
        <v>661</v>
      </c>
    </row>
    <row r="317" spans="1:65" s="2" customFormat="1" ht="24.15" customHeight="1">
      <c r="A317" s="36"/>
      <c r="B317" s="37"/>
      <c r="C317" s="171" t="s">
        <v>662</v>
      </c>
      <c r="D317" s="171" t="s">
        <v>133</v>
      </c>
      <c r="E317" s="172" t="s">
        <v>663</v>
      </c>
      <c r="F317" s="173" t="s">
        <v>664</v>
      </c>
      <c r="G317" s="174" t="s">
        <v>377</v>
      </c>
      <c r="H317" s="233"/>
      <c r="I317" s="176"/>
      <c r="J317" s="177">
        <f>ROUND(I317*H317,2)</f>
        <v>0</v>
      </c>
      <c r="K317" s="173" t="s">
        <v>137</v>
      </c>
      <c r="L317" s="41"/>
      <c r="M317" s="178" t="s">
        <v>19</v>
      </c>
      <c r="N317" s="179" t="s">
        <v>42</v>
      </c>
      <c r="O317" s="66"/>
      <c r="P317" s="180">
        <f>O317*H317</f>
        <v>0</v>
      </c>
      <c r="Q317" s="180">
        <v>0</v>
      </c>
      <c r="R317" s="180">
        <f>Q317*H317</f>
        <v>0</v>
      </c>
      <c r="S317" s="180">
        <v>0</v>
      </c>
      <c r="T317" s="181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82" t="s">
        <v>221</v>
      </c>
      <c r="AT317" s="182" t="s">
        <v>133</v>
      </c>
      <c r="AU317" s="182" t="s">
        <v>139</v>
      </c>
      <c r="AY317" s="19" t="s">
        <v>130</v>
      </c>
      <c r="BE317" s="183">
        <f>IF(N317="základní",J317,0)</f>
        <v>0</v>
      </c>
      <c r="BF317" s="183">
        <f>IF(N317="snížená",J317,0)</f>
        <v>0</v>
      </c>
      <c r="BG317" s="183">
        <f>IF(N317="zákl. přenesená",J317,0)</f>
        <v>0</v>
      </c>
      <c r="BH317" s="183">
        <f>IF(N317="sníž. přenesená",J317,0)</f>
        <v>0</v>
      </c>
      <c r="BI317" s="183">
        <f>IF(N317="nulová",J317,0)</f>
        <v>0</v>
      </c>
      <c r="BJ317" s="19" t="s">
        <v>139</v>
      </c>
      <c r="BK317" s="183">
        <f>ROUND(I317*H317,2)</f>
        <v>0</v>
      </c>
      <c r="BL317" s="19" t="s">
        <v>221</v>
      </c>
      <c r="BM317" s="182" t="s">
        <v>665</v>
      </c>
    </row>
    <row r="318" spans="1:65" s="2" customFormat="1" ht="10.199999999999999">
      <c r="A318" s="36"/>
      <c r="B318" s="37"/>
      <c r="C318" s="38"/>
      <c r="D318" s="184" t="s">
        <v>141</v>
      </c>
      <c r="E318" s="38"/>
      <c r="F318" s="185" t="s">
        <v>666</v>
      </c>
      <c r="G318" s="38"/>
      <c r="H318" s="38"/>
      <c r="I318" s="186"/>
      <c r="J318" s="38"/>
      <c r="K318" s="38"/>
      <c r="L318" s="41"/>
      <c r="M318" s="187"/>
      <c r="N318" s="188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141</v>
      </c>
      <c r="AU318" s="19" t="s">
        <v>139</v>
      </c>
    </row>
    <row r="319" spans="1:65" s="12" customFormat="1" ht="22.8" customHeight="1">
      <c r="B319" s="155"/>
      <c r="C319" s="156"/>
      <c r="D319" s="157" t="s">
        <v>69</v>
      </c>
      <c r="E319" s="169" t="s">
        <v>667</v>
      </c>
      <c r="F319" s="169" t="s">
        <v>668</v>
      </c>
      <c r="G319" s="156"/>
      <c r="H319" s="156"/>
      <c r="I319" s="159"/>
      <c r="J319" s="170">
        <f>BK319</f>
        <v>0</v>
      </c>
      <c r="K319" s="156"/>
      <c r="L319" s="161"/>
      <c r="M319" s="162"/>
      <c r="N319" s="163"/>
      <c r="O319" s="163"/>
      <c r="P319" s="164">
        <f>SUM(P320:P325)</f>
        <v>0</v>
      </c>
      <c r="Q319" s="163"/>
      <c r="R319" s="164">
        <f>SUM(R320:R325)</f>
        <v>1.154E-2</v>
      </c>
      <c r="S319" s="163"/>
      <c r="T319" s="165">
        <f>SUM(T320:T325)</f>
        <v>0</v>
      </c>
      <c r="AR319" s="166" t="s">
        <v>139</v>
      </c>
      <c r="AT319" s="167" t="s">
        <v>69</v>
      </c>
      <c r="AU319" s="167" t="s">
        <v>78</v>
      </c>
      <c r="AY319" s="166" t="s">
        <v>130</v>
      </c>
      <c r="BK319" s="168">
        <f>SUM(BK320:BK325)</f>
        <v>0</v>
      </c>
    </row>
    <row r="320" spans="1:65" s="2" customFormat="1" ht="16.5" customHeight="1">
      <c r="A320" s="36"/>
      <c r="B320" s="37"/>
      <c r="C320" s="171" t="s">
        <v>669</v>
      </c>
      <c r="D320" s="171" t="s">
        <v>133</v>
      </c>
      <c r="E320" s="172" t="s">
        <v>670</v>
      </c>
      <c r="F320" s="173" t="s">
        <v>671</v>
      </c>
      <c r="G320" s="174" t="s">
        <v>224</v>
      </c>
      <c r="H320" s="175">
        <v>2</v>
      </c>
      <c r="I320" s="176"/>
      <c r="J320" s="177">
        <f>ROUND(I320*H320,2)</f>
        <v>0</v>
      </c>
      <c r="K320" s="173" t="s">
        <v>19</v>
      </c>
      <c r="L320" s="41"/>
      <c r="M320" s="178" t="s">
        <v>19</v>
      </c>
      <c r="N320" s="179" t="s">
        <v>42</v>
      </c>
      <c r="O320" s="66"/>
      <c r="P320" s="180">
        <f>O320*H320</f>
        <v>0</v>
      </c>
      <c r="Q320" s="180">
        <v>0</v>
      </c>
      <c r="R320" s="180">
        <f>Q320*H320</f>
        <v>0</v>
      </c>
      <c r="S320" s="180">
        <v>0</v>
      </c>
      <c r="T320" s="181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182" t="s">
        <v>221</v>
      </c>
      <c r="AT320" s="182" t="s">
        <v>133</v>
      </c>
      <c r="AU320" s="182" t="s">
        <v>139</v>
      </c>
      <c r="AY320" s="19" t="s">
        <v>130</v>
      </c>
      <c r="BE320" s="183">
        <f>IF(N320="základní",J320,0)</f>
        <v>0</v>
      </c>
      <c r="BF320" s="183">
        <f>IF(N320="snížená",J320,0)</f>
        <v>0</v>
      </c>
      <c r="BG320" s="183">
        <f>IF(N320="zákl. přenesená",J320,0)</f>
        <v>0</v>
      </c>
      <c r="BH320" s="183">
        <f>IF(N320="sníž. přenesená",J320,0)</f>
        <v>0</v>
      </c>
      <c r="BI320" s="183">
        <f>IF(N320="nulová",J320,0)</f>
        <v>0</v>
      </c>
      <c r="BJ320" s="19" t="s">
        <v>139</v>
      </c>
      <c r="BK320" s="183">
        <f>ROUND(I320*H320,2)</f>
        <v>0</v>
      </c>
      <c r="BL320" s="19" t="s">
        <v>221</v>
      </c>
      <c r="BM320" s="182" t="s">
        <v>672</v>
      </c>
    </row>
    <row r="321" spans="1:65" s="2" customFormat="1" ht="16.5" customHeight="1">
      <c r="A321" s="36"/>
      <c r="B321" s="37"/>
      <c r="C321" s="223" t="s">
        <v>673</v>
      </c>
      <c r="D321" s="223" t="s">
        <v>228</v>
      </c>
      <c r="E321" s="224" t="s">
        <v>674</v>
      </c>
      <c r="F321" s="225" t="s">
        <v>675</v>
      </c>
      <c r="G321" s="226" t="s">
        <v>224</v>
      </c>
      <c r="H321" s="227">
        <v>2</v>
      </c>
      <c r="I321" s="228"/>
      <c r="J321" s="229">
        <f>ROUND(I321*H321,2)</f>
        <v>0</v>
      </c>
      <c r="K321" s="225" t="s">
        <v>19</v>
      </c>
      <c r="L321" s="230"/>
      <c r="M321" s="231" t="s">
        <v>19</v>
      </c>
      <c r="N321" s="232" t="s">
        <v>42</v>
      </c>
      <c r="O321" s="66"/>
      <c r="P321" s="180">
        <f>O321*H321</f>
        <v>0</v>
      </c>
      <c r="Q321" s="180">
        <v>5.6999999999999998E-4</v>
      </c>
      <c r="R321" s="180">
        <f>Q321*H321</f>
        <v>1.14E-3</v>
      </c>
      <c r="S321" s="180">
        <v>0</v>
      </c>
      <c r="T321" s="181">
        <f>S321*H321</f>
        <v>0</v>
      </c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R321" s="182" t="s">
        <v>305</v>
      </c>
      <c r="AT321" s="182" t="s">
        <v>228</v>
      </c>
      <c r="AU321" s="182" t="s">
        <v>139</v>
      </c>
      <c r="AY321" s="19" t="s">
        <v>130</v>
      </c>
      <c r="BE321" s="183">
        <f>IF(N321="základní",J321,0)</f>
        <v>0</v>
      </c>
      <c r="BF321" s="183">
        <f>IF(N321="snížená",J321,0)</f>
        <v>0</v>
      </c>
      <c r="BG321" s="183">
        <f>IF(N321="zákl. přenesená",J321,0)</f>
        <v>0</v>
      </c>
      <c r="BH321" s="183">
        <f>IF(N321="sníž. přenesená",J321,0)</f>
        <v>0</v>
      </c>
      <c r="BI321" s="183">
        <f>IF(N321="nulová",J321,0)</f>
        <v>0</v>
      </c>
      <c r="BJ321" s="19" t="s">
        <v>139</v>
      </c>
      <c r="BK321" s="183">
        <f>ROUND(I321*H321,2)</f>
        <v>0</v>
      </c>
      <c r="BL321" s="19" t="s">
        <v>221</v>
      </c>
      <c r="BM321" s="182" t="s">
        <v>676</v>
      </c>
    </row>
    <row r="322" spans="1:65" s="2" customFormat="1" ht="16.5" customHeight="1">
      <c r="A322" s="36"/>
      <c r="B322" s="37"/>
      <c r="C322" s="171" t="s">
        <v>677</v>
      </c>
      <c r="D322" s="171" t="s">
        <v>133</v>
      </c>
      <c r="E322" s="172" t="s">
        <v>678</v>
      </c>
      <c r="F322" s="173" t="s">
        <v>679</v>
      </c>
      <c r="G322" s="174" t="s">
        <v>224</v>
      </c>
      <c r="H322" s="175">
        <v>1</v>
      </c>
      <c r="I322" s="176"/>
      <c r="J322" s="177">
        <f>ROUND(I322*H322,2)</f>
        <v>0</v>
      </c>
      <c r="K322" s="173" t="s">
        <v>19</v>
      </c>
      <c r="L322" s="41"/>
      <c r="M322" s="178" t="s">
        <v>19</v>
      </c>
      <c r="N322" s="179" t="s">
        <v>42</v>
      </c>
      <c r="O322" s="66"/>
      <c r="P322" s="180">
        <f>O322*H322</f>
        <v>0</v>
      </c>
      <c r="Q322" s="180">
        <v>0</v>
      </c>
      <c r="R322" s="180">
        <f>Q322*H322</f>
        <v>0</v>
      </c>
      <c r="S322" s="180">
        <v>0</v>
      </c>
      <c r="T322" s="181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82" t="s">
        <v>221</v>
      </c>
      <c r="AT322" s="182" t="s">
        <v>133</v>
      </c>
      <c r="AU322" s="182" t="s">
        <v>139</v>
      </c>
      <c r="AY322" s="19" t="s">
        <v>130</v>
      </c>
      <c r="BE322" s="183">
        <f>IF(N322="základní",J322,0)</f>
        <v>0</v>
      </c>
      <c r="BF322" s="183">
        <f>IF(N322="snížená",J322,0)</f>
        <v>0</v>
      </c>
      <c r="BG322" s="183">
        <f>IF(N322="zákl. přenesená",J322,0)</f>
        <v>0</v>
      </c>
      <c r="BH322" s="183">
        <f>IF(N322="sníž. přenesená",J322,0)</f>
        <v>0</v>
      </c>
      <c r="BI322" s="183">
        <f>IF(N322="nulová",J322,0)</f>
        <v>0</v>
      </c>
      <c r="BJ322" s="19" t="s">
        <v>139</v>
      </c>
      <c r="BK322" s="183">
        <f>ROUND(I322*H322,2)</f>
        <v>0</v>
      </c>
      <c r="BL322" s="19" t="s">
        <v>221</v>
      </c>
      <c r="BM322" s="182" t="s">
        <v>680</v>
      </c>
    </row>
    <row r="323" spans="1:65" s="2" customFormat="1" ht="16.5" customHeight="1">
      <c r="A323" s="36"/>
      <c r="B323" s="37"/>
      <c r="C323" s="223" t="s">
        <v>681</v>
      </c>
      <c r="D323" s="223" t="s">
        <v>228</v>
      </c>
      <c r="E323" s="224" t="s">
        <v>682</v>
      </c>
      <c r="F323" s="225" t="s">
        <v>683</v>
      </c>
      <c r="G323" s="226" t="s">
        <v>224</v>
      </c>
      <c r="H323" s="227">
        <v>1</v>
      </c>
      <c r="I323" s="228"/>
      <c r="J323" s="229">
        <f>ROUND(I323*H323,2)</f>
        <v>0</v>
      </c>
      <c r="K323" s="225" t="s">
        <v>19</v>
      </c>
      <c r="L323" s="230"/>
      <c r="M323" s="231" t="s">
        <v>19</v>
      </c>
      <c r="N323" s="232" t="s">
        <v>42</v>
      </c>
      <c r="O323" s="66"/>
      <c r="P323" s="180">
        <f>O323*H323</f>
        <v>0</v>
      </c>
      <c r="Q323" s="180">
        <v>1.04E-2</v>
      </c>
      <c r="R323" s="180">
        <f>Q323*H323</f>
        <v>1.04E-2</v>
      </c>
      <c r="S323" s="180">
        <v>0</v>
      </c>
      <c r="T323" s="181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2" t="s">
        <v>305</v>
      </c>
      <c r="AT323" s="182" t="s">
        <v>228</v>
      </c>
      <c r="AU323" s="182" t="s">
        <v>139</v>
      </c>
      <c r="AY323" s="19" t="s">
        <v>130</v>
      </c>
      <c r="BE323" s="183">
        <f>IF(N323="základní",J323,0)</f>
        <v>0</v>
      </c>
      <c r="BF323" s="183">
        <f>IF(N323="snížená",J323,0)</f>
        <v>0</v>
      </c>
      <c r="BG323" s="183">
        <f>IF(N323="zákl. přenesená",J323,0)</f>
        <v>0</v>
      </c>
      <c r="BH323" s="183">
        <f>IF(N323="sníž. přenesená",J323,0)</f>
        <v>0</v>
      </c>
      <c r="BI323" s="183">
        <f>IF(N323="nulová",J323,0)</f>
        <v>0</v>
      </c>
      <c r="BJ323" s="19" t="s">
        <v>139</v>
      </c>
      <c r="BK323" s="183">
        <f>ROUND(I323*H323,2)</f>
        <v>0</v>
      </c>
      <c r="BL323" s="19" t="s">
        <v>221</v>
      </c>
      <c r="BM323" s="182" t="s">
        <v>684</v>
      </c>
    </row>
    <row r="324" spans="1:65" s="2" customFormat="1" ht="24.15" customHeight="1">
      <c r="A324" s="36"/>
      <c r="B324" s="37"/>
      <c r="C324" s="171" t="s">
        <v>685</v>
      </c>
      <c r="D324" s="171" t="s">
        <v>133</v>
      </c>
      <c r="E324" s="172" t="s">
        <v>686</v>
      </c>
      <c r="F324" s="173" t="s">
        <v>687</v>
      </c>
      <c r="G324" s="174" t="s">
        <v>377</v>
      </c>
      <c r="H324" s="233"/>
      <c r="I324" s="176"/>
      <c r="J324" s="177">
        <f>ROUND(I324*H324,2)</f>
        <v>0</v>
      </c>
      <c r="K324" s="173" t="s">
        <v>137</v>
      </c>
      <c r="L324" s="41"/>
      <c r="M324" s="178" t="s">
        <v>19</v>
      </c>
      <c r="N324" s="179" t="s">
        <v>42</v>
      </c>
      <c r="O324" s="66"/>
      <c r="P324" s="180">
        <f>O324*H324</f>
        <v>0</v>
      </c>
      <c r="Q324" s="180">
        <v>0</v>
      </c>
      <c r="R324" s="180">
        <f>Q324*H324</f>
        <v>0</v>
      </c>
      <c r="S324" s="180">
        <v>0</v>
      </c>
      <c r="T324" s="181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82" t="s">
        <v>221</v>
      </c>
      <c r="AT324" s="182" t="s">
        <v>133</v>
      </c>
      <c r="AU324" s="182" t="s">
        <v>139</v>
      </c>
      <c r="AY324" s="19" t="s">
        <v>130</v>
      </c>
      <c r="BE324" s="183">
        <f>IF(N324="základní",J324,0)</f>
        <v>0</v>
      </c>
      <c r="BF324" s="183">
        <f>IF(N324="snížená",J324,0)</f>
        <v>0</v>
      </c>
      <c r="BG324" s="183">
        <f>IF(N324="zákl. přenesená",J324,0)</f>
        <v>0</v>
      </c>
      <c r="BH324" s="183">
        <f>IF(N324="sníž. přenesená",J324,0)</f>
        <v>0</v>
      </c>
      <c r="BI324" s="183">
        <f>IF(N324="nulová",J324,0)</f>
        <v>0</v>
      </c>
      <c r="BJ324" s="19" t="s">
        <v>139</v>
      </c>
      <c r="BK324" s="183">
        <f>ROUND(I324*H324,2)</f>
        <v>0</v>
      </c>
      <c r="BL324" s="19" t="s">
        <v>221</v>
      </c>
      <c r="BM324" s="182" t="s">
        <v>688</v>
      </c>
    </row>
    <row r="325" spans="1:65" s="2" customFormat="1" ht="10.199999999999999">
      <c r="A325" s="36"/>
      <c r="B325" s="37"/>
      <c r="C325" s="38"/>
      <c r="D325" s="184" t="s">
        <v>141</v>
      </c>
      <c r="E325" s="38"/>
      <c r="F325" s="185" t="s">
        <v>689</v>
      </c>
      <c r="G325" s="38"/>
      <c r="H325" s="38"/>
      <c r="I325" s="186"/>
      <c r="J325" s="38"/>
      <c r="K325" s="38"/>
      <c r="L325" s="41"/>
      <c r="M325" s="187"/>
      <c r="N325" s="188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141</v>
      </c>
      <c r="AU325" s="19" t="s">
        <v>139</v>
      </c>
    </row>
    <row r="326" spans="1:65" s="12" customFormat="1" ht="22.8" customHeight="1">
      <c r="B326" s="155"/>
      <c r="C326" s="156"/>
      <c r="D326" s="157" t="s">
        <v>69</v>
      </c>
      <c r="E326" s="169" t="s">
        <v>690</v>
      </c>
      <c r="F326" s="169" t="s">
        <v>691</v>
      </c>
      <c r="G326" s="156"/>
      <c r="H326" s="156"/>
      <c r="I326" s="159"/>
      <c r="J326" s="170">
        <f>BK326</f>
        <v>0</v>
      </c>
      <c r="K326" s="156"/>
      <c r="L326" s="161"/>
      <c r="M326" s="162"/>
      <c r="N326" s="163"/>
      <c r="O326" s="163"/>
      <c r="P326" s="164">
        <f>SUM(P327:P348)</f>
        <v>0</v>
      </c>
      <c r="Q326" s="163"/>
      <c r="R326" s="164">
        <f>SUM(R327:R348)</f>
        <v>0.68647549999999991</v>
      </c>
      <c r="S326" s="163"/>
      <c r="T326" s="165">
        <f>SUM(T327:T348)</f>
        <v>0.44314999999999999</v>
      </c>
      <c r="AR326" s="166" t="s">
        <v>139</v>
      </c>
      <c r="AT326" s="167" t="s">
        <v>69</v>
      </c>
      <c r="AU326" s="167" t="s">
        <v>78</v>
      </c>
      <c r="AY326" s="166" t="s">
        <v>130</v>
      </c>
      <c r="BK326" s="168">
        <f>SUM(BK327:BK348)</f>
        <v>0</v>
      </c>
    </row>
    <row r="327" spans="1:65" s="2" customFormat="1" ht="24.15" customHeight="1">
      <c r="A327" s="36"/>
      <c r="B327" s="37"/>
      <c r="C327" s="171" t="s">
        <v>692</v>
      </c>
      <c r="D327" s="171" t="s">
        <v>133</v>
      </c>
      <c r="E327" s="172" t="s">
        <v>693</v>
      </c>
      <c r="F327" s="173" t="s">
        <v>694</v>
      </c>
      <c r="G327" s="174" t="s">
        <v>224</v>
      </c>
      <c r="H327" s="175">
        <v>7</v>
      </c>
      <c r="I327" s="176"/>
      <c r="J327" s="177">
        <f>ROUND(I327*H327,2)</f>
        <v>0</v>
      </c>
      <c r="K327" s="173" t="s">
        <v>137</v>
      </c>
      <c r="L327" s="41"/>
      <c r="M327" s="178" t="s">
        <v>19</v>
      </c>
      <c r="N327" s="179" t="s">
        <v>42</v>
      </c>
      <c r="O327" s="66"/>
      <c r="P327" s="180">
        <f>O327*H327</f>
        <v>0</v>
      </c>
      <c r="Q327" s="180">
        <v>1.5499999999999999E-3</v>
      </c>
      <c r="R327" s="180">
        <f>Q327*H327</f>
        <v>1.085E-2</v>
      </c>
      <c r="S327" s="180">
        <v>1.16E-3</v>
      </c>
      <c r="T327" s="181">
        <f>S327*H327</f>
        <v>8.1200000000000005E-3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82" t="s">
        <v>221</v>
      </c>
      <c r="AT327" s="182" t="s">
        <v>133</v>
      </c>
      <c r="AU327" s="182" t="s">
        <v>139</v>
      </c>
      <c r="AY327" s="19" t="s">
        <v>130</v>
      </c>
      <c r="BE327" s="183">
        <f>IF(N327="základní",J327,0)</f>
        <v>0</v>
      </c>
      <c r="BF327" s="183">
        <f>IF(N327="snížená",J327,0)</f>
        <v>0</v>
      </c>
      <c r="BG327" s="183">
        <f>IF(N327="zákl. přenesená",J327,0)</f>
        <v>0</v>
      </c>
      <c r="BH327" s="183">
        <f>IF(N327="sníž. přenesená",J327,0)</f>
        <v>0</v>
      </c>
      <c r="BI327" s="183">
        <f>IF(N327="nulová",J327,0)</f>
        <v>0</v>
      </c>
      <c r="BJ327" s="19" t="s">
        <v>139</v>
      </c>
      <c r="BK327" s="183">
        <f>ROUND(I327*H327,2)</f>
        <v>0</v>
      </c>
      <c r="BL327" s="19" t="s">
        <v>221</v>
      </c>
      <c r="BM327" s="182" t="s">
        <v>695</v>
      </c>
    </row>
    <row r="328" spans="1:65" s="2" customFormat="1" ht="10.199999999999999">
      <c r="A328" s="36"/>
      <c r="B328" s="37"/>
      <c r="C328" s="38"/>
      <c r="D328" s="184" t="s">
        <v>141</v>
      </c>
      <c r="E328" s="38"/>
      <c r="F328" s="185" t="s">
        <v>696</v>
      </c>
      <c r="G328" s="38"/>
      <c r="H328" s="38"/>
      <c r="I328" s="186"/>
      <c r="J328" s="38"/>
      <c r="K328" s="38"/>
      <c r="L328" s="41"/>
      <c r="M328" s="187"/>
      <c r="N328" s="188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141</v>
      </c>
      <c r="AU328" s="19" t="s">
        <v>139</v>
      </c>
    </row>
    <row r="329" spans="1:65" s="2" customFormat="1" ht="24.15" customHeight="1">
      <c r="A329" s="36"/>
      <c r="B329" s="37"/>
      <c r="C329" s="171" t="s">
        <v>697</v>
      </c>
      <c r="D329" s="171" t="s">
        <v>133</v>
      </c>
      <c r="E329" s="172" t="s">
        <v>698</v>
      </c>
      <c r="F329" s="173" t="s">
        <v>699</v>
      </c>
      <c r="G329" s="174" t="s">
        <v>224</v>
      </c>
      <c r="H329" s="175">
        <v>5</v>
      </c>
      <c r="I329" s="176"/>
      <c r="J329" s="177">
        <f>ROUND(I329*H329,2)</f>
        <v>0</v>
      </c>
      <c r="K329" s="173" t="s">
        <v>137</v>
      </c>
      <c r="L329" s="41"/>
      <c r="M329" s="178" t="s">
        <v>19</v>
      </c>
      <c r="N329" s="179" t="s">
        <v>42</v>
      </c>
      <c r="O329" s="66"/>
      <c r="P329" s="180">
        <f>O329*H329</f>
        <v>0</v>
      </c>
      <c r="Q329" s="180">
        <v>3.47E-3</v>
      </c>
      <c r="R329" s="180">
        <f>Q329*H329</f>
        <v>1.7350000000000001E-2</v>
      </c>
      <c r="S329" s="180">
        <v>2.5300000000000001E-3</v>
      </c>
      <c r="T329" s="181">
        <f>S329*H329</f>
        <v>1.2650000000000002E-2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82" t="s">
        <v>221</v>
      </c>
      <c r="AT329" s="182" t="s">
        <v>133</v>
      </c>
      <c r="AU329" s="182" t="s">
        <v>139</v>
      </c>
      <c r="AY329" s="19" t="s">
        <v>130</v>
      </c>
      <c r="BE329" s="183">
        <f>IF(N329="základní",J329,0)</f>
        <v>0</v>
      </c>
      <c r="BF329" s="183">
        <f>IF(N329="snížená",J329,0)</f>
        <v>0</v>
      </c>
      <c r="BG329" s="183">
        <f>IF(N329="zákl. přenesená",J329,0)</f>
        <v>0</v>
      </c>
      <c r="BH329" s="183">
        <f>IF(N329="sníž. přenesená",J329,0)</f>
        <v>0</v>
      </c>
      <c r="BI329" s="183">
        <f>IF(N329="nulová",J329,0)</f>
        <v>0</v>
      </c>
      <c r="BJ329" s="19" t="s">
        <v>139</v>
      </c>
      <c r="BK329" s="183">
        <f>ROUND(I329*H329,2)</f>
        <v>0</v>
      </c>
      <c r="BL329" s="19" t="s">
        <v>221</v>
      </c>
      <c r="BM329" s="182" t="s">
        <v>700</v>
      </c>
    </row>
    <row r="330" spans="1:65" s="2" customFormat="1" ht="10.199999999999999">
      <c r="A330" s="36"/>
      <c r="B330" s="37"/>
      <c r="C330" s="38"/>
      <c r="D330" s="184" t="s">
        <v>141</v>
      </c>
      <c r="E330" s="38"/>
      <c r="F330" s="185" t="s">
        <v>701</v>
      </c>
      <c r="G330" s="38"/>
      <c r="H330" s="38"/>
      <c r="I330" s="186"/>
      <c r="J330" s="38"/>
      <c r="K330" s="38"/>
      <c r="L330" s="41"/>
      <c r="M330" s="187"/>
      <c r="N330" s="188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141</v>
      </c>
      <c r="AU330" s="19" t="s">
        <v>139</v>
      </c>
    </row>
    <row r="331" spans="1:65" s="2" customFormat="1" ht="16.5" customHeight="1">
      <c r="A331" s="36"/>
      <c r="B331" s="37"/>
      <c r="C331" s="171" t="s">
        <v>702</v>
      </c>
      <c r="D331" s="171" t="s">
        <v>133</v>
      </c>
      <c r="E331" s="172" t="s">
        <v>703</v>
      </c>
      <c r="F331" s="173" t="s">
        <v>704</v>
      </c>
      <c r="G331" s="174" t="s">
        <v>224</v>
      </c>
      <c r="H331" s="175">
        <v>20</v>
      </c>
      <c r="I331" s="176"/>
      <c r="J331" s="177">
        <f>ROUND(I331*H331,2)</f>
        <v>0</v>
      </c>
      <c r="K331" s="173" t="s">
        <v>137</v>
      </c>
      <c r="L331" s="41"/>
      <c r="M331" s="178" t="s">
        <v>19</v>
      </c>
      <c r="N331" s="179" t="s">
        <v>42</v>
      </c>
      <c r="O331" s="66"/>
      <c r="P331" s="180">
        <f>O331*H331</f>
        <v>0</v>
      </c>
      <c r="Q331" s="180">
        <v>3.8800000000000002E-3</v>
      </c>
      <c r="R331" s="180">
        <f>Q331*H331</f>
        <v>7.7600000000000002E-2</v>
      </c>
      <c r="S331" s="180">
        <v>2.8900000000000002E-3</v>
      </c>
      <c r="T331" s="181">
        <f>S331*H331</f>
        <v>5.7800000000000004E-2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82" t="s">
        <v>221</v>
      </c>
      <c r="AT331" s="182" t="s">
        <v>133</v>
      </c>
      <c r="AU331" s="182" t="s">
        <v>139</v>
      </c>
      <c r="AY331" s="19" t="s">
        <v>130</v>
      </c>
      <c r="BE331" s="183">
        <f>IF(N331="základní",J331,0)</f>
        <v>0</v>
      </c>
      <c r="BF331" s="183">
        <f>IF(N331="snížená",J331,0)</f>
        <v>0</v>
      </c>
      <c r="BG331" s="183">
        <f>IF(N331="zákl. přenesená",J331,0)</f>
        <v>0</v>
      </c>
      <c r="BH331" s="183">
        <f>IF(N331="sníž. přenesená",J331,0)</f>
        <v>0</v>
      </c>
      <c r="BI331" s="183">
        <f>IF(N331="nulová",J331,0)</f>
        <v>0</v>
      </c>
      <c r="BJ331" s="19" t="s">
        <v>139</v>
      </c>
      <c r="BK331" s="183">
        <f>ROUND(I331*H331,2)</f>
        <v>0</v>
      </c>
      <c r="BL331" s="19" t="s">
        <v>221</v>
      </c>
      <c r="BM331" s="182" t="s">
        <v>705</v>
      </c>
    </row>
    <row r="332" spans="1:65" s="2" customFormat="1" ht="10.199999999999999">
      <c r="A332" s="36"/>
      <c r="B332" s="37"/>
      <c r="C332" s="38"/>
      <c r="D332" s="184" t="s">
        <v>141</v>
      </c>
      <c r="E332" s="38"/>
      <c r="F332" s="185" t="s">
        <v>706</v>
      </c>
      <c r="G332" s="38"/>
      <c r="H332" s="38"/>
      <c r="I332" s="186"/>
      <c r="J332" s="38"/>
      <c r="K332" s="38"/>
      <c r="L332" s="41"/>
      <c r="M332" s="187"/>
      <c r="N332" s="188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141</v>
      </c>
      <c r="AU332" s="19" t="s">
        <v>139</v>
      </c>
    </row>
    <row r="333" spans="1:65" s="2" customFormat="1" ht="16.5" customHeight="1">
      <c r="A333" s="36"/>
      <c r="B333" s="37"/>
      <c r="C333" s="171" t="s">
        <v>707</v>
      </c>
      <c r="D333" s="171" t="s">
        <v>133</v>
      </c>
      <c r="E333" s="172" t="s">
        <v>708</v>
      </c>
      <c r="F333" s="173" t="s">
        <v>709</v>
      </c>
      <c r="G333" s="174" t="s">
        <v>136</v>
      </c>
      <c r="H333" s="175">
        <v>34</v>
      </c>
      <c r="I333" s="176"/>
      <c r="J333" s="177">
        <f>ROUND(I333*H333,2)</f>
        <v>0</v>
      </c>
      <c r="K333" s="173" t="s">
        <v>137</v>
      </c>
      <c r="L333" s="41"/>
      <c r="M333" s="178" t="s">
        <v>19</v>
      </c>
      <c r="N333" s="179" t="s">
        <v>42</v>
      </c>
      <c r="O333" s="66"/>
      <c r="P333" s="180">
        <f>O333*H333</f>
        <v>0</v>
      </c>
      <c r="Q333" s="180">
        <v>1.226E-2</v>
      </c>
      <c r="R333" s="180">
        <f>Q333*H333</f>
        <v>0.41683999999999999</v>
      </c>
      <c r="S333" s="180">
        <v>1.0120000000000001E-2</v>
      </c>
      <c r="T333" s="181">
        <f>S333*H333</f>
        <v>0.34408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2" t="s">
        <v>221</v>
      </c>
      <c r="AT333" s="182" t="s">
        <v>133</v>
      </c>
      <c r="AU333" s="182" t="s">
        <v>139</v>
      </c>
      <c r="AY333" s="19" t="s">
        <v>130</v>
      </c>
      <c r="BE333" s="183">
        <f>IF(N333="základní",J333,0)</f>
        <v>0</v>
      </c>
      <c r="BF333" s="183">
        <f>IF(N333="snížená",J333,0)</f>
        <v>0</v>
      </c>
      <c r="BG333" s="183">
        <f>IF(N333="zákl. přenesená",J333,0)</f>
        <v>0</v>
      </c>
      <c r="BH333" s="183">
        <f>IF(N333="sníž. přenesená",J333,0)</f>
        <v>0</v>
      </c>
      <c r="BI333" s="183">
        <f>IF(N333="nulová",J333,0)</f>
        <v>0</v>
      </c>
      <c r="BJ333" s="19" t="s">
        <v>139</v>
      </c>
      <c r="BK333" s="183">
        <f>ROUND(I333*H333,2)</f>
        <v>0</v>
      </c>
      <c r="BL333" s="19" t="s">
        <v>221</v>
      </c>
      <c r="BM333" s="182" t="s">
        <v>710</v>
      </c>
    </row>
    <row r="334" spans="1:65" s="2" customFormat="1" ht="10.199999999999999">
      <c r="A334" s="36"/>
      <c r="B334" s="37"/>
      <c r="C334" s="38"/>
      <c r="D334" s="184" t="s">
        <v>141</v>
      </c>
      <c r="E334" s="38"/>
      <c r="F334" s="185" t="s">
        <v>711</v>
      </c>
      <c r="G334" s="38"/>
      <c r="H334" s="38"/>
      <c r="I334" s="186"/>
      <c r="J334" s="38"/>
      <c r="K334" s="38"/>
      <c r="L334" s="41"/>
      <c r="M334" s="187"/>
      <c r="N334" s="188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141</v>
      </c>
      <c r="AU334" s="19" t="s">
        <v>139</v>
      </c>
    </row>
    <row r="335" spans="1:65" s="2" customFormat="1" ht="16.5" customHeight="1">
      <c r="A335" s="36"/>
      <c r="B335" s="37"/>
      <c r="C335" s="171" t="s">
        <v>712</v>
      </c>
      <c r="D335" s="171" t="s">
        <v>133</v>
      </c>
      <c r="E335" s="172" t="s">
        <v>713</v>
      </c>
      <c r="F335" s="173" t="s">
        <v>714</v>
      </c>
      <c r="G335" s="174" t="s">
        <v>136</v>
      </c>
      <c r="H335" s="175">
        <v>14.3</v>
      </c>
      <c r="I335" s="176"/>
      <c r="J335" s="177">
        <f>ROUND(I335*H335,2)</f>
        <v>0</v>
      </c>
      <c r="K335" s="173" t="s">
        <v>137</v>
      </c>
      <c r="L335" s="41"/>
      <c r="M335" s="178" t="s">
        <v>19</v>
      </c>
      <c r="N335" s="179" t="s">
        <v>42</v>
      </c>
      <c r="O335" s="66"/>
      <c r="P335" s="180">
        <f>O335*H335</f>
        <v>0</v>
      </c>
      <c r="Q335" s="180">
        <v>7.2000000000000005E-4</v>
      </c>
      <c r="R335" s="180">
        <f>Q335*H335</f>
        <v>1.0296000000000001E-2</v>
      </c>
      <c r="S335" s="180">
        <v>0</v>
      </c>
      <c r="T335" s="181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182" t="s">
        <v>221</v>
      </c>
      <c r="AT335" s="182" t="s">
        <v>133</v>
      </c>
      <c r="AU335" s="182" t="s">
        <v>139</v>
      </c>
      <c r="AY335" s="19" t="s">
        <v>130</v>
      </c>
      <c r="BE335" s="183">
        <f>IF(N335="základní",J335,0)</f>
        <v>0</v>
      </c>
      <c r="BF335" s="183">
        <f>IF(N335="snížená",J335,0)</f>
        <v>0</v>
      </c>
      <c r="BG335" s="183">
        <f>IF(N335="zákl. přenesená",J335,0)</f>
        <v>0</v>
      </c>
      <c r="BH335" s="183">
        <f>IF(N335="sníž. přenesená",J335,0)</f>
        <v>0</v>
      </c>
      <c r="BI335" s="183">
        <f>IF(N335="nulová",J335,0)</f>
        <v>0</v>
      </c>
      <c r="BJ335" s="19" t="s">
        <v>139</v>
      </c>
      <c r="BK335" s="183">
        <f>ROUND(I335*H335,2)</f>
        <v>0</v>
      </c>
      <c r="BL335" s="19" t="s">
        <v>221</v>
      </c>
      <c r="BM335" s="182" t="s">
        <v>715</v>
      </c>
    </row>
    <row r="336" spans="1:65" s="2" customFormat="1" ht="10.199999999999999">
      <c r="A336" s="36"/>
      <c r="B336" s="37"/>
      <c r="C336" s="38"/>
      <c r="D336" s="184" t="s">
        <v>141</v>
      </c>
      <c r="E336" s="38"/>
      <c r="F336" s="185" t="s">
        <v>716</v>
      </c>
      <c r="G336" s="38"/>
      <c r="H336" s="38"/>
      <c r="I336" s="186"/>
      <c r="J336" s="38"/>
      <c r="K336" s="38"/>
      <c r="L336" s="41"/>
      <c r="M336" s="187"/>
      <c r="N336" s="188"/>
      <c r="O336" s="66"/>
      <c r="P336" s="66"/>
      <c r="Q336" s="66"/>
      <c r="R336" s="66"/>
      <c r="S336" s="66"/>
      <c r="T336" s="67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T336" s="19" t="s">
        <v>141</v>
      </c>
      <c r="AU336" s="19" t="s">
        <v>139</v>
      </c>
    </row>
    <row r="337" spans="1:65" s="2" customFormat="1" ht="16.5" customHeight="1">
      <c r="A337" s="36"/>
      <c r="B337" s="37"/>
      <c r="C337" s="223" t="s">
        <v>717</v>
      </c>
      <c r="D337" s="223" t="s">
        <v>228</v>
      </c>
      <c r="E337" s="224" t="s">
        <v>718</v>
      </c>
      <c r="F337" s="225" t="s">
        <v>719</v>
      </c>
      <c r="G337" s="226" t="s">
        <v>136</v>
      </c>
      <c r="H337" s="227">
        <v>15.015000000000001</v>
      </c>
      <c r="I337" s="228"/>
      <c r="J337" s="229">
        <f>ROUND(I337*H337,2)</f>
        <v>0</v>
      </c>
      <c r="K337" s="225" t="s">
        <v>137</v>
      </c>
      <c r="L337" s="230"/>
      <c r="M337" s="231" t="s">
        <v>19</v>
      </c>
      <c r="N337" s="232" t="s">
        <v>42</v>
      </c>
      <c r="O337" s="66"/>
      <c r="P337" s="180">
        <f>O337*H337</f>
        <v>0</v>
      </c>
      <c r="Q337" s="180">
        <v>9.2999999999999992E-3</v>
      </c>
      <c r="R337" s="180">
        <f>Q337*H337</f>
        <v>0.1396395</v>
      </c>
      <c r="S337" s="180">
        <v>0</v>
      </c>
      <c r="T337" s="181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2" t="s">
        <v>305</v>
      </c>
      <c r="AT337" s="182" t="s">
        <v>228</v>
      </c>
      <c r="AU337" s="182" t="s">
        <v>139</v>
      </c>
      <c r="AY337" s="19" t="s">
        <v>130</v>
      </c>
      <c r="BE337" s="183">
        <f>IF(N337="základní",J337,0)</f>
        <v>0</v>
      </c>
      <c r="BF337" s="183">
        <f>IF(N337="snížená",J337,0)</f>
        <v>0</v>
      </c>
      <c r="BG337" s="183">
        <f>IF(N337="zákl. přenesená",J337,0)</f>
        <v>0</v>
      </c>
      <c r="BH337" s="183">
        <f>IF(N337="sníž. přenesená",J337,0)</f>
        <v>0</v>
      </c>
      <c r="BI337" s="183">
        <f>IF(N337="nulová",J337,0)</f>
        <v>0</v>
      </c>
      <c r="BJ337" s="19" t="s">
        <v>139</v>
      </c>
      <c r="BK337" s="183">
        <f>ROUND(I337*H337,2)</f>
        <v>0</v>
      </c>
      <c r="BL337" s="19" t="s">
        <v>221</v>
      </c>
      <c r="BM337" s="182" t="s">
        <v>720</v>
      </c>
    </row>
    <row r="338" spans="1:65" s="13" customFormat="1" ht="10.199999999999999">
      <c r="B338" s="189"/>
      <c r="C338" s="190"/>
      <c r="D338" s="191" t="s">
        <v>143</v>
      </c>
      <c r="E338" s="190"/>
      <c r="F338" s="193" t="s">
        <v>721</v>
      </c>
      <c r="G338" s="190"/>
      <c r="H338" s="194">
        <v>15.015000000000001</v>
      </c>
      <c r="I338" s="195"/>
      <c r="J338" s="190"/>
      <c r="K338" s="190"/>
      <c r="L338" s="196"/>
      <c r="M338" s="197"/>
      <c r="N338" s="198"/>
      <c r="O338" s="198"/>
      <c r="P338" s="198"/>
      <c r="Q338" s="198"/>
      <c r="R338" s="198"/>
      <c r="S338" s="198"/>
      <c r="T338" s="199"/>
      <c r="AT338" s="200" t="s">
        <v>143</v>
      </c>
      <c r="AU338" s="200" t="s">
        <v>139</v>
      </c>
      <c r="AV338" s="13" t="s">
        <v>139</v>
      </c>
      <c r="AW338" s="13" t="s">
        <v>4</v>
      </c>
      <c r="AX338" s="13" t="s">
        <v>78</v>
      </c>
      <c r="AY338" s="200" t="s">
        <v>130</v>
      </c>
    </row>
    <row r="339" spans="1:65" s="2" customFormat="1" ht="24.15" customHeight="1">
      <c r="A339" s="36"/>
      <c r="B339" s="37"/>
      <c r="C339" s="171" t="s">
        <v>722</v>
      </c>
      <c r="D339" s="171" t="s">
        <v>133</v>
      </c>
      <c r="E339" s="172" t="s">
        <v>723</v>
      </c>
      <c r="F339" s="173" t="s">
        <v>724</v>
      </c>
      <c r="G339" s="174" t="s">
        <v>224</v>
      </c>
      <c r="H339" s="175">
        <v>1</v>
      </c>
      <c r="I339" s="176"/>
      <c r="J339" s="177">
        <f>ROUND(I339*H339,2)</f>
        <v>0</v>
      </c>
      <c r="K339" s="173" t="s">
        <v>137</v>
      </c>
      <c r="L339" s="41"/>
      <c r="M339" s="178" t="s">
        <v>19</v>
      </c>
      <c r="N339" s="179" t="s">
        <v>42</v>
      </c>
      <c r="O339" s="66"/>
      <c r="P339" s="180">
        <f>O339*H339</f>
        <v>0</v>
      </c>
      <c r="Q339" s="180">
        <v>3.0000000000000001E-5</v>
      </c>
      <c r="R339" s="180">
        <f>Q339*H339</f>
        <v>3.0000000000000001E-5</v>
      </c>
      <c r="S339" s="180">
        <v>0</v>
      </c>
      <c r="T339" s="181">
        <f>S339*H339</f>
        <v>0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2" t="s">
        <v>221</v>
      </c>
      <c r="AT339" s="182" t="s">
        <v>133</v>
      </c>
      <c r="AU339" s="182" t="s">
        <v>139</v>
      </c>
      <c r="AY339" s="19" t="s">
        <v>130</v>
      </c>
      <c r="BE339" s="183">
        <f>IF(N339="základní",J339,0)</f>
        <v>0</v>
      </c>
      <c r="BF339" s="183">
        <f>IF(N339="snížená",J339,0)</f>
        <v>0</v>
      </c>
      <c r="BG339" s="183">
        <f>IF(N339="zákl. přenesená",J339,0)</f>
        <v>0</v>
      </c>
      <c r="BH339" s="183">
        <f>IF(N339="sníž. přenesená",J339,0)</f>
        <v>0</v>
      </c>
      <c r="BI339" s="183">
        <f>IF(N339="nulová",J339,0)</f>
        <v>0</v>
      </c>
      <c r="BJ339" s="19" t="s">
        <v>139</v>
      </c>
      <c r="BK339" s="183">
        <f>ROUND(I339*H339,2)</f>
        <v>0</v>
      </c>
      <c r="BL339" s="19" t="s">
        <v>221</v>
      </c>
      <c r="BM339" s="182" t="s">
        <v>725</v>
      </c>
    </row>
    <row r="340" spans="1:65" s="2" customFormat="1" ht="10.199999999999999">
      <c r="A340" s="36"/>
      <c r="B340" s="37"/>
      <c r="C340" s="38"/>
      <c r="D340" s="184" t="s">
        <v>141</v>
      </c>
      <c r="E340" s="38"/>
      <c r="F340" s="185" t="s">
        <v>726</v>
      </c>
      <c r="G340" s="38"/>
      <c r="H340" s="38"/>
      <c r="I340" s="186"/>
      <c r="J340" s="38"/>
      <c r="K340" s="38"/>
      <c r="L340" s="41"/>
      <c r="M340" s="187"/>
      <c r="N340" s="188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141</v>
      </c>
      <c r="AU340" s="19" t="s">
        <v>139</v>
      </c>
    </row>
    <row r="341" spans="1:65" s="2" customFormat="1" ht="16.5" customHeight="1">
      <c r="A341" s="36"/>
      <c r="B341" s="37"/>
      <c r="C341" s="223" t="s">
        <v>727</v>
      </c>
      <c r="D341" s="223" t="s">
        <v>228</v>
      </c>
      <c r="E341" s="224" t="s">
        <v>728</v>
      </c>
      <c r="F341" s="225" t="s">
        <v>729</v>
      </c>
      <c r="G341" s="226" t="s">
        <v>224</v>
      </c>
      <c r="H341" s="227">
        <v>1</v>
      </c>
      <c r="I341" s="228"/>
      <c r="J341" s="229">
        <f>ROUND(I341*H341,2)</f>
        <v>0</v>
      </c>
      <c r="K341" s="225" t="s">
        <v>19</v>
      </c>
      <c r="L341" s="230"/>
      <c r="M341" s="231" t="s">
        <v>19</v>
      </c>
      <c r="N341" s="232" t="s">
        <v>42</v>
      </c>
      <c r="O341" s="66"/>
      <c r="P341" s="180">
        <f>O341*H341</f>
        <v>0</v>
      </c>
      <c r="Q341" s="180">
        <v>1.4E-3</v>
      </c>
      <c r="R341" s="180">
        <f>Q341*H341</f>
        <v>1.4E-3</v>
      </c>
      <c r="S341" s="180">
        <v>0</v>
      </c>
      <c r="T341" s="181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182" t="s">
        <v>305</v>
      </c>
      <c r="AT341" s="182" t="s">
        <v>228</v>
      </c>
      <c r="AU341" s="182" t="s">
        <v>139</v>
      </c>
      <c r="AY341" s="19" t="s">
        <v>130</v>
      </c>
      <c r="BE341" s="183">
        <f>IF(N341="základní",J341,0)</f>
        <v>0</v>
      </c>
      <c r="BF341" s="183">
        <f>IF(N341="snížená",J341,0)</f>
        <v>0</v>
      </c>
      <c r="BG341" s="183">
        <f>IF(N341="zákl. přenesená",J341,0)</f>
        <v>0</v>
      </c>
      <c r="BH341" s="183">
        <f>IF(N341="sníž. přenesená",J341,0)</f>
        <v>0</v>
      </c>
      <c r="BI341" s="183">
        <f>IF(N341="nulová",J341,0)</f>
        <v>0</v>
      </c>
      <c r="BJ341" s="19" t="s">
        <v>139</v>
      </c>
      <c r="BK341" s="183">
        <f>ROUND(I341*H341,2)</f>
        <v>0</v>
      </c>
      <c r="BL341" s="19" t="s">
        <v>221</v>
      </c>
      <c r="BM341" s="182" t="s">
        <v>730</v>
      </c>
    </row>
    <row r="342" spans="1:65" s="2" customFormat="1" ht="21.75" customHeight="1">
      <c r="A342" s="36"/>
      <c r="B342" s="37"/>
      <c r="C342" s="171" t="s">
        <v>731</v>
      </c>
      <c r="D342" s="171" t="s">
        <v>133</v>
      </c>
      <c r="E342" s="172" t="s">
        <v>732</v>
      </c>
      <c r="F342" s="173" t="s">
        <v>733</v>
      </c>
      <c r="G342" s="174" t="s">
        <v>224</v>
      </c>
      <c r="H342" s="175">
        <v>1</v>
      </c>
      <c r="I342" s="176"/>
      <c r="J342" s="177">
        <f>ROUND(I342*H342,2)</f>
        <v>0</v>
      </c>
      <c r="K342" s="173" t="s">
        <v>137</v>
      </c>
      <c r="L342" s="41"/>
      <c r="M342" s="178" t="s">
        <v>19</v>
      </c>
      <c r="N342" s="179" t="s">
        <v>42</v>
      </c>
      <c r="O342" s="66"/>
      <c r="P342" s="180">
        <f>O342*H342</f>
        <v>0</v>
      </c>
      <c r="Q342" s="180">
        <v>2.2000000000000001E-4</v>
      </c>
      <c r="R342" s="180">
        <f>Q342*H342</f>
        <v>2.2000000000000001E-4</v>
      </c>
      <c r="S342" s="180">
        <v>0</v>
      </c>
      <c r="T342" s="181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2" t="s">
        <v>221</v>
      </c>
      <c r="AT342" s="182" t="s">
        <v>133</v>
      </c>
      <c r="AU342" s="182" t="s">
        <v>139</v>
      </c>
      <c r="AY342" s="19" t="s">
        <v>130</v>
      </c>
      <c r="BE342" s="183">
        <f>IF(N342="základní",J342,0)</f>
        <v>0</v>
      </c>
      <c r="BF342" s="183">
        <f>IF(N342="snížená",J342,0)</f>
        <v>0</v>
      </c>
      <c r="BG342" s="183">
        <f>IF(N342="zákl. přenesená",J342,0)</f>
        <v>0</v>
      </c>
      <c r="BH342" s="183">
        <f>IF(N342="sníž. přenesená",J342,0)</f>
        <v>0</v>
      </c>
      <c r="BI342" s="183">
        <f>IF(N342="nulová",J342,0)</f>
        <v>0</v>
      </c>
      <c r="BJ342" s="19" t="s">
        <v>139</v>
      </c>
      <c r="BK342" s="183">
        <f>ROUND(I342*H342,2)</f>
        <v>0</v>
      </c>
      <c r="BL342" s="19" t="s">
        <v>221</v>
      </c>
      <c r="BM342" s="182" t="s">
        <v>734</v>
      </c>
    </row>
    <row r="343" spans="1:65" s="2" customFormat="1" ht="10.199999999999999">
      <c r="A343" s="36"/>
      <c r="B343" s="37"/>
      <c r="C343" s="38"/>
      <c r="D343" s="184" t="s">
        <v>141</v>
      </c>
      <c r="E343" s="38"/>
      <c r="F343" s="185" t="s">
        <v>735</v>
      </c>
      <c r="G343" s="38"/>
      <c r="H343" s="38"/>
      <c r="I343" s="186"/>
      <c r="J343" s="38"/>
      <c r="K343" s="38"/>
      <c r="L343" s="41"/>
      <c r="M343" s="187"/>
      <c r="N343" s="188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141</v>
      </c>
      <c r="AU343" s="19" t="s">
        <v>139</v>
      </c>
    </row>
    <row r="344" spans="1:65" s="2" customFormat="1" ht="21.75" customHeight="1">
      <c r="A344" s="36"/>
      <c r="B344" s="37"/>
      <c r="C344" s="223" t="s">
        <v>736</v>
      </c>
      <c r="D344" s="223" t="s">
        <v>228</v>
      </c>
      <c r="E344" s="224" t="s">
        <v>737</v>
      </c>
      <c r="F344" s="225" t="s">
        <v>738</v>
      </c>
      <c r="G344" s="226" t="s">
        <v>224</v>
      </c>
      <c r="H344" s="227">
        <v>1</v>
      </c>
      <c r="I344" s="228"/>
      <c r="J344" s="229">
        <f>ROUND(I344*H344,2)</f>
        <v>0</v>
      </c>
      <c r="K344" s="225" t="s">
        <v>137</v>
      </c>
      <c r="L344" s="230"/>
      <c r="M344" s="231" t="s">
        <v>19</v>
      </c>
      <c r="N344" s="232" t="s">
        <v>42</v>
      </c>
      <c r="O344" s="66"/>
      <c r="P344" s="180">
        <f>O344*H344</f>
        <v>0</v>
      </c>
      <c r="Q344" s="180">
        <v>1.225E-2</v>
      </c>
      <c r="R344" s="180">
        <f>Q344*H344</f>
        <v>1.225E-2</v>
      </c>
      <c r="S344" s="180">
        <v>0</v>
      </c>
      <c r="T344" s="181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182" t="s">
        <v>305</v>
      </c>
      <c r="AT344" s="182" t="s">
        <v>228</v>
      </c>
      <c r="AU344" s="182" t="s">
        <v>139</v>
      </c>
      <c r="AY344" s="19" t="s">
        <v>130</v>
      </c>
      <c r="BE344" s="183">
        <f>IF(N344="základní",J344,0)</f>
        <v>0</v>
      </c>
      <c r="BF344" s="183">
        <f>IF(N344="snížená",J344,0)</f>
        <v>0</v>
      </c>
      <c r="BG344" s="183">
        <f>IF(N344="zákl. přenesená",J344,0)</f>
        <v>0</v>
      </c>
      <c r="BH344" s="183">
        <f>IF(N344="sníž. přenesená",J344,0)</f>
        <v>0</v>
      </c>
      <c r="BI344" s="183">
        <f>IF(N344="nulová",J344,0)</f>
        <v>0</v>
      </c>
      <c r="BJ344" s="19" t="s">
        <v>139</v>
      </c>
      <c r="BK344" s="183">
        <f>ROUND(I344*H344,2)</f>
        <v>0</v>
      </c>
      <c r="BL344" s="19" t="s">
        <v>221</v>
      </c>
      <c r="BM344" s="182" t="s">
        <v>739</v>
      </c>
    </row>
    <row r="345" spans="1:65" s="2" customFormat="1" ht="16.5" customHeight="1">
      <c r="A345" s="36"/>
      <c r="B345" s="37"/>
      <c r="C345" s="171" t="s">
        <v>740</v>
      </c>
      <c r="D345" s="171" t="s">
        <v>133</v>
      </c>
      <c r="E345" s="172" t="s">
        <v>741</v>
      </c>
      <c r="F345" s="173" t="s">
        <v>742</v>
      </c>
      <c r="G345" s="174" t="s">
        <v>224</v>
      </c>
      <c r="H345" s="175">
        <v>1</v>
      </c>
      <c r="I345" s="176"/>
      <c r="J345" s="177">
        <f>ROUND(I345*H345,2)</f>
        <v>0</v>
      </c>
      <c r="K345" s="173" t="s">
        <v>137</v>
      </c>
      <c r="L345" s="41"/>
      <c r="M345" s="178" t="s">
        <v>19</v>
      </c>
      <c r="N345" s="179" t="s">
        <v>42</v>
      </c>
      <c r="O345" s="66"/>
      <c r="P345" s="180">
        <f>O345*H345</f>
        <v>0</v>
      </c>
      <c r="Q345" s="180">
        <v>0</v>
      </c>
      <c r="R345" s="180">
        <f>Q345*H345</f>
        <v>0</v>
      </c>
      <c r="S345" s="180">
        <v>2.0500000000000001E-2</v>
      </c>
      <c r="T345" s="181">
        <f>S345*H345</f>
        <v>2.0500000000000001E-2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182" t="s">
        <v>221</v>
      </c>
      <c r="AT345" s="182" t="s">
        <v>133</v>
      </c>
      <c r="AU345" s="182" t="s">
        <v>139</v>
      </c>
      <c r="AY345" s="19" t="s">
        <v>130</v>
      </c>
      <c r="BE345" s="183">
        <f>IF(N345="základní",J345,0)</f>
        <v>0</v>
      </c>
      <c r="BF345" s="183">
        <f>IF(N345="snížená",J345,0)</f>
        <v>0</v>
      </c>
      <c r="BG345" s="183">
        <f>IF(N345="zákl. přenesená",J345,0)</f>
        <v>0</v>
      </c>
      <c r="BH345" s="183">
        <f>IF(N345="sníž. přenesená",J345,0)</f>
        <v>0</v>
      </c>
      <c r="BI345" s="183">
        <f>IF(N345="nulová",J345,0)</f>
        <v>0</v>
      </c>
      <c r="BJ345" s="19" t="s">
        <v>139</v>
      </c>
      <c r="BK345" s="183">
        <f>ROUND(I345*H345,2)</f>
        <v>0</v>
      </c>
      <c r="BL345" s="19" t="s">
        <v>221</v>
      </c>
      <c r="BM345" s="182" t="s">
        <v>743</v>
      </c>
    </row>
    <row r="346" spans="1:65" s="2" customFormat="1" ht="10.199999999999999">
      <c r="A346" s="36"/>
      <c r="B346" s="37"/>
      <c r="C346" s="38"/>
      <c r="D346" s="184" t="s">
        <v>141</v>
      </c>
      <c r="E346" s="38"/>
      <c r="F346" s="185" t="s">
        <v>744</v>
      </c>
      <c r="G346" s="38"/>
      <c r="H346" s="38"/>
      <c r="I346" s="186"/>
      <c r="J346" s="38"/>
      <c r="K346" s="38"/>
      <c r="L346" s="41"/>
      <c r="M346" s="187"/>
      <c r="N346" s="188"/>
      <c r="O346" s="66"/>
      <c r="P346" s="66"/>
      <c r="Q346" s="66"/>
      <c r="R346" s="66"/>
      <c r="S346" s="66"/>
      <c r="T346" s="67"/>
      <c r="U346" s="36"/>
      <c r="V346" s="36"/>
      <c r="W346" s="36"/>
      <c r="X346" s="36"/>
      <c r="Y346" s="36"/>
      <c r="Z346" s="36"/>
      <c r="AA346" s="36"/>
      <c r="AB346" s="36"/>
      <c r="AC346" s="36"/>
      <c r="AD346" s="36"/>
      <c r="AE346" s="36"/>
      <c r="AT346" s="19" t="s">
        <v>141</v>
      </c>
      <c r="AU346" s="19" t="s">
        <v>139</v>
      </c>
    </row>
    <row r="347" spans="1:65" s="2" customFormat="1" ht="24.15" customHeight="1">
      <c r="A347" s="36"/>
      <c r="B347" s="37"/>
      <c r="C347" s="171" t="s">
        <v>745</v>
      </c>
      <c r="D347" s="171" t="s">
        <v>133</v>
      </c>
      <c r="E347" s="172" t="s">
        <v>746</v>
      </c>
      <c r="F347" s="173" t="s">
        <v>747</v>
      </c>
      <c r="G347" s="174" t="s">
        <v>377</v>
      </c>
      <c r="H347" s="233"/>
      <c r="I347" s="176"/>
      <c r="J347" s="177">
        <f>ROUND(I347*H347,2)</f>
        <v>0</v>
      </c>
      <c r="K347" s="173" t="s">
        <v>137</v>
      </c>
      <c r="L347" s="41"/>
      <c r="M347" s="178" t="s">
        <v>19</v>
      </c>
      <c r="N347" s="179" t="s">
        <v>42</v>
      </c>
      <c r="O347" s="66"/>
      <c r="P347" s="180">
        <f>O347*H347</f>
        <v>0</v>
      </c>
      <c r="Q347" s="180">
        <v>0</v>
      </c>
      <c r="R347" s="180">
        <f>Q347*H347</f>
        <v>0</v>
      </c>
      <c r="S347" s="180">
        <v>0</v>
      </c>
      <c r="T347" s="181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2" t="s">
        <v>221</v>
      </c>
      <c r="AT347" s="182" t="s">
        <v>133</v>
      </c>
      <c r="AU347" s="182" t="s">
        <v>139</v>
      </c>
      <c r="AY347" s="19" t="s">
        <v>130</v>
      </c>
      <c r="BE347" s="183">
        <f>IF(N347="základní",J347,0)</f>
        <v>0</v>
      </c>
      <c r="BF347" s="183">
        <f>IF(N347="snížená",J347,0)</f>
        <v>0</v>
      </c>
      <c r="BG347" s="183">
        <f>IF(N347="zákl. přenesená",J347,0)</f>
        <v>0</v>
      </c>
      <c r="BH347" s="183">
        <f>IF(N347="sníž. přenesená",J347,0)</f>
        <v>0</v>
      </c>
      <c r="BI347" s="183">
        <f>IF(N347="nulová",J347,0)</f>
        <v>0</v>
      </c>
      <c r="BJ347" s="19" t="s">
        <v>139</v>
      </c>
      <c r="BK347" s="183">
        <f>ROUND(I347*H347,2)</f>
        <v>0</v>
      </c>
      <c r="BL347" s="19" t="s">
        <v>221</v>
      </c>
      <c r="BM347" s="182" t="s">
        <v>748</v>
      </c>
    </row>
    <row r="348" spans="1:65" s="2" customFormat="1" ht="10.199999999999999">
      <c r="A348" s="36"/>
      <c r="B348" s="37"/>
      <c r="C348" s="38"/>
      <c r="D348" s="184" t="s">
        <v>141</v>
      </c>
      <c r="E348" s="38"/>
      <c r="F348" s="185" t="s">
        <v>749</v>
      </c>
      <c r="G348" s="38"/>
      <c r="H348" s="38"/>
      <c r="I348" s="186"/>
      <c r="J348" s="38"/>
      <c r="K348" s="38"/>
      <c r="L348" s="41"/>
      <c r="M348" s="187"/>
      <c r="N348" s="188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141</v>
      </c>
      <c r="AU348" s="19" t="s">
        <v>139</v>
      </c>
    </row>
    <row r="349" spans="1:65" s="12" customFormat="1" ht="22.8" customHeight="1">
      <c r="B349" s="155"/>
      <c r="C349" s="156"/>
      <c r="D349" s="157" t="s">
        <v>69</v>
      </c>
      <c r="E349" s="169" t="s">
        <v>750</v>
      </c>
      <c r="F349" s="169" t="s">
        <v>751</v>
      </c>
      <c r="G349" s="156"/>
      <c r="H349" s="156"/>
      <c r="I349" s="159"/>
      <c r="J349" s="170">
        <f>BK349</f>
        <v>0</v>
      </c>
      <c r="K349" s="156"/>
      <c r="L349" s="161"/>
      <c r="M349" s="162"/>
      <c r="N349" s="163"/>
      <c r="O349" s="163"/>
      <c r="P349" s="164">
        <f>SUM(P350:P401)</f>
        <v>0</v>
      </c>
      <c r="Q349" s="163"/>
      <c r="R349" s="164">
        <f>SUM(R350:R401)</f>
        <v>0.16453399999999996</v>
      </c>
      <c r="S349" s="163"/>
      <c r="T349" s="165">
        <f>SUM(T350:T401)</f>
        <v>0.13134999999999999</v>
      </c>
      <c r="AR349" s="166" t="s">
        <v>139</v>
      </c>
      <c r="AT349" s="167" t="s">
        <v>69</v>
      </c>
      <c r="AU349" s="167" t="s">
        <v>78</v>
      </c>
      <c r="AY349" s="166" t="s">
        <v>130</v>
      </c>
      <c r="BK349" s="168">
        <f>SUM(BK350:BK401)</f>
        <v>0</v>
      </c>
    </row>
    <row r="350" spans="1:65" s="2" customFormat="1" ht="16.5" customHeight="1">
      <c r="A350" s="36"/>
      <c r="B350" s="37"/>
      <c r="C350" s="171" t="s">
        <v>752</v>
      </c>
      <c r="D350" s="171" t="s">
        <v>133</v>
      </c>
      <c r="E350" s="172" t="s">
        <v>753</v>
      </c>
      <c r="F350" s="173" t="s">
        <v>754</v>
      </c>
      <c r="G350" s="174" t="s">
        <v>224</v>
      </c>
      <c r="H350" s="175">
        <v>1</v>
      </c>
      <c r="I350" s="176"/>
      <c r="J350" s="177">
        <f>ROUND(I350*H350,2)</f>
        <v>0</v>
      </c>
      <c r="K350" s="173" t="s">
        <v>137</v>
      </c>
      <c r="L350" s="41"/>
      <c r="M350" s="178" t="s">
        <v>19</v>
      </c>
      <c r="N350" s="179" t="s">
        <v>42</v>
      </c>
      <c r="O350" s="66"/>
      <c r="P350" s="180">
        <f>O350*H350</f>
        <v>0</v>
      </c>
      <c r="Q350" s="180">
        <v>0</v>
      </c>
      <c r="R350" s="180">
        <f>Q350*H350</f>
        <v>0</v>
      </c>
      <c r="S350" s="180">
        <v>1E-3</v>
      </c>
      <c r="T350" s="181">
        <f>S350*H350</f>
        <v>1E-3</v>
      </c>
      <c r="U350" s="36"/>
      <c r="V350" s="36"/>
      <c r="W350" s="36"/>
      <c r="X350" s="36"/>
      <c r="Y350" s="36"/>
      <c r="Z350" s="36"/>
      <c r="AA350" s="36"/>
      <c r="AB350" s="36"/>
      <c r="AC350" s="36"/>
      <c r="AD350" s="36"/>
      <c r="AE350" s="36"/>
      <c r="AR350" s="182" t="s">
        <v>221</v>
      </c>
      <c r="AT350" s="182" t="s">
        <v>133</v>
      </c>
      <c r="AU350" s="182" t="s">
        <v>139</v>
      </c>
      <c r="AY350" s="19" t="s">
        <v>130</v>
      </c>
      <c r="BE350" s="183">
        <f>IF(N350="základní",J350,0)</f>
        <v>0</v>
      </c>
      <c r="BF350" s="183">
        <f>IF(N350="snížená",J350,0)</f>
        <v>0</v>
      </c>
      <c r="BG350" s="183">
        <f>IF(N350="zákl. přenesená",J350,0)</f>
        <v>0</v>
      </c>
      <c r="BH350" s="183">
        <f>IF(N350="sníž. přenesená",J350,0)</f>
        <v>0</v>
      </c>
      <c r="BI350" s="183">
        <f>IF(N350="nulová",J350,0)</f>
        <v>0</v>
      </c>
      <c r="BJ350" s="19" t="s">
        <v>139</v>
      </c>
      <c r="BK350" s="183">
        <f>ROUND(I350*H350,2)</f>
        <v>0</v>
      </c>
      <c r="BL350" s="19" t="s">
        <v>221</v>
      </c>
      <c r="BM350" s="182" t="s">
        <v>755</v>
      </c>
    </row>
    <row r="351" spans="1:65" s="2" customFormat="1" ht="10.199999999999999">
      <c r="A351" s="36"/>
      <c r="B351" s="37"/>
      <c r="C351" s="38"/>
      <c r="D351" s="184" t="s">
        <v>141</v>
      </c>
      <c r="E351" s="38"/>
      <c r="F351" s="185" t="s">
        <v>756</v>
      </c>
      <c r="G351" s="38"/>
      <c r="H351" s="38"/>
      <c r="I351" s="186"/>
      <c r="J351" s="38"/>
      <c r="K351" s="38"/>
      <c r="L351" s="41"/>
      <c r="M351" s="187"/>
      <c r="N351" s="188"/>
      <c r="O351" s="66"/>
      <c r="P351" s="66"/>
      <c r="Q351" s="66"/>
      <c r="R351" s="66"/>
      <c r="S351" s="66"/>
      <c r="T351" s="67"/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T351" s="19" t="s">
        <v>141</v>
      </c>
      <c r="AU351" s="19" t="s">
        <v>139</v>
      </c>
    </row>
    <row r="352" spans="1:65" s="2" customFormat="1" ht="21.75" customHeight="1">
      <c r="A352" s="36"/>
      <c r="B352" s="37"/>
      <c r="C352" s="171" t="s">
        <v>757</v>
      </c>
      <c r="D352" s="171" t="s">
        <v>133</v>
      </c>
      <c r="E352" s="172" t="s">
        <v>758</v>
      </c>
      <c r="F352" s="173" t="s">
        <v>759</v>
      </c>
      <c r="G352" s="174" t="s">
        <v>136</v>
      </c>
      <c r="H352" s="175">
        <v>2.2000000000000002</v>
      </c>
      <c r="I352" s="176"/>
      <c r="J352" s="177">
        <f>ROUND(I352*H352,2)</f>
        <v>0</v>
      </c>
      <c r="K352" s="173" t="s">
        <v>137</v>
      </c>
      <c r="L352" s="41"/>
      <c r="M352" s="178" t="s">
        <v>19</v>
      </c>
      <c r="N352" s="179" t="s">
        <v>42</v>
      </c>
      <c r="O352" s="66"/>
      <c r="P352" s="180">
        <f>O352*H352</f>
        <v>0</v>
      </c>
      <c r="Q352" s="180">
        <v>2.5999999999999998E-4</v>
      </c>
      <c r="R352" s="180">
        <f>Q352*H352</f>
        <v>5.7200000000000003E-4</v>
      </c>
      <c r="S352" s="180">
        <v>0</v>
      </c>
      <c r="T352" s="181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82" t="s">
        <v>221</v>
      </c>
      <c r="AT352" s="182" t="s">
        <v>133</v>
      </c>
      <c r="AU352" s="182" t="s">
        <v>139</v>
      </c>
      <c r="AY352" s="19" t="s">
        <v>130</v>
      </c>
      <c r="BE352" s="183">
        <f>IF(N352="základní",J352,0)</f>
        <v>0</v>
      </c>
      <c r="BF352" s="183">
        <f>IF(N352="snížená",J352,0)</f>
        <v>0</v>
      </c>
      <c r="BG352" s="183">
        <f>IF(N352="zákl. přenesená",J352,0)</f>
        <v>0</v>
      </c>
      <c r="BH352" s="183">
        <f>IF(N352="sníž. přenesená",J352,0)</f>
        <v>0</v>
      </c>
      <c r="BI352" s="183">
        <f>IF(N352="nulová",J352,0)</f>
        <v>0</v>
      </c>
      <c r="BJ352" s="19" t="s">
        <v>139</v>
      </c>
      <c r="BK352" s="183">
        <f>ROUND(I352*H352,2)</f>
        <v>0</v>
      </c>
      <c r="BL352" s="19" t="s">
        <v>221</v>
      </c>
      <c r="BM352" s="182" t="s">
        <v>760</v>
      </c>
    </row>
    <row r="353" spans="1:65" s="2" customFormat="1" ht="10.199999999999999">
      <c r="A353" s="36"/>
      <c r="B353" s="37"/>
      <c r="C353" s="38"/>
      <c r="D353" s="184" t="s">
        <v>141</v>
      </c>
      <c r="E353" s="38"/>
      <c r="F353" s="185" t="s">
        <v>761</v>
      </c>
      <c r="G353" s="38"/>
      <c r="H353" s="38"/>
      <c r="I353" s="186"/>
      <c r="J353" s="38"/>
      <c r="K353" s="38"/>
      <c r="L353" s="41"/>
      <c r="M353" s="187"/>
      <c r="N353" s="188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141</v>
      </c>
      <c r="AU353" s="19" t="s">
        <v>139</v>
      </c>
    </row>
    <row r="354" spans="1:65" s="2" customFormat="1" ht="16.5" customHeight="1">
      <c r="A354" s="36"/>
      <c r="B354" s="37"/>
      <c r="C354" s="223" t="s">
        <v>762</v>
      </c>
      <c r="D354" s="223" t="s">
        <v>228</v>
      </c>
      <c r="E354" s="224" t="s">
        <v>763</v>
      </c>
      <c r="F354" s="225" t="s">
        <v>764</v>
      </c>
      <c r="G354" s="226" t="s">
        <v>136</v>
      </c>
      <c r="H354" s="227">
        <v>2.2000000000000002</v>
      </c>
      <c r="I354" s="228"/>
      <c r="J354" s="229">
        <f>ROUND(I354*H354,2)</f>
        <v>0</v>
      </c>
      <c r="K354" s="225" t="s">
        <v>137</v>
      </c>
      <c r="L354" s="230"/>
      <c r="M354" s="231" t="s">
        <v>19</v>
      </c>
      <c r="N354" s="232" t="s">
        <v>42</v>
      </c>
      <c r="O354" s="66"/>
      <c r="P354" s="180">
        <f>O354*H354</f>
        <v>0</v>
      </c>
      <c r="Q354" s="180">
        <v>2.7310000000000001E-2</v>
      </c>
      <c r="R354" s="180">
        <f>Q354*H354</f>
        <v>6.0082000000000003E-2</v>
      </c>
      <c r="S354" s="180">
        <v>0</v>
      </c>
      <c r="T354" s="181">
        <f>S354*H354</f>
        <v>0</v>
      </c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R354" s="182" t="s">
        <v>305</v>
      </c>
      <c r="AT354" s="182" t="s">
        <v>228</v>
      </c>
      <c r="AU354" s="182" t="s">
        <v>139</v>
      </c>
      <c r="AY354" s="19" t="s">
        <v>130</v>
      </c>
      <c r="BE354" s="183">
        <f>IF(N354="základní",J354,0)</f>
        <v>0</v>
      </c>
      <c r="BF354" s="183">
        <f>IF(N354="snížená",J354,0)</f>
        <v>0</v>
      </c>
      <c r="BG354" s="183">
        <f>IF(N354="zákl. přenesená",J354,0)</f>
        <v>0</v>
      </c>
      <c r="BH354" s="183">
        <f>IF(N354="sníž. přenesená",J354,0)</f>
        <v>0</v>
      </c>
      <c r="BI354" s="183">
        <f>IF(N354="nulová",J354,0)</f>
        <v>0</v>
      </c>
      <c r="BJ354" s="19" t="s">
        <v>139</v>
      </c>
      <c r="BK354" s="183">
        <f>ROUND(I354*H354,2)</f>
        <v>0</v>
      </c>
      <c r="BL354" s="19" t="s">
        <v>221</v>
      </c>
      <c r="BM354" s="182" t="s">
        <v>765</v>
      </c>
    </row>
    <row r="355" spans="1:65" s="2" customFormat="1" ht="24.15" customHeight="1">
      <c r="A355" s="36"/>
      <c r="B355" s="37"/>
      <c r="C355" s="171" t="s">
        <v>766</v>
      </c>
      <c r="D355" s="171" t="s">
        <v>133</v>
      </c>
      <c r="E355" s="172" t="s">
        <v>767</v>
      </c>
      <c r="F355" s="173" t="s">
        <v>768</v>
      </c>
      <c r="G355" s="174" t="s">
        <v>224</v>
      </c>
      <c r="H355" s="175">
        <v>9</v>
      </c>
      <c r="I355" s="176"/>
      <c r="J355" s="177">
        <f>ROUND(I355*H355,2)</f>
        <v>0</v>
      </c>
      <c r="K355" s="173" t="s">
        <v>137</v>
      </c>
      <c r="L355" s="41"/>
      <c r="M355" s="178" t="s">
        <v>19</v>
      </c>
      <c r="N355" s="179" t="s">
        <v>42</v>
      </c>
      <c r="O355" s="66"/>
      <c r="P355" s="180">
        <f>O355*H355</f>
        <v>0</v>
      </c>
      <c r="Q355" s="180">
        <v>0</v>
      </c>
      <c r="R355" s="180">
        <f>Q355*H355</f>
        <v>0</v>
      </c>
      <c r="S355" s="180">
        <v>0</v>
      </c>
      <c r="T355" s="181">
        <f>S355*H355</f>
        <v>0</v>
      </c>
      <c r="U355" s="36"/>
      <c r="V355" s="36"/>
      <c r="W355" s="36"/>
      <c r="X355" s="36"/>
      <c r="Y355" s="36"/>
      <c r="Z355" s="36"/>
      <c r="AA355" s="36"/>
      <c r="AB355" s="36"/>
      <c r="AC355" s="36"/>
      <c r="AD355" s="36"/>
      <c r="AE355" s="36"/>
      <c r="AR355" s="182" t="s">
        <v>221</v>
      </c>
      <c r="AT355" s="182" t="s">
        <v>133</v>
      </c>
      <c r="AU355" s="182" t="s">
        <v>139</v>
      </c>
      <c r="AY355" s="19" t="s">
        <v>130</v>
      </c>
      <c r="BE355" s="183">
        <f>IF(N355="základní",J355,0)</f>
        <v>0</v>
      </c>
      <c r="BF355" s="183">
        <f>IF(N355="snížená",J355,0)</f>
        <v>0</v>
      </c>
      <c r="BG355" s="183">
        <f>IF(N355="zákl. přenesená",J355,0)</f>
        <v>0</v>
      </c>
      <c r="BH355" s="183">
        <f>IF(N355="sníž. přenesená",J355,0)</f>
        <v>0</v>
      </c>
      <c r="BI355" s="183">
        <f>IF(N355="nulová",J355,0)</f>
        <v>0</v>
      </c>
      <c r="BJ355" s="19" t="s">
        <v>139</v>
      </c>
      <c r="BK355" s="183">
        <f>ROUND(I355*H355,2)</f>
        <v>0</v>
      </c>
      <c r="BL355" s="19" t="s">
        <v>221</v>
      </c>
      <c r="BM355" s="182" t="s">
        <v>769</v>
      </c>
    </row>
    <row r="356" spans="1:65" s="2" customFormat="1" ht="10.199999999999999">
      <c r="A356" s="36"/>
      <c r="B356" s="37"/>
      <c r="C356" s="38"/>
      <c r="D356" s="184" t="s">
        <v>141</v>
      </c>
      <c r="E356" s="38"/>
      <c r="F356" s="185" t="s">
        <v>770</v>
      </c>
      <c r="G356" s="38"/>
      <c r="H356" s="38"/>
      <c r="I356" s="186"/>
      <c r="J356" s="38"/>
      <c r="K356" s="38"/>
      <c r="L356" s="41"/>
      <c r="M356" s="187"/>
      <c r="N356" s="188"/>
      <c r="O356" s="66"/>
      <c r="P356" s="66"/>
      <c r="Q356" s="66"/>
      <c r="R356" s="66"/>
      <c r="S356" s="66"/>
      <c r="T356" s="67"/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T356" s="19" t="s">
        <v>141</v>
      </c>
      <c r="AU356" s="19" t="s">
        <v>139</v>
      </c>
    </row>
    <row r="357" spans="1:65" s="2" customFormat="1" ht="16.5" customHeight="1">
      <c r="A357" s="36"/>
      <c r="B357" s="37"/>
      <c r="C357" s="171" t="s">
        <v>771</v>
      </c>
      <c r="D357" s="171" t="s">
        <v>133</v>
      </c>
      <c r="E357" s="172" t="s">
        <v>772</v>
      </c>
      <c r="F357" s="173" t="s">
        <v>773</v>
      </c>
      <c r="G357" s="174" t="s">
        <v>136</v>
      </c>
      <c r="H357" s="175">
        <v>16.170000000000002</v>
      </c>
      <c r="I357" s="176"/>
      <c r="J357" s="177">
        <f>ROUND(I357*H357,2)</f>
        <v>0</v>
      </c>
      <c r="K357" s="173" t="s">
        <v>137</v>
      </c>
      <c r="L357" s="41"/>
      <c r="M357" s="178" t="s">
        <v>19</v>
      </c>
      <c r="N357" s="179" t="s">
        <v>42</v>
      </c>
      <c r="O357" s="66"/>
      <c r="P357" s="180">
        <f>O357*H357</f>
        <v>0</v>
      </c>
      <c r="Q357" s="180">
        <v>0</v>
      </c>
      <c r="R357" s="180">
        <f>Q357*H357</f>
        <v>0</v>
      </c>
      <c r="S357" s="180">
        <v>0</v>
      </c>
      <c r="T357" s="181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82" t="s">
        <v>221</v>
      </c>
      <c r="AT357" s="182" t="s">
        <v>133</v>
      </c>
      <c r="AU357" s="182" t="s">
        <v>139</v>
      </c>
      <c r="AY357" s="19" t="s">
        <v>130</v>
      </c>
      <c r="BE357" s="183">
        <f>IF(N357="základní",J357,0)</f>
        <v>0</v>
      </c>
      <c r="BF357" s="183">
        <f>IF(N357="snížená",J357,0)</f>
        <v>0</v>
      </c>
      <c r="BG357" s="183">
        <f>IF(N357="zákl. přenesená",J357,0)</f>
        <v>0</v>
      </c>
      <c r="BH357" s="183">
        <f>IF(N357="sníž. přenesená",J357,0)</f>
        <v>0</v>
      </c>
      <c r="BI357" s="183">
        <f>IF(N357="nulová",J357,0)</f>
        <v>0</v>
      </c>
      <c r="BJ357" s="19" t="s">
        <v>139</v>
      </c>
      <c r="BK357" s="183">
        <f>ROUND(I357*H357,2)</f>
        <v>0</v>
      </c>
      <c r="BL357" s="19" t="s">
        <v>221</v>
      </c>
      <c r="BM357" s="182" t="s">
        <v>774</v>
      </c>
    </row>
    <row r="358" spans="1:65" s="2" customFormat="1" ht="10.199999999999999">
      <c r="A358" s="36"/>
      <c r="B358" s="37"/>
      <c r="C358" s="38"/>
      <c r="D358" s="184" t="s">
        <v>141</v>
      </c>
      <c r="E358" s="38"/>
      <c r="F358" s="185" t="s">
        <v>775</v>
      </c>
      <c r="G358" s="38"/>
      <c r="H358" s="38"/>
      <c r="I358" s="186"/>
      <c r="J358" s="38"/>
      <c r="K358" s="38"/>
      <c r="L358" s="41"/>
      <c r="M358" s="187"/>
      <c r="N358" s="188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141</v>
      </c>
      <c r="AU358" s="19" t="s">
        <v>139</v>
      </c>
    </row>
    <row r="359" spans="1:65" s="13" customFormat="1" ht="10.199999999999999">
      <c r="B359" s="189"/>
      <c r="C359" s="190"/>
      <c r="D359" s="191" t="s">
        <v>143</v>
      </c>
      <c r="E359" s="192" t="s">
        <v>19</v>
      </c>
      <c r="F359" s="193" t="s">
        <v>776</v>
      </c>
      <c r="G359" s="190"/>
      <c r="H359" s="194">
        <v>10.472</v>
      </c>
      <c r="I359" s="195"/>
      <c r="J359" s="190"/>
      <c r="K359" s="190"/>
      <c r="L359" s="196"/>
      <c r="M359" s="197"/>
      <c r="N359" s="198"/>
      <c r="O359" s="198"/>
      <c r="P359" s="198"/>
      <c r="Q359" s="198"/>
      <c r="R359" s="198"/>
      <c r="S359" s="198"/>
      <c r="T359" s="199"/>
      <c r="AT359" s="200" t="s">
        <v>143</v>
      </c>
      <c r="AU359" s="200" t="s">
        <v>139</v>
      </c>
      <c r="AV359" s="13" t="s">
        <v>139</v>
      </c>
      <c r="AW359" s="13" t="s">
        <v>31</v>
      </c>
      <c r="AX359" s="13" t="s">
        <v>70</v>
      </c>
      <c r="AY359" s="200" t="s">
        <v>130</v>
      </c>
    </row>
    <row r="360" spans="1:65" s="14" customFormat="1" ht="10.199999999999999">
      <c r="B360" s="201"/>
      <c r="C360" s="202"/>
      <c r="D360" s="191" t="s">
        <v>143</v>
      </c>
      <c r="E360" s="203" t="s">
        <v>19</v>
      </c>
      <c r="F360" s="204" t="s">
        <v>145</v>
      </c>
      <c r="G360" s="202"/>
      <c r="H360" s="205">
        <v>10.472</v>
      </c>
      <c r="I360" s="206"/>
      <c r="J360" s="202"/>
      <c r="K360" s="202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143</v>
      </c>
      <c r="AU360" s="211" t="s">
        <v>139</v>
      </c>
      <c r="AV360" s="14" t="s">
        <v>131</v>
      </c>
      <c r="AW360" s="14" t="s">
        <v>31</v>
      </c>
      <c r="AX360" s="14" t="s">
        <v>70</v>
      </c>
      <c r="AY360" s="211" t="s">
        <v>130</v>
      </c>
    </row>
    <row r="361" spans="1:65" s="13" customFormat="1" ht="10.199999999999999">
      <c r="B361" s="189"/>
      <c r="C361" s="190"/>
      <c r="D361" s="191" t="s">
        <v>143</v>
      </c>
      <c r="E361" s="192" t="s">
        <v>19</v>
      </c>
      <c r="F361" s="193" t="s">
        <v>777</v>
      </c>
      <c r="G361" s="190"/>
      <c r="H361" s="194">
        <v>4.048</v>
      </c>
      <c r="I361" s="195"/>
      <c r="J361" s="190"/>
      <c r="K361" s="190"/>
      <c r="L361" s="196"/>
      <c r="M361" s="197"/>
      <c r="N361" s="198"/>
      <c r="O361" s="198"/>
      <c r="P361" s="198"/>
      <c r="Q361" s="198"/>
      <c r="R361" s="198"/>
      <c r="S361" s="198"/>
      <c r="T361" s="199"/>
      <c r="AT361" s="200" t="s">
        <v>143</v>
      </c>
      <c r="AU361" s="200" t="s">
        <v>139</v>
      </c>
      <c r="AV361" s="13" t="s">
        <v>139</v>
      </c>
      <c r="AW361" s="13" t="s">
        <v>31</v>
      </c>
      <c r="AX361" s="13" t="s">
        <v>70</v>
      </c>
      <c r="AY361" s="200" t="s">
        <v>130</v>
      </c>
    </row>
    <row r="362" spans="1:65" s="14" customFormat="1" ht="10.199999999999999">
      <c r="B362" s="201"/>
      <c r="C362" s="202"/>
      <c r="D362" s="191" t="s">
        <v>143</v>
      </c>
      <c r="E362" s="203" t="s">
        <v>19</v>
      </c>
      <c r="F362" s="204" t="s">
        <v>145</v>
      </c>
      <c r="G362" s="202"/>
      <c r="H362" s="205">
        <v>4.048</v>
      </c>
      <c r="I362" s="206"/>
      <c r="J362" s="202"/>
      <c r="K362" s="202"/>
      <c r="L362" s="207"/>
      <c r="M362" s="208"/>
      <c r="N362" s="209"/>
      <c r="O362" s="209"/>
      <c r="P362" s="209"/>
      <c r="Q362" s="209"/>
      <c r="R362" s="209"/>
      <c r="S362" s="209"/>
      <c r="T362" s="210"/>
      <c r="AT362" s="211" t="s">
        <v>143</v>
      </c>
      <c r="AU362" s="211" t="s">
        <v>139</v>
      </c>
      <c r="AV362" s="14" t="s">
        <v>131</v>
      </c>
      <c r="AW362" s="14" t="s">
        <v>31</v>
      </c>
      <c r="AX362" s="14" t="s">
        <v>70</v>
      </c>
      <c r="AY362" s="211" t="s">
        <v>130</v>
      </c>
    </row>
    <row r="363" spans="1:65" s="13" customFormat="1" ht="10.199999999999999">
      <c r="B363" s="189"/>
      <c r="C363" s="190"/>
      <c r="D363" s="191" t="s">
        <v>143</v>
      </c>
      <c r="E363" s="192" t="s">
        <v>19</v>
      </c>
      <c r="F363" s="193" t="s">
        <v>778</v>
      </c>
      <c r="G363" s="190"/>
      <c r="H363" s="194">
        <v>1.65</v>
      </c>
      <c r="I363" s="195"/>
      <c r="J363" s="190"/>
      <c r="K363" s="190"/>
      <c r="L363" s="196"/>
      <c r="M363" s="197"/>
      <c r="N363" s="198"/>
      <c r="O363" s="198"/>
      <c r="P363" s="198"/>
      <c r="Q363" s="198"/>
      <c r="R363" s="198"/>
      <c r="S363" s="198"/>
      <c r="T363" s="199"/>
      <c r="AT363" s="200" t="s">
        <v>143</v>
      </c>
      <c r="AU363" s="200" t="s">
        <v>139</v>
      </c>
      <c r="AV363" s="13" t="s">
        <v>139</v>
      </c>
      <c r="AW363" s="13" t="s">
        <v>31</v>
      </c>
      <c r="AX363" s="13" t="s">
        <v>70</v>
      </c>
      <c r="AY363" s="200" t="s">
        <v>130</v>
      </c>
    </row>
    <row r="364" spans="1:65" s="14" customFormat="1" ht="10.199999999999999">
      <c r="B364" s="201"/>
      <c r="C364" s="202"/>
      <c r="D364" s="191" t="s">
        <v>143</v>
      </c>
      <c r="E364" s="203" t="s">
        <v>19</v>
      </c>
      <c r="F364" s="204" t="s">
        <v>145</v>
      </c>
      <c r="G364" s="202"/>
      <c r="H364" s="205">
        <v>1.65</v>
      </c>
      <c r="I364" s="206"/>
      <c r="J364" s="202"/>
      <c r="K364" s="202"/>
      <c r="L364" s="207"/>
      <c r="M364" s="208"/>
      <c r="N364" s="209"/>
      <c r="O364" s="209"/>
      <c r="P364" s="209"/>
      <c r="Q364" s="209"/>
      <c r="R364" s="209"/>
      <c r="S364" s="209"/>
      <c r="T364" s="210"/>
      <c r="AT364" s="211" t="s">
        <v>143</v>
      </c>
      <c r="AU364" s="211" t="s">
        <v>139</v>
      </c>
      <c r="AV364" s="14" t="s">
        <v>131</v>
      </c>
      <c r="AW364" s="14" t="s">
        <v>31</v>
      </c>
      <c r="AX364" s="14" t="s">
        <v>70</v>
      </c>
      <c r="AY364" s="211" t="s">
        <v>130</v>
      </c>
    </row>
    <row r="365" spans="1:65" s="15" customFormat="1" ht="10.199999999999999">
      <c r="B365" s="212"/>
      <c r="C365" s="213"/>
      <c r="D365" s="191" t="s">
        <v>143</v>
      </c>
      <c r="E365" s="214" t="s">
        <v>19</v>
      </c>
      <c r="F365" s="215" t="s">
        <v>147</v>
      </c>
      <c r="G365" s="213"/>
      <c r="H365" s="216">
        <v>16.169999999999998</v>
      </c>
      <c r="I365" s="217"/>
      <c r="J365" s="213"/>
      <c r="K365" s="213"/>
      <c r="L365" s="218"/>
      <c r="M365" s="219"/>
      <c r="N365" s="220"/>
      <c r="O365" s="220"/>
      <c r="P365" s="220"/>
      <c r="Q365" s="220"/>
      <c r="R365" s="220"/>
      <c r="S365" s="220"/>
      <c r="T365" s="221"/>
      <c r="AT365" s="222" t="s">
        <v>143</v>
      </c>
      <c r="AU365" s="222" t="s">
        <v>139</v>
      </c>
      <c r="AV365" s="15" t="s">
        <v>138</v>
      </c>
      <c r="AW365" s="15" t="s">
        <v>31</v>
      </c>
      <c r="AX365" s="15" t="s">
        <v>78</v>
      </c>
      <c r="AY365" s="222" t="s">
        <v>130</v>
      </c>
    </row>
    <row r="366" spans="1:65" s="2" customFormat="1" ht="16.5" customHeight="1">
      <c r="A366" s="36"/>
      <c r="B366" s="37"/>
      <c r="C366" s="223" t="s">
        <v>779</v>
      </c>
      <c r="D366" s="223" t="s">
        <v>228</v>
      </c>
      <c r="E366" s="224" t="s">
        <v>780</v>
      </c>
      <c r="F366" s="225" t="s">
        <v>781</v>
      </c>
      <c r="G366" s="226" t="s">
        <v>136</v>
      </c>
      <c r="H366" s="227">
        <v>0.65</v>
      </c>
      <c r="I366" s="228"/>
      <c r="J366" s="229">
        <f>ROUND(I366*H366,2)</f>
        <v>0</v>
      </c>
      <c r="K366" s="225" t="s">
        <v>137</v>
      </c>
      <c r="L366" s="230"/>
      <c r="M366" s="231" t="s">
        <v>19</v>
      </c>
      <c r="N366" s="232" t="s">
        <v>42</v>
      </c>
      <c r="O366" s="66"/>
      <c r="P366" s="180">
        <f>O366*H366</f>
        <v>0</v>
      </c>
      <c r="Q366" s="180">
        <v>1.4999999999999999E-2</v>
      </c>
      <c r="R366" s="180">
        <f>Q366*H366</f>
        <v>9.75E-3</v>
      </c>
      <c r="S366" s="180">
        <v>0</v>
      </c>
      <c r="T366" s="181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82" t="s">
        <v>305</v>
      </c>
      <c r="AT366" s="182" t="s">
        <v>228</v>
      </c>
      <c r="AU366" s="182" t="s">
        <v>139</v>
      </c>
      <c r="AY366" s="19" t="s">
        <v>130</v>
      </c>
      <c r="BE366" s="183">
        <f>IF(N366="základní",J366,0)</f>
        <v>0</v>
      </c>
      <c r="BF366" s="183">
        <f>IF(N366="snížená",J366,0)</f>
        <v>0</v>
      </c>
      <c r="BG366" s="183">
        <f>IF(N366="zákl. přenesená",J366,0)</f>
        <v>0</v>
      </c>
      <c r="BH366" s="183">
        <f>IF(N366="sníž. přenesená",J366,0)</f>
        <v>0</v>
      </c>
      <c r="BI366" s="183">
        <f>IF(N366="nulová",J366,0)</f>
        <v>0</v>
      </c>
      <c r="BJ366" s="19" t="s">
        <v>139</v>
      </c>
      <c r="BK366" s="183">
        <f>ROUND(I366*H366,2)</f>
        <v>0</v>
      </c>
      <c r="BL366" s="19" t="s">
        <v>221</v>
      </c>
      <c r="BM366" s="182" t="s">
        <v>782</v>
      </c>
    </row>
    <row r="367" spans="1:65" s="2" customFormat="1" ht="24.15" customHeight="1">
      <c r="A367" s="36"/>
      <c r="B367" s="37"/>
      <c r="C367" s="171" t="s">
        <v>783</v>
      </c>
      <c r="D367" s="171" t="s">
        <v>133</v>
      </c>
      <c r="E367" s="172" t="s">
        <v>784</v>
      </c>
      <c r="F367" s="173" t="s">
        <v>785</v>
      </c>
      <c r="G367" s="174" t="s">
        <v>224</v>
      </c>
      <c r="H367" s="175">
        <v>4</v>
      </c>
      <c r="I367" s="176"/>
      <c r="J367" s="177">
        <f>ROUND(I367*H367,2)</f>
        <v>0</v>
      </c>
      <c r="K367" s="173" t="s">
        <v>19</v>
      </c>
      <c r="L367" s="41"/>
      <c r="M367" s="178" t="s">
        <v>19</v>
      </c>
      <c r="N367" s="179" t="s">
        <v>42</v>
      </c>
      <c r="O367" s="66"/>
      <c r="P367" s="180">
        <f>O367*H367</f>
        <v>0</v>
      </c>
      <c r="Q367" s="180">
        <v>0</v>
      </c>
      <c r="R367" s="180">
        <f>Q367*H367</f>
        <v>0</v>
      </c>
      <c r="S367" s="180">
        <v>0</v>
      </c>
      <c r="T367" s="181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2" t="s">
        <v>221</v>
      </c>
      <c r="AT367" s="182" t="s">
        <v>133</v>
      </c>
      <c r="AU367" s="182" t="s">
        <v>139</v>
      </c>
      <c r="AY367" s="19" t="s">
        <v>130</v>
      </c>
      <c r="BE367" s="183">
        <f>IF(N367="základní",J367,0)</f>
        <v>0</v>
      </c>
      <c r="BF367" s="183">
        <f>IF(N367="snížená",J367,0)</f>
        <v>0</v>
      </c>
      <c r="BG367" s="183">
        <f>IF(N367="zákl. přenesená",J367,0)</f>
        <v>0</v>
      </c>
      <c r="BH367" s="183">
        <f>IF(N367="sníž. přenesená",J367,0)</f>
        <v>0</v>
      </c>
      <c r="BI367" s="183">
        <f>IF(N367="nulová",J367,0)</f>
        <v>0</v>
      </c>
      <c r="BJ367" s="19" t="s">
        <v>139</v>
      </c>
      <c r="BK367" s="183">
        <f>ROUND(I367*H367,2)</f>
        <v>0</v>
      </c>
      <c r="BL367" s="19" t="s">
        <v>221</v>
      </c>
      <c r="BM367" s="182" t="s">
        <v>786</v>
      </c>
    </row>
    <row r="368" spans="1:65" s="2" customFormat="1" ht="16.5" customHeight="1">
      <c r="A368" s="36"/>
      <c r="B368" s="37"/>
      <c r="C368" s="223" t="s">
        <v>787</v>
      </c>
      <c r="D368" s="223" t="s">
        <v>228</v>
      </c>
      <c r="E368" s="224" t="s">
        <v>788</v>
      </c>
      <c r="F368" s="225" t="s">
        <v>789</v>
      </c>
      <c r="G368" s="226" t="s">
        <v>224</v>
      </c>
      <c r="H368" s="227">
        <v>3</v>
      </c>
      <c r="I368" s="228"/>
      <c r="J368" s="229">
        <f>ROUND(I368*H368,2)</f>
        <v>0</v>
      </c>
      <c r="K368" s="225" t="s">
        <v>137</v>
      </c>
      <c r="L368" s="230"/>
      <c r="M368" s="231" t="s">
        <v>19</v>
      </c>
      <c r="N368" s="232" t="s">
        <v>42</v>
      </c>
      <c r="O368" s="66"/>
      <c r="P368" s="180">
        <f>O368*H368</f>
        <v>0</v>
      </c>
      <c r="Q368" s="180">
        <v>1.9E-2</v>
      </c>
      <c r="R368" s="180">
        <f>Q368*H368</f>
        <v>5.6999999999999995E-2</v>
      </c>
      <c r="S368" s="180">
        <v>0</v>
      </c>
      <c r="T368" s="181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82" t="s">
        <v>305</v>
      </c>
      <c r="AT368" s="182" t="s">
        <v>228</v>
      </c>
      <c r="AU368" s="182" t="s">
        <v>139</v>
      </c>
      <c r="AY368" s="19" t="s">
        <v>130</v>
      </c>
      <c r="BE368" s="183">
        <f>IF(N368="základní",J368,0)</f>
        <v>0</v>
      </c>
      <c r="BF368" s="183">
        <f>IF(N368="snížená",J368,0)</f>
        <v>0</v>
      </c>
      <c r="BG368" s="183">
        <f>IF(N368="zákl. přenesená",J368,0)</f>
        <v>0</v>
      </c>
      <c r="BH368" s="183">
        <f>IF(N368="sníž. přenesená",J368,0)</f>
        <v>0</v>
      </c>
      <c r="BI368" s="183">
        <f>IF(N368="nulová",J368,0)</f>
        <v>0</v>
      </c>
      <c r="BJ368" s="19" t="s">
        <v>139</v>
      </c>
      <c r="BK368" s="183">
        <f>ROUND(I368*H368,2)</f>
        <v>0</v>
      </c>
      <c r="BL368" s="19" t="s">
        <v>221</v>
      </c>
      <c r="BM368" s="182" t="s">
        <v>790</v>
      </c>
    </row>
    <row r="369" spans="1:65" s="2" customFormat="1" ht="16.5" customHeight="1">
      <c r="A369" s="36"/>
      <c r="B369" s="37"/>
      <c r="C369" s="223" t="s">
        <v>791</v>
      </c>
      <c r="D369" s="223" t="s">
        <v>228</v>
      </c>
      <c r="E369" s="224" t="s">
        <v>792</v>
      </c>
      <c r="F369" s="225" t="s">
        <v>793</v>
      </c>
      <c r="G369" s="226" t="s">
        <v>224</v>
      </c>
      <c r="H369" s="227">
        <v>1</v>
      </c>
      <c r="I369" s="228"/>
      <c r="J369" s="229">
        <f>ROUND(I369*H369,2)</f>
        <v>0</v>
      </c>
      <c r="K369" s="225" t="s">
        <v>137</v>
      </c>
      <c r="L369" s="230"/>
      <c r="M369" s="231" t="s">
        <v>19</v>
      </c>
      <c r="N369" s="232" t="s">
        <v>42</v>
      </c>
      <c r="O369" s="66"/>
      <c r="P369" s="180">
        <f>O369*H369</f>
        <v>0</v>
      </c>
      <c r="Q369" s="180">
        <v>0.02</v>
      </c>
      <c r="R369" s="180">
        <f>Q369*H369</f>
        <v>0.02</v>
      </c>
      <c r="S369" s="180">
        <v>0</v>
      </c>
      <c r="T369" s="181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82" t="s">
        <v>305</v>
      </c>
      <c r="AT369" s="182" t="s">
        <v>228</v>
      </c>
      <c r="AU369" s="182" t="s">
        <v>139</v>
      </c>
      <c r="AY369" s="19" t="s">
        <v>130</v>
      </c>
      <c r="BE369" s="183">
        <f>IF(N369="základní",J369,0)</f>
        <v>0</v>
      </c>
      <c r="BF369" s="183">
        <f>IF(N369="snížená",J369,0)</f>
        <v>0</v>
      </c>
      <c r="BG369" s="183">
        <f>IF(N369="zákl. přenesená",J369,0)</f>
        <v>0</v>
      </c>
      <c r="BH369" s="183">
        <f>IF(N369="sníž. přenesená",J369,0)</f>
        <v>0</v>
      </c>
      <c r="BI369" s="183">
        <f>IF(N369="nulová",J369,0)</f>
        <v>0</v>
      </c>
      <c r="BJ369" s="19" t="s">
        <v>139</v>
      </c>
      <c r="BK369" s="183">
        <f>ROUND(I369*H369,2)</f>
        <v>0</v>
      </c>
      <c r="BL369" s="19" t="s">
        <v>221</v>
      </c>
      <c r="BM369" s="182" t="s">
        <v>794</v>
      </c>
    </row>
    <row r="370" spans="1:65" s="2" customFormat="1" ht="24.15" customHeight="1">
      <c r="A370" s="36"/>
      <c r="B370" s="37"/>
      <c r="C370" s="171" t="s">
        <v>795</v>
      </c>
      <c r="D370" s="171" t="s">
        <v>133</v>
      </c>
      <c r="E370" s="172" t="s">
        <v>796</v>
      </c>
      <c r="F370" s="173" t="s">
        <v>797</v>
      </c>
      <c r="G370" s="174" t="s">
        <v>224</v>
      </c>
      <c r="H370" s="175">
        <v>1</v>
      </c>
      <c r="I370" s="176"/>
      <c r="J370" s="177">
        <f>ROUND(I370*H370,2)</f>
        <v>0</v>
      </c>
      <c r="K370" s="173" t="s">
        <v>137</v>
      </c>
      <c r="L370" s="41"/>
      <c r="M370" s="178" t="s">
        <v>19</v>
      </c>
      <c r="N370" s="179" t="s">
        <v>42</v>
      </c>
      <c r="O370" s="66"/>
      <c r="P370" s="180">
        <f>O370*H370</f>
        <v>0</v>
      </c>
      <c r="Q370" s="180">
        <v>0</v>
      </c>
      <c r="R370" s="180">
        <f>Q370*H370</f>
        <v>0</v>
      </c>
      <c r="S370" s="180">
        <v>0</v>
      </c>
      <c r="T370" s="181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2" t="s">
        <v>221</v>
      </c>
      <c r="AT370" s="182" t="s">
        <v>133</v>
      </c>
      <c r="AU370" s="182" t="s">
        <v>139</v>
      </c>
      <c r="AY370" s="19" t="s">
        <v>130</v>
      </c>
      <c r="BE370" s="183">
        <f>IF(N370="základní",J370,0)</f>
        <v>0</v>
      </c>
      <c r="BF370" s="183">
        <f>IF(N370="snížená",J370,0)</f>
        <v>0</v>
      </c>
      <c r="BG370" s="183">
        <f>IF(N370="zákl. přenesená",J370,0)</f>
        <v>0</v>
      </c>
      <c r="BH370" s="183">
        <f>IF(N370="sníž. přenesená",J370,0)</f>
        <v>0</v>
      </c>
      <c r="BI370" s="183">
        <f>IF(N370="nulová",J370,0)</f>
        <v>0</v>
      </c>
      <c r="BJ370" s="19" t="s">
        <v>139</v>
      </c>
      <c r="BK370" s="183">
        <f>ROUND(I370*H370,2)</f>
        <v>0</v>
      </c>
      <c r="BL370" s="19" t="s">
        <v>221</v>
      </c>
      <c r="BM370" s="182" t="s">
        <v>798</v>
      </c>
    </row>
    <row r="371" spans="1:65" s="2" customFormat="1" ht="10.199999999999999">
      <c r="A371" s="36"/>
      <c r="B371" s="37"/>
      <c r="C371" s="38"/>
      <c r="D371" s="184" t="s">
        <v>141</v>
      </c>
      <c r="E371" s="38"/>
      <c r="F371" s="185" t="s">
        <v>799</v>
      </c>
      <c r="G371" s="38"/>
      <c r="H371" s="38"/>
      <c r="I371" s="186"/>
      <c r="J371" s="38"/>
      <c r="K371" s="38"/>
      <c r="L371" s="41"/>
      <c r="M371" s="187"/>
      <c r="N371" s="188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141</v>
      </c>
      <c r="AU371" s="19" t="s">
        <v>139</v>
      </c>
    </row>
    <row r="372" spans="1:65" s="2" customFormat="1" ht="16.5" customHeight="1">
      <c r="A372" s="36"/>
      <c r="B372" s="37"/>
      <c r="C372" s="171" t="s">
        <v>800</v>
      </c>
      <c r="D372" s="171" t="s">
        <v>133</v>
      </c>
      <c r="E372" s="172" t="s">
        <v>801</v>
      </c>
      <c r="F372" s="173" t="s">
        <v>802</v>
      </c>
      <c r="G372" s="174" t="s">
        <v>224</v>
      </c>
      <c r="H372" s="175">
        <v>4</v>
      </c>
      <c r="I372" s="176"/>
      <c r="J372" s="177">
        <f>ROUND(I372*H372,2)</f>
        <v>0</v>
      </c>
      <c r="K372" s="173" t="s">
        <v>19</v>
      </c>
      <c r="L372" s="41"/>
      <c r="M372" s="178" t="s">
        <v>19</v>
      </c>
      <c r="N372" s="179" t="s">
        <v>42</v>
      </c>
      <c r="O372" s="66"/>
      <c r="P372" s="180">
        <f>O372*H372</f>
        <v>0</v>
      </c>
      <c r="Q372" s="180">
        <v>0</v>
      </c>
      <c r="R372" s="180">
        <f>Q372*H372</f>
        <v>0</v>
      </c>
      <c r="S372" s="180">
        <v>0</v>
      </c>
      <c r="T372" s="181">
        <f>S372*H372</f>
        <v>0</v>
      </c>
      <c r="U372" s="36"/>
      <c r="V372" s="36"/>
      <c r="W372" s="36"/>
      <c r="X372" s="36"/>
      <c r="Y372" s="36"/>
      <c r="Z372" s="36"/>
      <c r="AA372" s="36"/>
      <c r="AB372" s="36"/>
      <c r="AC372" s="36"/>
      <c r="AD372" s="36"/>
      <c r="AE372" s="36"/>
      <c r="AR372" s="182" t="s">
        <v>221</v>
      </c>
      <c r="AT372" s="182" t="s">
        <v>133</v>
      </c>
      <c r="AU372" s="182" t="s">
        <v>139</v>
      </c>
      <c r="AY372" s="19" t="s">
        <v>130</v>
      </c>
      <c r="BE372" s="183">
        <f>IF(N372="základní",J372,0)</f>
        <v>0</v>
      </c>
      <c r="BF372" s="183">
        <f>IF(N372="snížená",J372,0)</f>
        <v>0</v>
      </c>
      <c r="BG372" s="183">
        <f>IF(N372="zákl. přenesená",J372,0)</f>
        <v>0</v>
      </c>
      <c r="BH372" s="183">
        <f>IF(N372="sníž. přenesená",J372,0)</f>
        <v>0</v>
      </c>
      <c r="BI372" s="183">
        <f>IF(N372="nulová",J372,0)</f>
        <v>0</v>
      </c>
      <c r="BJ372" s="19" t="s">
        <v>139</v>
      </c>
      <c r="BK372" s="183">
        <f>ROUND(I372*H372,2)</f>
        <v>0</v>
      </c>
      <c r="BL372" s="19" t="s">
        <v>221</v>
      </c>
      <c r="BM372" s="182" t="s">
        <v>803</v>
      </c>
    </row>
    <row r="373" spans="1:65" s="2" customFormat="1" ht="16.5" customHeight="1">
      <c r="A373" s="36"/>
      <c r="B373" s="37"/>
      <c r="C373" s="223" t="s">
        <v>804</v>
      </c>
      <c r="D373" s="223" t="s">
        <v>228</v>
      </c>
      <c r="E373" s="224" t="s">
        <v>805</v>
      </c>
      <c r="F373" s="225" t="s">
        <v>806</v>
      </c>
      <c r="G373" s="226" t="s">
        <v>224</v>
      </c>
      <c r="H373" s="227">
        <v>2</v>
      </c>
      <c r="I373" s="228"/>
      <c r="J373" s="229">
        <f>ROUND(I373*H373,2)</f>
        <v>0</v>
      </c>
      <c r="K373" s="225" t="s">
        <v>137</v>
      </c>
      <c r="L373" s="230"/>
      <c r="M373" s="231" t="s">
        <v>19</v>
      </c>
      <c r="N373" s="232" t="s">
        <v>42</v>
      </c>
      <c r="O373" s="66"/>
      <c r="P373" s="180">
        <f>O373*H373</f>
        <v>0</v>
      </c>
      <c r="Q373" s="180">
        <v>2.2000000000000001E-3</v>
      </c>
      <c r="R373" s="180">
        <f>Q373*H373</f>
        <v>4.4000000000000003E-3</v>
      </c>
      <c r="S373" s="180">
        <v>0</v>
      </c>
      <c r="T373" s="181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2" t="s">
        <v>305</v>
      </c>
      <c r="AT373" s="182" t="s">
        <v>228</v>
      </c>
      <c r="AU373" s="182" t="s">
        <v>139</v>
      </c>
      <c r="AY373" s="19" t="s">
        <v>130</v>
      </c>
      <c r="BE373" s="183">
        <f>IF(N373="základní",J373,0)</f>
        <v>0</v>
      </c>
      <c r="BF373" s="183">
        <f>IF(N373="snížená",J373,0)</f>
        <v>0</v>
      </c>
      <c r="BG373" s="183">
        <f>IF(N373="zákl. přenesená",J373,0)</f>
        <v>0</v>
      </c>
      <c r="BH373" s="183">
        <f>IF(N373="sníž. přenesená",J373,0)</f>
        <v>0</v>
      </c>
      <c r="BI373" s="183">
        <f>IF(N373="nulová",J373,0)</f>
        <v>0</v>
      </c>
      <c r="BJ373" s="19" t="s">
        <v>139</v>
      </c>
      <c r="BK373" s="183">
        <f>ROUND(I373*H373,2)</f>
        <v>0</v>
      </c>
      <c r="BL373" s="19" t="s">
        <v>221</v>
      </c>
      <c r="BM373" s="182" t="s">
        <v>807</v>
      </c>
    </row>
    <row r="374" spans="1:65" s="2" customFormat="1" ht="16.5" customHeight="1">
      <c r="A374" s="36"/>
      <c r="B374" s="37"/>
      <c r="C374" s="223" t="s">
        <v>808</v>
      </c>
      <c r="D374" s="223" t="s">
        <v>228</v>
      </c>
      <c r="E374" s="224" t="s">
        <v>809</v>
      </c>
      <c r="F374" s="225" t="s">
        <v>810</v>
      </c>
      <c r="G374" s="226" t="s">
        <v>224</v>
      </c>
      <c r="H374" s="227">
        <v>2</v>
      </c>
      <c r="I374" s="228"/>
      <c r="J374" s="229">
        <f>ROUND(I374*H374,2)</f>
        <v>0</v>
      </c>
      <c r="K374" s="225" t="s">
        <v>137</v>
      </c>
      <c r="L374" s="230"/>
      <c r="M374" s="231" t="s">
        <v>19</v>
      </c>
      <c r="N374" s="232" t="s">
        <v>42</v>
      </c>
      <c r="O374" s="66"/>
      <c r="P374" s="180">
        <f>O374*H374</f>
        <v>0</v>
      </c>
      <c r="Q374" s="180">
        <v>2.2000000000000001E-3</v>
      </c>
      <c r="R374" s="180">
        <f>Q374*H374</f>
        <v>4.4000000000000003E-3</v>
      </c>
      <c r="S374" s="180">
        <v>0</v>
      </c>
      <c r="T374" s="181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182" t="s">
        <v>305</v>
      </c>
      <c r="AT374" s="182" t="s">
        <v>228</v>
      </c>
      <c r="AU374" s="182" t="s">
        <v>139</v>
      </c>
      <c r="AY374" s="19" t="s">
        <v>130</v>
      </c>
      <c r="BE374" s="183">
        <f>IF(N374="základní",J374,0)</f>
        <v>0</v>
      </c>
      <c r="BF374" s="183">
        <f>IF(N374="snížená",J374,0)</f>
        <v>0</v>
      </c>
      <c r="BG374" s="183">
        <f>IF(N374="zákl. přenesená",J374,0)</f>
        <v>0</v>
      </c>
      <c r="BH374" s="183">
        <f>IF(N374="sníž. přenesená",J374,0)</f>
        <v>0</v>
      </c>
      <c r="BI374" s="183">
        <f>IF(N374="nulová",J374,0)</f>
        <v>0</v>
      </c>
      <c r="BJ374" s="19" t="s">
        <v>139</v>
      </c>
      <c r="BK374" s="183">
        <f>ROUND(I374*H374,2)</f>
        <v>0</v>
      </c>
      <c r="BL374" s="19" t="s">
        <v>221</v>
      </c>
      <c r="BM374" s="182" t="s">
        <v>811</v>
      </c>
    </row>
    <row r="375" spans="1:65" s="2" customFormat="1" ht="16.5" customHeight="1">
      <c r="A375" s="36"/>
      <c r="B375" s="37"/>
      <c r="C375" s="171" t="s">
        <v>812</v>
      </c>
      <c r="D375" s="171" t="s">
        <v>133</v>
      </c>
      <c r="E375" s="172" t="s">
        <v>813</v>
      </c>
      <c r="F375" s="173" t="s">
        <v>814</v>
      </c>
      <c r="G375" s="174" t="s">
        <v>224</v>
      </c>
      <c r="H375" s="175">
        <v>4</v>
      </c>
      <c r="I375" s="176"/>
      <c r="J375" s="177">
        <f>ROUND(I375*H375,2)</f>
        <v>0</v>
      </c>
      <c r="K375" s="173" t="s">
        <v>137</v>
      </c>
      <c r="L375" s="41"/>
      <c r="M375" s="178" t="s">
        <v>19</v>
      </c>
      <c r="N375" s="179" t="s">
        <v>42</v>
      </c>
      <c r="O375" s="66"/>
      <c r="P375" s="180">
        <f>O375*H375</f>
        <v>0</v>
      </c>
      <c r="Q375" s="180">
        <v>0</v>
      </c>
      <c r="R375" s="180">
        <f>Q375*H375</f>
        <v>0</v>
      </c>
      <c r="S375" s="180">
        <v>0</v>
      </c>
      <c r="T375" s="181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82" t="s">
        <v>221</v>
      </c>
      <c r="AT375" s="182" t="s">
        <v>133</v>
      </c>
      <c r="AU375" s="182" t="s">
        <v>139</v>
      </c>
      <c r="AY375" s="19" t="s">
        <v>130</v>
      </c>
      <c r="BE375" s="183">
        <f>IF(N375="základní",J375,0)</f>
        <v>0</v>
      </c>
      <c r="BF375" s="183">
        <f>IF(N375="snížená",J375,0)</f>
        <v>0</v>
      </c>
      <c r="BG375" s="183">
        <f>IF(N375="zákl. přenesená",J375,0)</f>
        <v>0</v>
      </c>
      <c r="BH375" s="183">
        <f>IF(N375="sníž. přenesená",J375,0)</f>
        <v>0</v>
      </c>
      <c r="BI375" s="183">
        <f>IF(N375="nulová",J375,0)</f>
        <v>0</v>
      </c>
      <c r="BJ375" s="19" t="s">
        <v>139</v>
      </c>
      <c r="BK375" s="183">
        <f>ROUND(I375*H375,2)</f>
        <v>0</v>
      </c>
      <c r="BL375" s="19" t="s">
        <v>221</v>
      </c>
      <c r="BM375" s="182" t="s">
        <v>815</v>
      </c>
    </row>
    <row r="376" spans="1:65" s="2" customFormat="1" ht="10.199999999999999">
      <c r="A376" s="36"/>
      <c r="B376" s="37"/>
      <c r="C376" s="38"/>
      <c r="D376" s="184" t="s">
        <v>141</v>
      </c>
      <c r="E376" s="38"/>
      <c r="F376" s="185" t="s">
        <v>816</v>
      </c>
      <c r="G376" s="38"/>
      <c r="H376" s="38"/>
      <c r="I376" s="186"/>
      <c r="J376" s="38"/>
      <c r="K376" s="38"/>
      <c r="L376" s="41"/>
      <c r="M376" s="187"/>
      <c r="N376" s="188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141</v>
      </c>
      <c r="AU376" s="19" t="s">
        <v>139</v>
      </c>
    </row>
    <row r="377" spans="1:65" s="2" customFormat="1" ht="16.5" customHeight="1">
      <c r="A377" s="36"/>
      <c r="B377" s="37"/>
      <c r="C377" s="223" t="s">
        <v>817</v>
      </c>
      <c r="D377" s="223" t="s">
        <v>228</v>
      </c>
      <c r="E377" s="224" t="s">
        <v>818</v>
      </c>
      <c r="F377" s="225" t="s">
        <v>819</v>
      </c>
      <c r="G377" s="226" t="s">
        <v>224</v>
      </c>
      <c r="H377" s="227">
        <v>4</v>
      </c>
      <c r="I377" s="228"/>
      <c r="J377" s="229">
        <f>ROUND(I377*H377,2)</f>
        <v>0</v>
      </c>
      <c r="K377" s="225" t="s">
        <v>137</v>
      </c>
      <c r="L377" s="230"/>
      <c r="M377" s="231" t="s">
        <v>19</v>
      </c>
      <c r="N377" s="232" t="s">
        <v>42</v>
      </c>
      <c r="O377" s="66"/>
      <c r="P377" s="180">
        <f>O377*H377</f>
        <v>0</v>
      </c>
      <c r="Q377" s="180">
        <v>1.4999999999999999E-4</v>
      </c>
      <c r="R377" s="180">
        <f>Q377*H377</f>
        <v>5.9999999999999995E-4</v>
      </c>
      <c r="S377" s="180">
        <v>0</v>
      </c>
      <c r="T377" s="181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82" t="s">
        <v>305</v>
      </c>
      <c r="AT377" s="182" t="s">
        <v>228</v>
      </c>
      <c r="AU377" s="182" t="s">
        <v>139</v>
      </c>
      <c r="AY377" s="19" t="s">
        <v>130</v>
      </c>
      <c r="BE377" s="183">
        <f>IF(N377="základní",J377,0)</f>
        <v>0</v>
      </c>
      <c r="BF377" s="183">
        <f>IF(N377="snížená",J377,0)</f>
        <v>0</v>
      </c>
      <c r="BG377" s="183">
        <f>IF(N377="zákl. přenesená",J377,0)</f>
        <v>0</v>
      </c>
      <c r="BH377" s="183">
        <f>IF(N377="sníž. přenesená",J377,0)</f>
        <v>0</v>
      </c>
      <c r="BI377" s="183">
        <f>IF(N377="nulová",J377,0)</f>
        <v>0</v>
      </c>
      <c r="BJ377" s="19" t="s">
        <v>139</v>
      </c>
      <c r="BK377" s="183">
        <f>ROUND(I377*H377,2)</f>
        <v>0</v>
      </c>
      <c r="BL377" s="19" t="s">
        <v>221</v>
      </c>
      <c r="BM377" s="182" t="s">
        <v>820</v>
      </c>
    </row>
    <row r="378" spans="1:65" s="2" customFormat="1" ht="16.5" customHeight="1">
      <c r="A378" s="36"/>
      <c r="B378" s="37"/>
      <c r="C378" s="171" t="s">
        <v>821</v>
      </c>
      <c r="D378" s="171" t="s">
        <v>133</v>
      </c>
      <c r="E378" s="172" t="s">
        <v>822</v>
      </c>
      <c r="F378" s="173" t="s">
        <v>823</v>
      </c>
      <c r="G378" s="174" t="s">
        <v>224</v>
      </c>
      <c r="H378" s="175">
        <v>1</v>
      </c>
      <c r="I378" s="176"/>
      <c r="J378" s="177">
        <f>ROUND(I378*H378,2)</f>
        <v>0</v>
      </c>
      <c r="K378" s="173" t="s">
        <v>137</v>
      </c>
      <c r="L378" s="41"/>
      <c r="M378" s="178" t="s">
        <v>19</v>
      </c>
      <c r="N378" s="179" t="s">
        <v>42</v>
      </c>
      <c r="O378" s="66"/>
      <c r="P378" s="180">
        <f>O378*H378</f>
        <v>0</v>
      </c>
      <c r="Q378" s="180">
        <v>0</v>
      </c>
      <c r="R378" s="180">
        <f>Q378*H378</f>
        <v>0</v>
      </c>
      <c r="S378" s="180">
        <v>3.3000000000000002E-2</v>
      </c>
      <c r="T378" s="181">
        <f>S378*H378</f>
        <v>3.3000000000000002E-2</v>
      </c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R378" s="182" t="s">
        <v>221</v>
      </c>
      <c r="AT378" s="182" t="s">
        <v>133</v>
      </c>
      <c r="AU378" s="182" t="s">
        <v>139</v>
      </c>
      <c r="AY378" s="19" t="s">
        <v>130</v>
      </c>
      <c r="BE378" s="183">
        <f>IF(N378="základní",J378,0)</f>
        <v>0</v>
      </c>
      <c r="BF378" s="183">
        <f>IF(N378="snížená",J378,0)</f>
        <v>0</v>
      </c>
      <c r="BG378" s="183">
        <f>IF(N378="zákl. přenesená",J378,0)</f>
        <v>0</v>
      </c>
      <c r="BH378" s="183">
        <f>IF(N378="sníž. přenesená",J378,0)</f>
        <v>0</v>
      </c>
      <c r="BI378" s="183">
        <f>IF(N378="nulová",J378,0)</f>
        <v>0</v>
      </c>
      <c r="BJ378" s="19" t="s">
        <v>139</v>
      </c>
      <c r="BK378" s="183">
        <f>ROUND(I378*H378,2)</f>
        <v>0</v>
      </c>
      <c r="BL378" s="19" t="s">
        <v>221</v>
      </c>
      <c r="BM378" s="182" t="s">
        <v>824</v>
      </c>
    </row>
    <row r="379" spans="1:65" s="2" customFormat="1" ht="10.199999999999999">
      <c r="A379" s="36"/>
      <c r="B379" s="37"/>
      <c r="C379" s="38"/>
      <c r="D379" s="184" t="s">
        <v>141</v>
      </c>
      <c r="E379" s="38"/>
      <c r="F379" s="185" t="s">
        <v>825</v>
      </c>
      <c r="G379" s="38"/>
      <c r="H379" s="38"/>
      <c r="I379" s="186"/>
      <c r="J379" s="38"/>
      <c r="K379" s="38"/>
      <c r="L379" s="41"/>
      <c r="M379" s="187"/>
      <c r="N379" s="188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141</v>
      </c>
      <c r="AU379" s="19" t="s">
        <v>139</v>
      </c>
    </row>
    <row r="380" spans="1:65" s="2" customFormat="1" ht="16.5" customHeight="1">
      <c r="A380" s="36"/>
      <c r="B380" s="37"/>
      <c r="C380" s="171" t="s">
        <v>826</v>
      </c>
      <c r="D380" s="171" t="s">
        <v>133</v>
      </c>
      <c r="E380" s="172" t="s">
        <v>827</v>
      </c>
      <c r="F380" s="173" t="s">
        <v>828</v>
      </c>
      <c r="G380" s="174" t="s">
        <v>224</v>
      </c>
      <c r="H380" s="175">
        <v>3</v>
      </c>
      <c r="I380" s="176"/>
      <c r="J380" s="177">
        <f>ROUND(I380*H380,2)</f>
        <v>0</v>
      </c>
      <c r="K380" s="173" t="s">
        <v>19</v>
      </c>
      <c r="L380" s="41"/>
      <c r="M380" s="178" t="s">
        <v>19</v>
      </c>
      <c r="N380" s="179" t="s">
        <v>42</v>
      </c>
      <c r="O380" s="66"/>
      <c r="P380" s="180">
        <f>O380*H380</f>
        <v>0</v>
      </c>
      <c r="Q380" s="180">
        <v>0</v>
      </c>
      <c r="R380" s="180">
        <f>Q380*H380</f>
        <v>0</v>
      </c>
      <c r="S380" s="180">
        <v>4.4999999999999999E-4</v>
      </c>
      <c r="T380" s="181">
        <f>S380*H380</f>
        <v>1.3500000000000001E-3</v>
      </c>
      <c r="U380" s="36"/>
      <c r="V380" s="36"/>
      <c r="W380" s="36"/>
      <c r="X380" s="36"/>
      <c r="Y380" s="36"/>
      <c r="Z380" s="36"/>
      <c r="AA380" s="36"/>
      <c r="AB380" s="36"/>
      <c r="AC380" s="36"/>
      <c r="AD380" s="36"/>
      <c r="AE380" s="36"/>
      <c r="AR380" s="182" t="s">
        <v>221</v>
      </c>
      <c r="AT380" s="182" t="s">
        <v>133</v>
      </c>
      <c r="AU380" s="182" t="s">
        <v>139</v>
      </c>
      <c r="AY380" s="19" t="s">
        <v>130</v>
      </c>
      <c r="BE380" s="183">
        <f>IF(N380="základní",J380,0)</f>
        <v>0</v>
      </c>
      <c r="BF380" s="183">
        <f>IF(N380="snížená",J380,0)</f>
        <v>0</v>
      </c>
      <c r="BG380" s="183">
        <f>IF(N380="zákl. přenesená",J380,0)</f>
        <v>0</v>
      </c>
      <c r="BH380" s="183">
        <f>IF(N380="sníž. přenesená",J380,0)</f>
        <v>0</v>
      </c>
      <c r="BI380" s="183">
        <f>IF(N380="nulová",J380,0)</f>
        <v>0</v>
      </c>
      <c r="BJ380" s="19" t="s">
        <v>139</v>
      </c>
      <c r="BK380" s="183">
        <f>ROUND(I380*H380,2)</f>
        <v>0</v>
      </c>
      <c r="BL380" s="19" t="s">
        <v>221</v>
      </c>
      <c r="BM380" s="182" t="s">
        <v>829</v>
      </c>
    </row>
    <row r="381" spans="1:65" s="2" customFormat="1" ht="24.15" customHeight="1">
      <c r="A381" s="36"/>
      <c r="B381" s="37"/>
      <c r="C381" s="171" t="s">
        <v>830</v>
      </c>
      <c r="D381" s="171" t="s">
        <v>133</v>
      </c>
      <c r="E381" s="172" t="s">
        <v>831</v>
      </c>
      <c r="F381" s="173" t="s">
        <v>832</v>
      </c>
      <c r="G381" s="174" t="s">
        <v>150</v>
      </c>
      <c r="H381" s="175">
        <v>34</v>
      </c>
      <c r="I381" s="176"/>
      <c r="J381" s="177">
        <f>ROUND(I381*H381,2)</f>
        <v>0</v>
      </c>
      <c r="K381" s="173" t="s">
        <v>137</v>
      </c>
      <c r="L381" s="41"/>
      <c r="M381" s="178" t="s">
        <v>19</v>
      </c>
      <c r="N381" s="179" t="s">
        <v>42</v>
      </c>
      <c r="O381" s="66"/>
      <c r="P381" s="180">
        <f>O381*H381</f>
        <v>0</v>
      </c>
      <c r="Q381" s="180">
        <v>0</v>
      </c>
      <c r="R381" s="180">
        <f>Q381*H381</f>
        <v>0</v>
      </c>
      <c r="S381" s="180">
        <v>0</v>
      </c>
      <c r="T381" s="181">
        <f>S381*H381</f>
        <v>0</v>
      </c>
      <c r="U381" s="36"/>
      <c r="V381" s="36"/>
      <c r="W381" s="36"/>
      <c r="X381" s="36"/>
      <c r="Y381" s="36"/>
      <c r="Z381" s="36"/>
      <c r="AA381" s="36"/>
      <c r="AB381" s="36"/>
      <c r="AC381" s="36"/>
      <c r="AD381" s="36"/>
      <c r="AE381" s="36"/>
      <c r="AR381" s="182" t="s">
        <v>221</v>
      </c>
      <c r="AT381" s="182" t="s">
        <v>133</v>
      </c>
      <c r="AU381" s="182" t="s">
        <v>139</v>
      </c>
      <c r="AY381" s="19" t="s">
        <v>130</v>
      </c>
      <c r="BE381" s="183">
        <f>IF(N381="základní",J381,0)</f>
        <v>0</v>
      </c>
      <c r="BF381" s="183">
        <f>IF(N381="snížená",J381,0)</f>
        <v>0</v>
      </c>
      <c r="BG381" s="183">
        <f>IF(N381="zákl. přenesená",J381,0)</f>
        <v>0</v>
      </c>
      <c r="BH381" s="183">
        <f>IF(N381="sníž. přenesená",J381,0)</f>
        <v>0</v>
      </c>
      <c r="BI381" s="183">
        <f>IF(N381="nulová",J381,0)</f>
        <v>0</v>
      </c>
      <c r="BJ381" s="19" t="s">
        <v>139</v>
      </c>
      <c r="BK381" s="183">
        <f>ROUND(I381*H381,2)</f>
        <v>0</v>
      </c>
      <c r="BL381" s="19" t="s">
        <v>221</v>
      </c>
      <c r="BM381" s="182" t="s">
        <v>833</v>
      </c>
    </row>
    <row r="382" spans="1:65" s="2" customFormat="1" ht="10.199999999999999">
      <c r="A382" s="36"/>
      <c r="B382" s="37"/>
      <c r="C382" s="38"/>
      <c r="D382" s="184" t="s">
        <v>141</v>
      </c>
      <c r="E382" s="38"/>
      <c r="F382" s="185" t="s">
        <v>834</v>
      </c>
      <c r="G382" s="38"/>
      <c r="H382" s="38"/>
      <c r="I382" s="186"/>
      <c r="J382" s="38"/>
      <c r="K382" s="38"/>
      <c r="L382" s="41"/>
      <c r="M382" s="187"/>
      <c r="N382" s="188"/>
      <c r="O382" s="66"/>
      <c r="P382" s="66"/>
      <c r="Q382" s="66"/>
      <c r="R382" s="66"/>
      <c r="S382" s="66"/>
      <c r="T382" s="67"/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T382" s="19" t="s">
        <v>141</v>
      </c>
      <c r="AU382" s="19" t="s">
        <v>139</v>
      </c>
    </row>
    <row r="383" spans="1:65" s="2" customFormat="1" ht="16.5" customHeight="1">
      <c r="A383" s="36"/>
      <c r="B383" s="37"/>
      <c r="C383" s="223" t="s">
        <v>835</v>
      </c>
      <c r="D383" s="223" t="s">
        <v>228</v>
      </c>
      <c r="E383" s="224" t="s">
        <v>836</v>
      </c>
      <c r="F383" s="225" t="s">
        <v>837</v>
      </c>
      <c r="G383" s="226" t="s">
        <v>150</v>
      </c>
      <c r="H383" s="227">
        <v>34</v>
      </c>
      <c r="I383" s="228"/>
      <c r="J383" s="229">
        <f>ROUND(I383*H383,2)</f>
        <v>0</v>
      </c>
      <c r="K383" s="225" t="s">
        <v>137</v>
      </c>
      <c r="L383" s="230"/>
      <c r="M383" s="231" t="s">
        <v>19</v>
      </c>
      <c r="N383" s="232" t="s">
        <v>42</v>
      </c>
      <c r="O383" s="66"/>
      <c r="P383" s="180">
        <f>O383*H383</f>
        <v>0</v>
      </c>
      <c r="Q383" s="180">
        <v>1.0000000000000001E-5</v>
      </c>
      <c r="R383" s="180">
        <f>Q383*H383</f>
        <v>3.4000000000000002E-4</v>
      </c>
      <c r="S383" s="180">
        <v>0</v>
      </c>
      <c r="T383" s="181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82" t="s">
        <v>305</v>
      </c>
      <c r="AT383" s="182" t="s">
        <v>228</v>
      </c>
      <c r="AU383" s="182" t="s">
        <v>139</v>
      </c>
      <c r="AY383" s="19" t="s">
        <v>130</v>
      </c>
      <c r="BE383" s="183">
        <f>IF(N383="základní",J383,0)</f>
        <v>0</v>
      </c>
      <c r="BF383" s="183">
        <f>IF(N383="snížená",J383,0)</f>
        <v>0</v>
      </c>
      <c r="BG383" s="183">
        <f>IF(N383="zákl. přenesená",J383,0)</f>
        <v>0</v>
      </c>
      <c r="BH383" s="183">
        <f>IF(N383="sníž. přenesená",J383,0)</f>
        <v>0</v>
      </c>
      <c r="BI383" s="183">
        <f>IF(N383="nulová",J383,0)</f>
        <v>0</v>
      </c>
      <c r="BJ383" s="19" t="s">
        <v>139</v>
      </c>
      <c r="BK383" s="183">
        <f>ROUND(I383*H383,2)</f>
        <v>0</v>
      </c>
      <c r="BL383" s="19" t="s">
        <v>221</v>
      </c>
      <c r="BM383" s="182" t="s">
        <v>838</v>
      </c>
    </row>
    <row r="384" spans="1:65" s="2" customFormat="1" ht="16.5" customHeight="1">
      <c r="A384" s="36"/>
      <c r="B384" s="37"/>
      <c r="C384" s="171" t="s">
        <v>839</v>
      </c>
      <c r="D384" s="171" t="s">
        <v>133</v>
      </c>
      <c r="E384" s="172" t="s">
        <v>840</v>
      </c>
      <c r="F384" s="173" t="s">
        <v>841</v>
      </c>
      <c r="G384" s="174" t="s">
        <v>224</v>
      </c>
      <c r="H384" s="175">
        <v>4</v>
      </c>
      <c r="I384" s="176"/>
      <c r="J384" s="177">
        <f>ROUND(I384*H384,2)</f>
        <v>0</v>
      </c>
      <c r="K384" s="173" t="s">
        <v>137</v>
      </c>
      <c r="L384" s="41"/>
      <c r="M384" s="178" t="s">
        <v>19</v>
      </c>
      <c r="N384" s="179" t="s">
        <v>42</v>
      </c>
      <c r="O384" s="66"/>
      <c r="P384" s="180">
        <f>O384*H384</f>
        <v>0</v>
      </c>
      <c r="Q384" s="180">
        <v>0</v>
      </c>
      <c r="R384" s="180">
        <f>Q384*H384</f>
        <v>0</v>
      </c>
      <c r="S384" s="180">
        <v>2.4E-2</v>
      </c>
      <c r="T384" s="181">
        <f>S384*H384</f>
        <v>9.6000000000000002E-2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82" t="s">
        <v>221</v>
      </c>
      <c r="AT384" s="182" t="s">
        <v>133</v>
      </c>
      <c r="AU384" s="182" t="s">
        <v>139</v>
      </c>
      <c r="AY384" s="19" t="s">
        <v>130</v>
      </c>
      <c r="BE384" s="183">
        <f>IF(N384="základní",J384,0)</f>
        <v>0</v>
      </c>
      <c r="BF384" s="183">
        <f>IF(N384="snížená",J384,0)</f>
        <v>0</v>
      </c>
      <c r="BG384" s="183">
        <f>IF(N384="zákl. přenesená",J384,0)</f>
        <v>0</v>
      </c>
      <c r="BH384" s="183">
        <f>IF(N384="sníž. přenesená",J384,0)</f>
        <v>0</v>
      </c>
      <c r="BI384" s="183">
        <f>IF(N384="nulová",J384,0)</f>
        <v>0</v>
      </c>
      <c r="BJ384" s="19" t="s">
        <v>139</v>
      </c>
      <c r="BK384" s="183">
        <f>ROUND(I384*H384,2)</f>
        <v>0</v>
      </c>
      <c r="BL384" s="19" t="s">
        <v>221</v>
      </c>
      <c r="BM384" s="182" t="s">
        <v>842</v>
      </c>
    </row>
    <row r="385" spans="1:65" s="2" customFormat="1" ht="10.199999999999999">
      <c r="A385" s="36"/>
      <c r="B385" s="37"/>
      <c r="C385" s="38"/>
      <c r="D385" s="184" t="s">
        <v>141</v>
      </c>
      <c r="E385" s="38"/>
      <c r="F385" s="185" t="s">
        <v>843</v>
      </c>
      <c r="G385" s="38"/>
      <c r="H385" s="38"/>
      <c r="I385" s="186"/>
      <c r="J385" s="38"/>
      <c r="K385" s="38"/>
      <c r="L385" s="41"/>
      <c r="M385" s="187"/>
      <c r="N385" s="188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141</v>
      </c>
      <c r="AU385" s="19" t="s">
        <v>139</v>
      </c>
    </row>
    <row r="386" spans="1:65" s="2" customFormat="1" ht="24.15" customHeight="1">
      <c r="A386" s="36"/>
      <c r="B386" s="37"/>
      <c r="C386" s="171" t="s">
        <v>844</v>
      </c>
      <c r="D386" s="171" t="s">
        <v>133</v>
      </c>
      <c r="E386" s="172" t="s">
        <v>845</v>
      </c>
      <c r="F386" s="173" t="s">
        <v>846</v>
      </c>
      <c r="G386" s="174" t="s">
        <v>224</v>
      </c>
      <c r="H386" s="175">
        <v>2</v>
      </c>
      <c r="I386" s="176"/>
      <c r="J386" s="177">
        <f t="shared" ref="J386:J393" si="0">ROUND(I386*H386,2)</f>
        <v>0</v>
      </c>
      <c r="K386" s="173" t="s">
        <v>19</v>
      </c>
      <c r="L386" s="41"/>
      <c r="M386" s="178" t="s">
        <v>19</v>
      </c>
      <c r="N386" s="179" t="s">
        <v>42</v>
      </c>
      <c r="O386" s="66"/>
      <c r="P386" s="180">
        <f t="shared" ref="P386:P393" si="1">O386*H386</f>
        <v>0</v>
      </c>
      <c r="Q386" s="180">
        <v>0</v>
      </c>
      <c r="R386" s="180">
        <f t="shared" ref="R386:R393" si="2">Q386*H386</f>
        <v>0</v>
      </c>
      <c r="S386" s="180">
        <v>0</v>
      </c>
      <c r="T386" s="181">
        <f t="shared" ref="T386:T393" si="3"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82" t="s">
        <v>221</v>
      </c>
      <c r="AT386" s="182" t="s">
        <v>133</v>
      </c>
      <c r="AU386" s="182" t="s">
        <v>139</v>
      </c>
      <c r="AY386" s="19" t="s">
        <v>130</v>
      </c>
      <c r="BE386" s="183">
        <f t="shared" ref="BE386:BE393" si="4">IF(N386="základní",J386,0)</f>
        <v>0</v>
      </c>
      <c r="BF386" s="183">
        <f t="shared" ref="BF386:BF393" si="5">IF(N386="snížená",J386,0)</f>
        <v>0</v>
      </c>
      <c r="BG386" s="183">
        <f t="shared" ref="BG386:BG393" si="6">IF(N386="zákl. přenesená",J386,0)</f>
        <v>0</v>
      </c>
      <c r="BH386" s="183">
        <f t="shared" ref="BH386:BH393" si="7">IF(N386="sníž. přenesená",J386,0)</f>
        <v>0</v>
      </c>
      <c r="BI386" s="183">
        <f t="shared" ref="BI386:BI393" si="8">IF(N386="nulová",J386,0)</f>
        <v>0</v>
      </c>
      <c r="BJ386" s="19" t="s">
        <v>139</v>
      </c>
      <c r="BK386" s="183">
        <f t="shared" ref="BK386:BK393" si="9">ROUND(I386*H386,2)</f>
        <v>0</v>
      </c>
      <c r="BL386" s="19" t="s">
        <v>221</v>
      </c>
      <c r="BM386" s="182" t="s">
        <v>847</v>
      </c>
    </row>
    <row r="387" spans="1:65" s="2" customFormat="1" ht="16.5" customHeight="1">
      <c r="A387" s="36"/>
      <c r="B387" s="37"/>
      <c r="C387" s="223" t="s">
        <v>848</v>
      </c>
      <c r="D387" s="223" t="s">
        <v>228</v>
      </c>
      <c r="E387" s="224" t="s">
        <v>849</v>
      </c>
      <c r="F387" s="225" t="s">
        <v>850</v>
      </c>
      <c r="G387" s="226" t="s">
        <v>851</v>
      </c>
      <c r="H387" s="227">
        <v>2</v>
      </c>
      <c r="I387" s="228"/>
      <c r="J387" s="229">
        <f t="shared" si="0"/>
        <v>0</v>
      </c>
      <c r="K387" s="225" t="s">
        <v>19</v>
      </c>
      <c r="L387" s="230"/>
      <c r="M387" s="231" t="s">
        <v>19</v>
      </c>
      <c r="N387" s="232" t="s">
        <v>42</v>
      </c>
      <c r="O387" s="66"/>
      <c r="P387" s="180">
        <f t="shared" si="1"/>
        <v>0</v>
      </c>
      <c r="Q387" s="180">
        <v>0</v>
      </c>
      <c r="R387" s="180">
        <f t="shared" si="2"/>
        <v>0</v>
      </c>
      <c r="S387" s="180">
        <v>0</v>
      </c>
      <c r="T387" s="181">
        <f t="shared" si="3"/>
        <v>0</v>
      </c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R387" s="182" t="s">
        <v>305</v>
      </c>
      <c r="AT387" s="182" t="s">
        <v>228</v>
      </c>
      <c r="AU387" s="182" t="s">
        <v>139</v>
      </c>
      <c r="AY387" s="19" t="s">
        <v>130</v>
      </c>
      <c r="BE387" s="183">
        <f t="shared" si="4"/>
        <v>0</v>
      </c>
      <c r="BF387" s="183">
        <f t="shared" si="5"/>
        <v>0</v>
      </c>
      <c r="BG387" s="183">
        <f t="shared" si="6"/>
        <v>0</v>
      </c>
      <c r="BH387" s="183">
        <f t="shared" si="7"/>
        <v>0</v>
      </c>
      <c r="BI387" s="183">
        <f t="shared" si="8"/>
        <v>0</v>
      </c>
      <c r="BJ387" s="19" t="s">
        <v>139</v>
      </c>
      <c r="BK387" s="183">
        <f t="shared" si="9"/>
        <v>0</v>
      </c>
      <c r="BL387" s="19" t="s">
        <v>221</v>
      </c>
      <c r="BM387" s="182" t="s">
        <v>852</v>
      </c>
    </row>
    <row r="388" spans="1:65" s="2" customFormat="1" ht="16.5" customHeight="1">
      <c r="A388" s="36"/>
      <c r="B388" s="37"/>
      <c r="C388" s="171" t="s">
        <v>853</v>
      </c>
      <c r="D388" s="171" t="s">
        <v>133</v>
      </c>
      <c r="E388" s="172" t="s">
        <v>854</v>
      </c>
      <c r="F388" s="173" t="s">
        <v>855</v>
      </c>
      <c r="G388" s="174" t="s">
        <v>224</v>
      </c>
      <c r="H388" s="175">
        <v>5</v>
      </c>
      <c r="I388" s="176"/>
      <c r="J388" s="177">
        <f t="shared" si="0"/>
        <v>0</v>
      </c>
      <c r="K388" s="173" t="s">
        <v>19</v>
      </c>
      <c r="L388" s="41"/>
      <c r="M388" s="178" t="s">
        <v>19</v>
      </c>
      <c r="N388" s="179" t="s">
        <v>42</v>
      </c>
      <c r="O388" s="66"/>
      <c r="P388" s="180">
        <f t="shared" si="1"/>
        <v>0</v>
      </c>
      <c r="Q388" s="180">
        <v>0</v>
      </c>
      <c r="R388" s="180">
        <f t="shared" si="2"/>
        <v>0</v>
      </c>
      <c r="S388" s="180">
        <v>0</v>
      </c>
      <c r="T388" s="181">
        <f t="shared" si="3"/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82" t="s">
        <v>221</v>
      </c>
      <c r="AT388" s="182" t="s">
        <v>133</v>
      </c>
      <c r="AU388" s="182" t="s">
        <v>139</v>
      </c>
      <c r="AY388" s="19" t="s">
        <v>130</v>
      </c>
      <c r="BE388" s="183">
        <f t="shared" si="4"/>
        <v>0</v>
      </c>
      <c r="BF388" s="183">
        <f t="shared" si="5"/>
        <v>0</v>
      </c>
      <c r="BG388" s="183">
        <f t="shared" si="6"/>
        <v>0</v>
      </c>
      <c r="BH388" s="183">
        <f t="shared" si="7"/>
        <v>0</v>
      </c>
      <c r="BI388" s="183">
        <f t="shared" si="8"/>
        <v>0</v>
      </c>
      <c r="BJ388" s="19" t="s">
        <v>139</v>
      </c>
      <c r="BK388" s="183">
        <f t="shared" si="9"/>
        <v>0</v>
      </c>
      <c r="BL388" s="19" t="s">
        <v>221</v>
      </c>
      <c r="BM388" s="182" t="s">
        <v>856</v>
      </c>
    </row>
    <row r="389" spans="1:65" s="2" customFormat="1" ht="16.5" customHeight="1">
      <c r="A389" s="36"/>
      <c r="B389" s="37"/>
      <c r="C389" s="223" t="s">
        <v>857</v>
      </c>
      <c r="D389" s="223" t="s">
        <v>228</v>
      </c>
      <c r="E389" s="224" t="s">
        <v>858</v>
      </c>
      <c r="F389" s="225" t="s">
        <v>859</v>
      </c>
      <c r="G389" s="226" t="s">
        <v>224</v>
      </c>
      <c r="H389" s="227">
        <v>3</v>
      </c>
      <c r="I389" s="228"/>
      <c r="J389" s="229">
        <f t="shared" si="0"/>
        <v>0</v>
      </c>
      <c r="K389" s="225" t="s">
        <v>137</v>
      </c>
      <c r="L389" s="230"/>
      <c r="M389" s="231" t="s">
        <v>19</v>
      </c>
      <c r="N389" s="232" t="s">
        <v>42</v>
      </c>
      <c r="O389" s="66"/>
      <c r="P389" s="180">
        <f t="shared" si="1"/>
        <v>0</v>
      </c>
      <c r="Q389" s="180">
        <v>1.08E-3</v>
      </c>
      <c r="R389" s="180">
        <f t="shared" si="2"/>
        <v>3.2399999999999998E-3</v>
      </c>
      <c r="S389" s="180">
        <v>0</v>
      </c>
      <c r="T389" s="181">
        <f t="shared" si="3"/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82" t="s">
        <v>305</v>
      </c>
      <c r="AT389" s="182" t="s">
        <v>228</v>
      </c>
      <c r="AU389" s="182" t="s">
        <v>139</v>
      </c>
      <c r="AY389" s="19" t="s">
        <v>130</v>
      </c>
      <c r="BE389" s="183">
        <f t="shared" si="4"/>
        <v>0</v>
      </c>
      <c r="BF389" s="183">
        <f t="shared" si="5"/>
        <v>0</v>
      </c>
      <c r="BG389" s="183">
        <f t="shared" si="6"/>
        <v>0</v>
      </c>
      <c r="BH389" s="183">
        <f t="shared" si="7"/>
        <v>0</v>
      </c>
      <c r="BI389" s="183">
        <f t="shared" si="8"/>
        <v>0</v>
      </c>
      <c r="BJ389" s="19" t="s">
        <v>139</v>
      </c>
      <c r="BK389" s="183">
        <f t="shared" si="9"/>
        <v>0</v>
      </c>
      <c r="BL389" s="19" t="s">
        <v>221</v>
      </c>
      <c r="BM389" s="182" t="s">
        <v>860</v>
      </c>
    </row>
    <row r="390" spans="1:65" s="2" customFormat="1" ht="16.5" customHeight="1">
      <c r="A390" s="36"/>
      <c r="B390" s="37"/>
      <c r="C390" s="223" t="s">
        <v>861</v>
      </c>
      <c r="D390" s="223" t="s">
        <v>228</v>
      </c>
      <c r="E390" s="224" t="s">
        <v>862</v>
      </c>
      <c r="F390" s="225" t="s">
        <v>863</v>
      </c>
      <c r="G390" s="226" t="s">
        <v>224</v>
      </c>
      <c r="H390" s="227">
        <v>1</v>
      </c>
      <c r="I390" s="228"/>
      <c r="J390" s="229">
        <f t="shared" si="0"/>
        <v>0</v>
      </c>
      <c r="K390" s="225" t="s">
        <v>137</v>
      </c>
      <c r="L390" s="230"/>
      <c r="M390" s="231" t="s">
        <v>19</v>
      </c>
      <c r="N390" s="232" t="s">
        <v>42</v>
      </c>
      <c r="O390" s="66"/>
      <c r="P390" s="180">
        <f t="shared" si="1"/>
        <v>0</v>
      </c>
      <c r="Q390" s="180">
        <v>1.8500000000000001E-3</v>
      </c>
      <c r="R390" s="180">
        <f t="shared" si="2"/>
        <v>1.8500000000000001E-3</v>
      </c>
      <c r="S390" s="180">
        <v>0</v>
      </c>
      <c r="T390" s="181">
        <f t="shared" si="3"/>
        <v>0</v>
      </c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R390" s="182" t="s">
        <v>305</v>
      </c>
      <c r="AT390" s="182" t="s">
        <v>228</v>
      </c>
      <c r="AU390" s="182" t="s">
        <v>139</v>
      </c>
      <c r="AY390" s="19" t="s">
        <v>130</v>
      </c>
      <c r="BE390" s="183">
        <f t="shared" si="4"/>
        <v>0</v>
      </c>
      <c r="BF390" s="183">
        <f t="shared" si="5"/>
        <v>0</v>
      </c>
      <c r="BG390" s="183">
        <f t="shared" si="6"/>
        <v>0</v>
      </c>
      <c r="BH390" s="183">
        <f t="shared" si="7"/>
        <v>0</v>
      </c>
      <c r="BI390" s="183">
        <f t="shared" si="8"/>
        <v>0</v>
      </c>
      <c r="BJ390" s="19" t="s">
        <v>139</v>
      </c>
      <c r="BK390" s="183">
        <f t="shared" si="9"/>
        <v>0</v>
      </c>
      <c r="BL390" s="19" t="s">
        <v>221</v>
      </c>
      <c r="BM390" s="182" t="s">
        <v>864</v>
      </c>
    </row>
    <row r="391" spans="1:65" s="2" customFormat="1" ht="16.5" customHeight="1">
      <c r="A391" s="36"/>
      <c r="B391" s="37"/>
      <c r="C391" s="223" t="s">
        <v>865</v>
      </c>
      <c r="D391" s="223" t="s">
        <v>228</v>
      </c>
      <c r="E391" s="224" t="s">
        <v>866</v>
      </c>
      <c r="F391" s="225" t="s">
        <v>867</v>
      </c>
      <c r="G391" s="226" t="s">
        <v>224</v>
      </c>
      <c r="H391" s="227">
        <v>1</v>
      </c>
      <c r="I391" s="228"/>
      <c r="J391" s="229">
        <f t="shared" si="0"/>
        <v>0</v>
      </c>
      <c r="K391" s="225" t="s">
        <v>137</v>
      </c>
      <c r="L391" s="230"/>
      <c r="M391" s="231" t="s">
        <v>19</v>
      </c>
      <c r="N391" s="232" t="s">
        <v>42</v>
      </c>
      <c r="O391" s="66"/>
      <c r="P391" s="180">
        <f t="shared" si="1"/>
        <v>0</v>
      </c>
      <c r="Q391" s="180">
        <v>2.0799999999999998E-3</v>
      </c>
      <c r="R391" s="180">
        <f t="shared" si="2"/>
        <v>2.0799999999999998E-3</v>
      </c>
      <c r="S391" s="180">
        <v>0</v>
      </c>
      <c r="T391" s="181">
        <f t="shared" si="3"/>
        <v>0</v>
      </c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R391" s="182" t="s">
        <v>305</v>
      </c>
      <c r="AT391" s="182" t="s">
        <v>228</v>
      </c>
      <c r="AU391" s="182" t="s">
        <v>139</v>
      </c>
      <c r="AY391" s="19" t="s">
        <v>130</v>
      </c>
      <c r="BE391" s="183">
        <f t="shared" si="4"/>
        <v>0</v>
      </c>
      <c r="BF391" s="183">
        <f t="shared" si="5"/>
        <v>0</v>
      </c>
      <c r="BG391" s="183">
        <f t="shared" si="6"/>
        <v>0</v>
      </c>
      <c r="BH391" s="183">
        <f t="shared" si="7"/>
        <v>0</v>
      </c>
      <c r="BI391" s="183">
        <f t="shared" si="8"/>
        <v>0</v>
      </c>
      <c r="BJ391" s="19" t="s">
        <v>139</v>
      </c>
      <c r="BK391" s="183">
        <f t="shared" si="9"/>
        <v>0</v>
      </c>
      <c r="BL391" s="19" t="s">
        <v>221</v>
      </c>
      <c r="BM391" s="182" t="s">
        <v>868</v>
      </c>
    </row>
    <row r="392" spans="1:65" s="2" customFormat="1" ht="16.5" customHeight="1">
      <c r="A392" s="36"/>
      <c r="B392" s="37"/>
      <c r="C392" s="171" t="s">
        <v>869</v>
      </c>
      <c r="D392" s="171" t="s">
        <v>133</v>
      </c>
      <c r="E392" s="172" t="s">
        <v>870</v>
      </c>
      <c r="F392" s="173" t="s">
        <v>871</v>
      </c>
      <c r="G392" s="174" t="s">
        <v>224</v>
      </c>
      <c r="H392" s="175">
        <v>1</v>
      </c>
      <c r="I392" s="176"/>
      <c r="J392" s="177">
        <f t="shared" si="0"/>
        <v>0</v>
      </c>
      <c r="K392" s="173" t="s">
        <v>19</v>
      </c>
      <c r="L392" s="41"/>
      <c r="M392" s="178" t="s">
        <v>19</v>
      </c>
      <c r="N392" s="179" t="s">
        <v>42</v>
      </c>
      <c r="O392" s="66"/>
      <c r="P392" s="180">
        <f t="shared" si="1"/>
        <v>0</v>
      </c>
      <c r="Q392" s="180">
        <v>0</v>
      </c>
      <c r="R392" s="180">
        <f t="shared" si="2"/>
        <v>0</v>
      </c>
      <c r="S392" s="180">
        <v>0</v>
      </c>
      <c r="T392" s="181">
        <f t="shared" si="3"/>
        <v>0</v>
      </c>
      <c r="U392" s="36"/>
      <c r="V392" s="36"/>
      <c r="W392" s="36"/>
      <c r="X392" s="36"/>
      <c r="Y392" s="36"/>
      <c r="Z392" s="36"/>
      <c r="AA392" s="36"/>
      <c r="AB392" s="36"/>
      <c r="AC392" s="36"/>
      <c r="AD392" s="36"/>
      <c r="AE392" s="36"/>
      <c r="AR392" s="182" t="s">
        <v>221</v>
      </c>
      <c r="AT392" s="182" t="s">
        <v>133</v>
      </c>
      <c r="AU392" s="182" t="s">
        <v>139</v>
      </c>
      <c r="AY392" s="19" t="s">
        <v>130</v>
      </c>
      <c r="BE392" s="183">
        <f t="shared" si="4"/>
        <v>0</v>
      </c>
      <c r="BF392" s="183">
        <f t="shared" si="5"/>
        <v>0</v>
      </c>
      <c r="BG392" s="183">
        <f t="shared" si="6"/>
        <v>0</v>
      </c>
      <c r="BH392" s="183">
        <f t="shared" si="7"/>
        <v>0</v>
      </c>
      <c r="BI392" s="183">
        <f t="shared" si="8"/>
        <v>0</v>
      </c>
      <c r="BJ392" s="19" t="s">
        <v>139</v>
      </c>
      <c r="BK392" s="183">
        <f t="shared" si="9"/>
        <v>0</v>
      </c>
      <c r="BL392" s="19" t="s">
        <v>221</v>
      </c>
      <c r="BM392" s="182" t="s">
        <v>872</v>
      </c>
    </row>
    <row r="393" spans="1:65" s="2" customFormat="1" ht="21.75" customHeight="1">
      <c r="A393" s="36"/>
      <c r="B393" s="37"/>
      <c r="C393" s="171" t="s">
        <v>873</v>
      </c>
      <c r="D393" s="171" t="s">
        <v>133</v>
      </c>
      <c r="E393" s="172" t="s">
        <v>874</v>
      </c>
      <c r="F393" s="173" t="s">
        <v>875</v>
      </c>
      <c r="G393" s="174" t="s">
        <v>224</v>
      </c>
      <c r="H393" s="175">
        <v>1</v>
      </c>
      <c r="I393" s="176"/>
      <c r="J393" s="177">
        <f t="shared" si="0"/>
        <v>0</v>
      </c>
      <c r="K393" s="173" t="s">
        <v>137</v>
      </c>
      <c r="L393" s="41"/>
      <c r="M393" s="178" t="s">
        <v>19</v>
      </c>
      <c r="N393" s="179" t="s">
        <v>42</v>
      </c>
      <c r="O393" s="66"/>
      <c r="P393" s="180">
        <f t="shared" si="1"/>
        <v>0</v>
      </c>
      <c r="Q393" s="180">
        <v>1.3999999999999999E-4</v>
      </c>
      <c r="R393" s="180">
        <f t="shared" si="2"/>
        <v>1.3999999999999999E-4</v>
      </c>
      <c r="S393" s="180">
        <v>0</v>
      </c>
      <c r="T393" s="181">
        <f t="shared" si="3"/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82" t="s">
        <v>221</v>
      </c>
      <c r="AT393" s="182" t="s">
        <v>133</v>
      </c>
      <c r="AU393" s="182" t="s">
        <v>139</v>
      </c>
      <c r="AY393" s="19" t="s">
        <v>130</v>
      </c>
      <c r="BE393" s="183">
        <f t="shared" si="4"/>
        <v>0</v>
      </c>
      <c r="BF393" s="183">
        <f t="shared" si="5"/>
        <v>0</v>
      </c>
      <c r="BG393" s="183">
        <f t="shared" si="6"/>
        <v>0</v>
      </c>
      <c r="BH393" s="183">
        <f t="shared" si="7"/>
        <v>0</v>
      </c>
      <c r="BI393" s="183">
        <f t="shared" si="8"/>
        <v>0</v>
      </c>
      <c r="BJ393" s="19" t="s">
        <v>139</v>
      </c>
      <c r="BK393" s="183">
        <f t="shared" si="9"/>
        <v>0</v>
      </c>
      <c r="BL393" s="19" t="s">
        <v>221</v>
      </c>
      <c r="BM393" s="182" t="s">
        <v>876</v>
      </c>
    </row>
    <row r="394" spans="1:65" s="2" customFormat="1" ht="10.199999999999999">
      <c r="A394" s="36"/>
      <c r="B394" s="37"/>
      <c r="C394" s="38"/>
      <c r="D394" s="184" t="s">
        <v>141</v>
      </c>
      <c r="E394" s="38"/>
      <c r="F394" s="185" t="s">
        <v>877</v>
      </c>
      <c r="G394" s="38"/>
      <c r="H394" s="38"/>
      <c r="I394" s="186"/>
      <c r="J394" s="38"/>
      <c r="K394" s="38"/>
      <c r="L394" s="41"/>
      <c r="M394" s="187"/>
      <c r="N394" s="188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141</v>
      </c>
      <c r="AU394" s="19" t="s">
        <v>139</v>
      </c>
    </row>
    <row r="395" spans="1:65" s="2" customFormat="1" ht="16.5" customHeight="1">
      <c r="A395" s="36"/>
      <c r="B395" s="37"/>
      <c r="C395" s="171" t="s">
        <v>878</v>
      </c>
      <c r="D395" s="171" t="s">
        <v>133</v>
      </c>
      <c r="E395" s="172" t="s">
        <v>879</v>
      </c>
      <c r="F395" s="173" t="s">
        <v>880</v>
      </c>
      <c r="G395" s="174" t="s">
        <v>224</v>
      </c>
      <c r="H395" s="175">
        <v>1</v>
      </c>
      <c r="I395" s="176"/>
      <c r="J395" s="177">
        <f>ROUND(I395*H395,2)</f>
        <v>0</v>
      </c>
      <c r="K395" s="173" t="s">
        <v>137</v>
      </c>
      <c r="L395" s="41"/>
      <c r="M395" s="178" t="s">
        <v>19</v>
      </c>
      <c r="N395" s="179" t="s">
        <v>42</v>
      </c>
      <c r="O395" s="66"/>
      <c r="P395" s="180">
        <f>O395*H395</f>
        <v>0</v>
      </c>
      <c r="Q395" s="180">
        <v>8.0000000000000007E-5</v>
      </c>
      <c r="R395" s="180">
        <f>Q395*H395</f>
        <v>8.0000000000000007E-5</v>
      </c>
      <c r="S395" s="180">
        <v>0</v>
      </c>
      <c r="T395" s="181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82" t="s">
        <v>221</v>
      </c>
      <c r="AT395" s="182" t="s">
        <v>133</v>
      </c>
      <c r="AU395" s="182" t="s">
        <v>139</v>
      </c>
      <c r="AY395" s="19" t="s">
        <v>130</v>
      </c>
      <c r="BE395" s="183">
        <f>IF(N395="základní",J395,0)</f>
        <v>0</v>
      </c>
      <c r="BF395" s="183">
        <f>IF(N395="snížená",J395,0)</f>
        <v>0</v>
      </c>
      <c r="BG395" s="183">
        <f>IF(N395="zákl. přenesená",J395,0)</f>
        <v>0</v>
      </c>
      <c r="BH395" s="183">
        <f>IF(N395="sníž. přenesená",J395,0)</f>
        <v>0</v>
      </c>
      <c r="BI395" s="183">
        <f>IF(N395="nulová",J395,0)</f>
        <v>0</v>
      </c>
      <c r="BJ395" s="19" t="s">
        <v>139</v>
      </c>
      <c r="BK395" s="183">
        <f>ROUND(I395*H395,2)</f>
        <v>0</v>
      </c>
      <c r="BL395" s="19" t="s">
        <v>221</v>
      </c>
      <c r="BM395" s="182" t="s">
        <v>881</v>
      </c>
    </row>
    <row r="396" spans="1:65" s="2" customFormat="1" ht="10.199999999999999">
      <c r="A396" s="36"/>
      <c r="B396" s="37"/>
      <c r="C396" s="38"/>
      <c r="D396" s="184" t="s">
        <v>141</v>
      </c>
      <c r="E396" s="38"/>
      <c r="F396" s="185" t="s">
        <v>882</v>
      </c>
      <c r="G396" s="38"/>
      <c r="H396" s="38"/>
      <c r="I396" s="186"/>
      <c r="J396" s="38"/>
      <c r="K396" s="38"/>
      <c r="L396" s="41"/>
      <c r="M396" s="187"/>
      <c r="N396" s="188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141</v>
      </c>
      <c r="AU396" s="19" t="s">
        <v>139</v>
      </c>
    </row>
    <row r="397" spans="1:65" s="2" customFormat="1" ht="16.5" customHeight="1">
      <c r="A397" s="36"/>
      <c r="B397" s="37"/>
      <c r="C397" s="223" t="s">
        <v>883</v>
      </c>
      <c r="D397" s="223" t="s">
        <v>228</v>
      </c>
      <c r="E397" s="224" t="s">
        <v>884</v>
      </c>
      <c r="F397" s="225" t="s">
        <v>885</v>
      </c>
      <c r="G397" s="226" t="s">
        <v>224</v>
      </c>
      <c r="H397" s="227">
        <v>1</v>
      </c>
      <c r="I397" s="228"/>
      <c r="J397" s="229">
        <f>ROUND(I397*H397,2)</f>
        <v>0</v>
      </c>
      <c r="K397" s="225" t="s">
        <v>19</v>
      </c>
      <c r="L397" s="230"/>
      <c r="M397" s="231" t="s">
        <v>19</v>
      </c>
      <c r="N397" s="232" t="s">
        <v>42</v>
      </c>
      <c r="O397" s="66"/>
      <c r="P397" s="180">
        <f>O397*H397</f>
        <v>0</v>
      </c>
      <c r="Q397" s="180">
        <v>0</v>
      </c>
      <c r="R397" s="180">
        <f>Q397*H397</f>
        <v>0</v>
      </c>
      <c r="S397" s="180">
        <v>0</v>
      </c>
      <c r="T397" s="181">
        <f>S397*H397</f>
        <v>0</v>
      </c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R397" s="182" t="s">
        <v>305</v>
      </c>
      <c r="AT397" s="182" t="s">
        <v>228</v>
      </c>
      <c r="AU397" s="182" t="s">
        <v>139</v>
      </c>
      <c r="AY397" s="19" t="s">
        <v>130</v>
      </c>
      <c r="BE397" s="183">
        <f>IF(N397="základní",J397,0)</f>
        <v>0</v>
      </c>
      <c r="BF397" s="183">
        <f>IF(N397="snížená",J397,0)</f>
        <v>0</v>
      </c>
      <c r="BG397" s="183">
        <f>IF(N397="zákl. přenesená",J397,0)</f>
        <v>0</v>
      </c>
      <c r="BH397" s="183">
        <f>IF(N397="sníž. přenesená",J397,0)</f>
        <v>0</v>
      </c>
      <c r="BI397" s="183">
        <f>IF(N397="nulová",J397,0)</f>
        <v>0</v>
      </c>
      <c r="BJ397" s="19" t="s">
        <v>139</v>
      </c>
      <c r="BK397" s="183">
        <f>ROUND(I397*H397,2)</f>
        <v>0</v>
      </c>
      <c r="BL397" s="19" t="s">
        <v>221</v>
      </c>
      <c r="BM397" s="182" t="s">
        <v>886</v>
      </c>
    </row>
    <row r="398" spans="1:65" s="2" customFormat="1" ht="16.5" customHeight="1">
      <c r="A398" s="36"/>
      <c r="B398" s="37"/>
      <c r="C398" s="171" t="s">
        <v>887</v>
      </c>
      <c r="D398" s="171" t="s">
        <v>133</v>
      </c>
      <c r="E398" s="172" t="s">
        <v>888</v>
      </c>
      <c r="F398" s="173" t="s">
        <v>889</v>
      </c>
      <c r="G398" s="174" t="s">
        <v>224</v>
      </c>
      <c r="H398" s="175">
        <v>1</v>
      </c>
      <c r="I398" s="176"/>
      <c r="J398" s="177">
        <f>ROUND(I398*H398,2)</f>
        <v>0</v>
      </c>
      <c r="K398" s="173" t="s">
        <v>19</v>
      </c>
      <c r="L398" s="41"/>
      <c r="M398" s="178" t="s">
        <v>19</v>
      </c>
      <c r="N398" s="179" t="s">
        <v>42</v>
      </c>
      <c r="O398" s="66"/>
      <c r="P398" s="180">
        <f>O398*H398</f>
        <v>0</v>
      </c>
      <c r="Q398" s="180">
        <v>0</v>
      </c>
      <c r="R398" s="180">
        <f>Q398*H398</f>
        <v>0</v>
      </c>
      <c r="S398" s="180">
        <v>0</v>
      </c>
      <c r="T398" s="181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82" t="s">
        <v>221</v>
      </c>
      <c r="AT398" s="182" t="s">
        <v>133</v>
      </c>
      <c r="AU398" s="182" t="s">
        <v>139</v>
      </c>
      <c r="AY398" s="19" t="s">
        <v>130</v>
      </c>
      <c r="BE398" s="183">
        <f>IF(N398="základní",J398,0)</f>
        <v>0</v>
      </c>
      <c r="BF398" s="183">
        <f>IF(N398="snížená",J398,0)</f>
        <v>0</v>
      </c>
      <c r="BG398" s="183">
        <f>IF(N398="zákl. přenesená",J398,0)</f>
        <v>0</v>
      </c>
      <c r="BH398" s="183">
        <f>IF(N398="sníž. přenesená",J398,0)</f>
        <v>0</v>
      </c>
      <c r="BI398" s="183">
        <f>IF(N398="nulová",J398,0)</f>
        <v>0</v>
      </c>
      <c r="BJ398" s="19" t="s">
        <v>139</v>
      </c>
      <c r="BK398" s="183">
        <f>ROUND(I398*H398,2)</f>
        <v>0</v>
      </c>
      <c r="BL398" s="19" t="s">
        <v>221</v>
      </c>
      <c r="BM398" s="182" t="s">
        <v>890</v>
      </c>
    </row>
    <row r="399" spans="1:65" s="2" customFormat="1" ht="16.5" customHeight="1">
      <c r="A399" s="36"/>
      <c r="B399" s="37"/>
      <c r="C399" s="223" t="s">
        <v>891</v>
      </c>
      <c r="D399" s="223" t="s">
        <v>228</v>
      </c>
      <c r="E399" s="224" t="s">
        <v>892</v>
      </c>
      <c r="F399" s="225" t="s">
        <v>893</v>
      </c>
      <c r="G399" s="226" t="s">
        <v>224</v>
      </c>
      <c r="H399" s="227">
        <v>1</v>
      </c>
      <c r="I399" s="228"/>
      <c r="J399" s="229">
        <f>ROUND(I399*H399,2)</f>
        <v>0</v>
      </c>
      <c r="K399" s="225" t="s">
        <v>19</v>
      </c>
      <c r="L399" s="230"/>
      <c r="M399" s="231" t="s">
        <v>19</v>
      </c>
      <c r="N399" s="232" t="s">
        <v>42</v>
      </c>
      <c r="O399" s="66"/>
      <c r="P399" s="180">
        <f>O399*H399</f>
        <v>0</v>
      </c>
      <c r="Q399" s="180">
        <v>0</v>
      </c>
      <c r="R399" s="180">
        <f>Q399*H399</f>
        <v>0</v>
      </c>
      <c r="S399" s="180">
        <v>0</v>
      </c>
      <c r="T399" s="181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82" t="s">
        <v>305</v>
      </c>
      <c r="AT399" s="182" t="s">
        <v>228</v>
      </c>
      <c r="AU399" s="182" t="s">
        <v>139</v>
      </c>
      <c r="AY399" s="19" t="s">
        <v>130</v>
      </c>
      <c r="BE399" s="183">
        <f>IF(N399="základní",J399,0)</f>
        <v>0</v>
      </c>
      <c r="BF399" s="183">
        <f>IF(N399="snížená",J399,0)</f>
        <v>0</v>
      </c>
      <c r="BG399" s="183">
        <f>IF(N399="zákl. přenesená",J399,0)</f>
        <v>0</v>
      </c>
      <c r="BH399" s="183">
        <f>IF(N399="sníž. přenesená",J399,0)</f>
        <v>0</v>
      </c>
      <c r="BI399" s="183">
        <f>IF(N399="nulová",J399,0)</f>
        <v>0</v>
      </c>
      <c r="BJ399" s="19" t="s">
        <v>139</v>
      </c>
      <c r="BK399" s="183">
        <f>ROUND(I399*H399,2)</f>
        <v>0</v>
      </c>
      <c r="BL399" s="19" t="s">
        <v>221</v>
      </c>
      <c r="BM399" s="182" t="s">
        <v>894</v>
      </c>
    </row>
    <row r="400" spans="1:65" s="2" customFormat="1" ht="24.15" customHeight="1">
      <c r="A400" s="36"/>
      <c r="B400" s="37"/>
      <c r="C400" s="171" t="s">
        <v>895</v>
      </c>
      <c r="D400" s="171" t="s">
        <v>133</v>
      </c>
      <c r="E400" s="172" t="s">
        <v>896</v>
      </c>
      <c r="F400" s="173" t="s">
        <v>897</v>
      </c>
      <c r="G400" s="174" t="s">
        <v>377</v>
      </c>
      <c r="H400" s="233"/>
      <c r="I400" s="176"/>
      <c r="J400" s="177">
        <f>ROUND(I400*H400,2)</f>
        <v>0</v>
      </c>
      <c r="K400" s="173" t="s">
        <v>137</v>
      </c>
      <c r="L400" s="41"/>
      <c r="M400" s="178" t="s">
        <v>19</v>
      </c>
      <c r="N400" s="179" t="s">
        <v>42</v>
      </c>
      <c r="O400" s="66"/>
      <c r="P400" s="180">
        <f>O400*H400</f>
        <v>0</v>
      </c>
      <c r="Q400" s="180">
        <v>0</v>
      </c>
      <c r="R400" s="180">
        <f>Q400*H400</f>
        <v>0</v>
      </c>
      <c r="S400" s="180">
        <v>0</v>
      </c>
      <c r="T400" s="181">
        <f>S400*H400</f>
        <v>0</v>
      </c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R400" s="182" t="s">
        <v>221</v>
      </c>
      <c r="AT400" s="182" t="s">
        <v>133</v>
      </c>
      <c r="AU400" s="182" t="s">
        <v>139</v>
      </c>
      <c r="AY400" s="19" t="s">
        <v>130</v>
      </c>
      <c r="BE400" s="183">
        <f>IF(N400="základní",J400,0)</f>
        <v>0</v>
      </c>
      <c r="BF400" s="183">
        <f>IF(N400="snížená",J400,0)</f>
        <v>0</v>
      </c>
      <c r="BG400" s="183">
        <f>IF(N400="zákl. přenesená",J400,0)</f>
        <v>0</v>
      </c>
      <c r="BH400" s="183">
        <f>IF(N400="sníž. přenesená",J400,0)</f>
        <v>0</v>
      </c>
      <c r="BI400" s="183">
        <f>IF(N400="nulová",J400,0)</f>
        <v>0</v>
      </c>
      <c r="BJ400" s="19" t="s">
        <v>139</v>
      </c>
      <c r="BK400" s="183">
        <f>ROUND(I400*H400,2)</f>
        <v>0</v>
      </c>
      <c r="BL400" s="19" t="s">
        <v>221</v>
      </c>
      <c r="BM400" s="182" t="s">
        <v>898</v>
      </c>
    </row>
    <row r="401" spans="1:65" s="2" customFormat="1" ht="10.199999999999999">
      <c r="A401" s="36"/>
      <c r="B401" s="37"/>
      <c r="C401" s="38"/>
      <c r="D401" s="184" t="s">
        <v>141</v>
      </c>
      <c r="E401" s="38"/>
      <c r="F401" s="185" t="s">
        <v>899</v>
      </c>
      <c r="G401" s="38"/>
      <c r="H401" s="38"/>
      <c r="I401" s="186"/>
      <c r="J401" s="38"/>
      <c r="K401" s="38"/>
      <c r="L401" s="41"/>
      <c r="M401" s="187"/>
      <c r="N401" s="188"/>
      <c r="O401" s="66"/>
      <c r="P401" s="66"/>
      <c r="Q401" s="66"/>
      <c r="R401" s="66"/>
      <c r="S401" s="66"/>
      <c r="T401" s="67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T401" s="19" t="s">
        <v>141</v>
      </c>
      <c r="AU401" s="19" t="s">
        <v>139</v>
      </c>
    </row>
    <row r="402" spans="1:65" s="12" customFormat="1" ht="22.8" customHeight="1">
      <c r="B402" s="155"/>
      <c r="C402" s="156"/>
      <c r="D402" s="157" t="s">
        <v>69</v>
      </c>
      <c r="E402" s="169" t="s">
        <v>900</v>
      </c>
      <c r="F402" s="169" t="s">
        <v>901</v>
      </c>
      <c r="G402" s="156"/>
      <c r="H402" s="156"/>
      <c r="I402" s="159"/>
      <c r="J402" s="170">
        <f>BK402</f>
        <v>0</v>
      </c>
      <c r="K402" s="156"/>
      <c r="L402" s="161"/>
      <c r="M402" s="162"/>
      <c r="N402" s="163"/>
      <c r="O402" s="163"/>
      <c r="P402" s="164">
        <f>SUM(P403:P406)</f>
        <v>0</v>
      </c>
      <c r="Q402" s="163"/>
      <c r="R402" s="164">
        <f>SUM(R403:R406)</f>
        <v>0</v>
      </c>
      <c r="S402" s="163"/>
      <c r="T402" s="165">
        <f>SUM(T403:T406)</f>
        <v>0</v>
      </c>
      <c r="AR402" s="166" t="s">
        <v>139</v>
      </c>
      <c r="AT402" s="167" t="s">
        <v>69</v>
      </c>
      <c r="AU402" s="167" t="s">
        <v>78</v>
      </c>
      <c r="AY402" s="166" t="s">
        <v>130</v>
      </c>
      <c r="BK402" s="168">
        <f>SUM(BK403:BK406)</f>
        <v>0</v>
      </c>
    </row>
    <row r="403" spans="1:65" s="2" customFormat="1" ht="16.5" customHeight="1">
      <c r="A403" s="36"/>
      <c r="B403" s="37"/>
      <c r="C403" s="171" t="s">
        <v>902</v>
      </c>
      <c r="D403" s="171" t="s">
        <v>133</v>
      </c>
      <c r="E403" s="172" t="s">
        <v>903</v>
      </c>
      <c r="F403" s="173" t="s">
        <v>904</v>
      </c>
      <c r="G403" s="174" t="s">
        <v>224</v>
      </c>
      <c r="H403" s="175">
        <v>6</v>
      </c>
      <c r="I403" s="176"/>
      <c r="J403" s="177">
        <f>ROUND(I403*H403,2)</f>
        <v>0</v>
      </c>
      <c r="K403" s="173" t="s">
        <v>137</v>
      </c>
      <c r="L403" s="41"/>
      <c r="M403" s="178" t="s">
        <v>19</v>
      </c>
      <c r="N403" s="179" t="s">
        <v>42</v>
      </c>
      <c r="O403" s="66"/>
      <c r="P403" s="180">
        <f>O403*H403</f>
        <v>0</v>
      </c>
      <c r="Q403" s="180">
        <v>0</v>
      </c>
      <c r="R403" s="180">
        <f>Q403*H403</f>
        <v>0</v>
      </c>
      <c r="S403" s="180">
        <v>0</v>
      </c>
      <c r="T403" s="181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82" t="s">
        <v>221</v>
      </c>
      <c r="AT403" s="182" t="s">
        <v>133</v>
      </c>
      <c r="AU403" s="182" t="s">
        <v>139</v>
      </c>
      <c r="AY403" s="19" t="s">
        <v>130</v>
      </c>
      <c r="BE403" s="183">
        <f>IF(N403="základní",J403,0)</f>
        <v>0</v>
      </c>
      <c r="BF403" s="183">
        <f>IF(N403="snížená",J403,0)</f>
        <v>0</v>
      </c>
      <c r="BG403" s="183">
        <f>IF(N403="zákl. přenesená",J403,0)</f>
        <v>0</v>
      </c>
      <c r="BH403" s="183">
        <f>IF(N403="sníž. přenesená",J403,0)</f>
        <v>0</v>
      </c>
      <c r="BI403" s="183">
        <f>IF(N403="nulová",J403,0)</f>
        <v>0</v>
      </c>
      <c r="BJ403" s="19" t="s">
        <v>139</v>
      </c>
      <c r="BK403" s="183">
        <f>ROUND(I403*H403,2)</f>
        <v>0</v>
      </c>
      <c r="BL403" s="19" t="s">
        <v>221</v>
      </c>
      <c r="BM403" s="182" t="s">
        <v>905</v>
      </c>
    </row>
    <row r="404" spans="1:65" s="2" customFormat="1" ht="10.199999999999999">
      <c r="A404" s="36"/>
      <c r="B404" s="37"/>
      <c r="C404" s="38"/>
      <c r="D404" s="184" t="s">
        <v>141</v>
      </c>
      <c r="E404" s="38"/>
      <c r="F404" s="185" t="s">
        <v>906</v>
      </c>
      <c r="G404" s="38"/>
      <c r="H404" s="38"/>
      <c r="I404" s="186"/>
      <c r="J404" s="38"/>
      <c r="K404" s="38"/>
      <c r="L404" s="41"/>
      <c r="M404" s="187"/>
      <c r="N404" s="188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141</v>
      </c>
      <c r="AU404" s="19" t="s">
        <v>139</v>
      </c>
    </row>
    <row r="405" spans="1:65" s="2" customFormat="1" ht="24.15" customHeight="1">
      <c r="A405" s="36"/>
      <c r="B405" s="37"/>
      <c r="C405" s="171" t="s">
        <v>907</v>
      </c>
      <c r="D405" s="171" t="s">
        <v>133</v>
      </c>
      <c r="E405" s="172" t="s">
        <v>908</v>
      </c>
      <c r="F405" s="173" t="s">
        <v>909</v>
      </c>
      <c r="G405" s="174" t="s">
        <v>377</v>
      </c>
      <c r="H405" s="233"/>
      <c r="I405" s="176"/>
      <c r="J405" s="177">
        <f>ROUND(I405*H405,2)</f>
        <v>0</v>
      </c>
      <c r="K405" s="173" t="s">
        <v>137</v>
      </c>
      <c r="L405" s="41"/>
      <c r="M405" s="178" t="s">
        <v>19</v>
      </c>
      <c r="N405" s="179" t="s">
        <v>42</v>
      </c>
      <c r="O405" s="66"/>
      <c r="P405" s="180">
        <f>O405*H405</f>
        <v>0</v>
      </c>
      <c r="Q405" s="180">
        <v>0</v>
      </c>
      <c r="R405" s="180">
        <f>Q405*H405</f>
        <v>0</v>
      </c>
      <c r="S405" s="180">
        <v>0</v>
      </c>
      <c r="T405" s="181">
        <f>S405*H405</f>
        <v>0</v>
      </c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R405" s="182" t="s">
        <v>221</v>
      </c>
      <c r="AT405" s="182" t="s">
        <v>133</v>
      </c>
      <c r="AU405" s="182" t="s">
        <v>139</v>
      </c>
      <c r="AY405" s="19" t="s">
        <v>130</v>
      </c>
      <c r="BE405" s="183">
        <f>IF(N405="základní",J405,0)</f>
        <v>0</v>
      </c>
      <c r="BF405" s="183">
        <f>IF(N405="snížená",J405,0)</f>
        <v>0</v>
      </c>
      <c r="BG405" s="183">
        <f>IF(N405="zákl. přenesená",J405,0)</f>
        <v>0</v>
      </c>
      <c r="BH405" s="183">
        <f>IF(N405="sníž. přenesená",J405,0)</f>
        <v>0</v>
      </c>
      <c r="BI405" s="183">
        <f>IF(N405="nulová",J405,0)</f>
        <v>0</v>
      </c>
      <c r="BJ405" s="19" t="s">
        <v>139</v>
      </c>
      <c r="BK405" s="183">
        <f>ROUND(I405*H405,2)</f>
        <v>0</v>
      </c>
      <c r="BL405" s="19" t="s">
        <v>221</v>
      </c>
      <c r="BM405" s="182" t="s">
        <v>910</v>
      </c>
    </row>
    <row r="406" spans="1:65" s="2" customFormat="1" ht="10.199999999999999">
      <c r="A406" s="36"/>
      <c r="B406" s="37"/>
      <c r="C406" s="38"/>
      <c r="D406" s="184" t="s">
        <v>141</v>
      </c>
      <c r="E406" s="38"/>
      <c r="F406" s="185" t="s">
        <v>911</v>
      </c>
      <c r="G406" s="38"/>
      <c r="H406" s="38"/>
      <c r="I406" s="186"/>
      <c r="J406" s="38"/>
      <c r="K406" s="38"/>
      <c r="L406" s="41"/>
      <c r="M406" s="187"/>
      <c r="N406" s="188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141</v>
      </c>
      <c r="AU406" s="19" t="s">
        <v>139</v>
      </c>
    </row>
    <row r="407" spans="1:65" s="12" customFormat="1" ht="22.8" customHeight="1">
      <c r="B407" s="155"/>
      <c r="C407" s="156"/>
      <c r="D407" s="157" t="s">
        <v>69</v>
      </c>
      <c r="E407" s="169" t="s">
        <v>912</v>
      </c>
      <c r="F407" s="169" t="s">
        <v>913</v>
      </c>
      <c r="G407" s="156"/>
      <c r="H407" s="156"/>
      <c r="I407" s="159"/>
      <c r="J407" s="170">
        <f>BK407</f>
        <v>0</v>
      </c>
      <c r="K407" s="156"/>
      <c r="L407" s="161"/>
      <c r="M407" s="162"/>
      <c r="N407" s="163"/>
      <c r="O407" s="163"/>
      <c r="P407" s="164">
        <f>SUM(P408:P425)</f>
        <v>0</v>
      </c>
      <c r="Q407" s="163"/>
      <c r="R407" s="164">
        <f>SUM(R408:R425)</f>
        <v>4.4798499999999998E-2</v>
      </c>
      <c r="S407" s="163"/>
      <c r="T407" s="165">
        <f>SUM(T408:T425)</f>
        <v>4.0594999999999992E-2</v>
      </c>
      <c r="AR407" s="166" t="s">
        <v>139</v>
      </c>
      <c r="AT407" s="167" t="s">
        <v>69</v>
      </c>
      <c r="AU407" s="167" t="s">
        <v>78</v>
      </c>
      <c r="AY407" s="166" t="s">
        <v>130</v>
      </c>
      <c r="BK407" s="168">
        <f>SUM(BK408:BK425)</f>
        <v>0</v>
      </c>
    </row>
    <row r="408" spans="1:65" s="2" customFormat="1" ht="16.5" customHeight="1">
      <c r="A408" s="36"/>
      <c r="B408" s="37"/>
      <c r="C408" s="171" t="s">
        <v>914</v>
      </c>
      <c r="D408" s="171" t="s">
        <v>133</v>
      </c>
      <c r="E408" s="172" t="s">
        <v>915</v>
      </c>
      <c r="F408" s="173" t="s">
        <v>916</v>
      </c>
      <c r="G408" s="174" t="s">
        <v>136</v>
      </c>
      <c r="H408" s="175">
        <v>1.1499999999999999</v>
      </c>
      <c r="I408" s="176"/>
      <c r="J408" s="177">
        <f>ROUND(I408*H408,2)</f>
        <v>0</v>
      </c>
      <c r="K408" s="173" t="s">
        <v>19</v>
      </c>
      <c r="L408" s="41"/>
      <c r="M408" s="178" t="s">
        <v>19</v>
      </c>
      <c r="N408" s="179" t="s">
        <v>42</v>
      </c>
      <c r="O408" s="66"/>
      <c r="P408" s="180">
        <f>O408*H408</f>
        <v>0</v>
      </c>
      <c r="Q408" s="180">
        <v>2.9999999999999997E-4</v>
      </c>
      <c r="R408" s="180">
        <f>Q408*H408</f>
        <v>3.4499999999999993E-4</v>
      </c>
      <c r="S408" s="180">
        <v>0</v>
      </c>
      <c r="T408" s="181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82" t="s">
        <v>221</v>
      </c>
      <c r="AT408" s="182" t="s">
        <v>133</v>
      </c>
      <c r="AU408" s="182" t="s">
        <v>139</v>
      </c>
      <c r="AY408" s="19" t="s">
        <v>130</v>
      </c>
      <c r="BE408" s="183">
        <f>IF(N408="základní",J408,0)</f>
        <v>0</v>
      </c>
      <c r="BF408" s="183">
        <f>IF(N408="snížená",J408,0)</f>
        <v>0</v>
      </c>
      <c r="BG408" s="183">
        <f>IF(N408="zákl. přenesená",J408,0)</f>
        <v>0</v>
      </c>
      <c r="BH408" s="183">
        <f>IF(N408="sníž. přenesená",J408,0)</f>
        <v>0</v>
      </c>
      <c r="BI408" s="183">
        <f>IF(N408="nulová",J408,0)</f>
        <v>0</v>
      </c>
      <c r="BJ408" s="19" t="s">
        <v>139</v>
      </c>
      <c r="BK408" s="183">
        <f>ROUND(I408*H408,2)</f>
        <v>0</v>
      </c>
      <c r="BL408" s="19" t="s">
        <v>221</v>
      </c>
      <c r="BM408" s="182" t="s">
        <v>917</v>
      </c>
    </row>
    <row r="409" spans="1:65" s="13" customFormat="1" ht="10.199999999999999">
      <c r="B409" s="189"/>
      <c r="C409" s="190"/>
      <c r="D409" s="191" t="s">
        <v>143</v>
      </c>
      <c r="E409" s="192" t="s">
        <v>19</v>
      </c>
      <c r="F409" s="193" t="s">
        <v>918</v>
      </c>
      <c r="G409" s="190"/>
      <c r="H409" s="194">
        <v>1.1499999999999999</v>
      </c>
      <c r="I409" s="195"/>
      <c r="J409" s="190"/>
      <c r="K409" s="190"/>
      <c r="L409" s="196"/>
      <c r="M409" s="197"/>
      <c r="N409" s="198"/>
      <c r="O409" s="198"/>
      <c r="P409" s="198"/>
      <c r="Q409" s="198"/>
      <c r="R409" s="198"/>
      <c r="S409" s="198"/>
      <c r="T409" s="199"/>
      <c r="AT409" s="200" t="s">
        <v>143</v>
      </c>
      <c r="AU409" s="200" t="s">
        <v>139</v>
      </c>
      <c r="AV409" s="13" t="s">
        <v>139</v>
      </c>
      <c r="AW409" s="13" t="s">
        <v>31</v>
      </c>
      <c r="AX409" s="13" t="s">
        <v>70</v>
      </c>
      <c r="AY409" s="200" t="s">
        <v>130</v>
      </c>
    </row>
    <row r="410" spans="1:65" s="15" customFormat="1" ht="10.199999999999999">
      <c r="B410" s="212"/>
      <c r="C410" s="213"/>
      <c r="D410" s="191" t="s">
        <v>143</v>
      </c>
      <c r="E410" s="214" t="s">
        <v>19</v>
      </c>
      <c r="F410" s="215" t="s">
        <v>147</v>
      </c>
      <c r="G410" s="213"/>
      <c r="H410" s="216">
        <v>1.1499999999999999</v>
      </c>
      <c r="I410" s="217"/>
      <c r="J410" s="213"/>
      <c r="K410" s="213"/>
      <c r="L410" s="218"/>
      <c r="M410" s="219"/>
      <c r="N410" s="220"/>
      <c r="O410" s="220"/>
      <c r="P410" s="220"/>
      <c r="Q410" s="220"/>
      <c r="R410" s="220"/>
      <c r="S410" s="220"/>
      <c r="T410" s="221"/>
      <c r="AT410" s="222" t="s">
        <v>143</v>
      </c>
      <c r="AU410" s="222" t="s">
        <v>139</v>
      </c>
      <c r="AV410" s="15" t="s">
        <v>138</v>
      </c>
      <c r="AW410" s="15" t="s">
        <v>31</v>
      </c>
      <c r="AX410" s="15" t="s">
        <v>78</v>
      </c>
      <c r="AY410" s="222" t="s">
        <v>130</v>
      </c>
    </row>
    <row r="411" spans="1:65" s="2" customFormat="1" ht="24.15" customHeight="1">
      <c r="A411" s="36"/>
      <c r="B411" s="37"/>
      <c r="C411" s="171" t="s">
        <v>919</v>
      </c>
      <c r="D411" s="171" t="s">
        <v>133</v>
      </c>
      <c r="E411" s="172" t="s">
        <v>920</v>
      </c>
      <c r="F411" s="173" t="s">
        <v>921</v>
      </c>
      <c r="G411" s="174" t="s">
        <v>136</v>
      </c>
      <c r="H411" s="175">
        <v>1.1499999999999999</v>
      </c>
      <c r="I411" s="176"/>
      <c r="J411" s="177">
        <f>ROUND(I411*H411,2)</f>
        <v>0</v>
      </c>
      <c r="K411" s="173" t="s">
        <v>137</v>
      </c>
      <c r="L411" s="41"/>
      <c r="M411" s="178" t="s">
        <v>19</v>
      </c>
      <c r="N411" s="179" t="s">
        <v>42</v>
      </c>
      <c r="O411" s="66"/>
      <c r="P411" s="180">
        <f>O411*H411</f>
        <v>0</v>
      </c>
      <c r="Q411" s="180">
        <v>1.2E-2</v>
      </c>
      <c r="R411" s="180">
        <f>Q411*H411</f>
        <v>1.38E-2</v>
      </c>
      <c r="S411" s="180">
        <v>0</v>
      </c>
      <c r="T411" s="181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82" t="s">
        <v>221</v>
      </c>
      <c r="AT411" s="182" t="s">
        <v>133</v>
      </c>
      <c r="AU411" s="182" t="s">
        <v>139</v>
      </c>
      <c r="AY411" s="19" t="s">
        <v>130</v>
      </c>
      <c r="BE411" s="183">
        <f>IF(N411="základní",J411,0)</f>
        <v>0</v>
      </c>
      <c r="BF411" s="183">
        <f>IF(N411="snížená",J411,0)</f>
        <v>0</v>
      </c>
      <c r="BG411" s="183">
        <f>IF(N411="zákl. přenesená",J411,0)</f>
        <v>0</v>
      </c>
      <c r="BH411" s="183">
        <f>IF(N411="sníž. přenesená",J411,0)</f>
        <v>0</v>
      </c>
      <c r="BI411" s="183">
        <f>IF(N411="nulová",J411,0)</f>
        <v>0</v>
      </c>
      <c r="BJ411" s="19" t="s">
        <v>139</v>
      </c>
      <c r="BK411" s="183">
        <f>ROUND(I411*H411,2)</f>
        <v>0</v>
      </c>
      <c r="BL411" s="19" t="s">
        <v>221</v>
      </c>
      <c r="BM411" s="182" t="s">
        <v>922</v>
      </c>
    </row>
    <row r="412" spans="1:65" s="2" customFormat="1" ht="10.199999999999999">
      <c r="A412" s="36"/>
      <c r="B412" s="37"/>
      <c r="C412" s="38"/>
      <c r="D412" s="184" t="s">
        <v>141</v>
      </c>
      <c r="E412" s="38"/>
      <c r="F412" s="185" t="s">
        <v>923</v>
      </c>
      <c r="G412" s="38"/>
      <c r="H412" s="38"/>
      <c r="I412" s="186"/>
      <c r="J412" s="38"/>
      <c r="K412" s="38"/>
      <c r="L412" s="41"/>
      <c r="M412" s="187"/>
      <c r="N412" s="188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141</v>
      </c>
      <c r="AU412" s="19" t="s">
        <v>139</v>
      </c>
    </row>
    <row r="413" spans="1:65" s="2" customFormat="1" ht="16.5" customHeight="1">
      <c r="A413" s="36"/>
      <c r="B413" s="37"/>
      <c r="C413" s="171" t="s">
        <v>924</v>
      </c>
      <c r="D413" s="171" t="s">
        <v>133</v>
      </c>
      <c r="E413" s="172" t="s">
        <v>925</v>
      </c>
      <c r="F413" s="173" t="s">
        <v>926</v>
      </c>
      <c r="G413" s="174" t="s">
        <v>136</v>
      </c>
      <c r="H413" s="175">
        <v>1.1499999999999999</v>
      </c>
      <c r="I413" s="176"/>
      <c r="J413" s="177">
        <f>ROUND(I413*H413,2)</f>
        <v>0</v>
      </c>
      <c r="K413" s="173" t="s">
        <v>19</v>
      </c>
      <c r="L413" s="41"/>
      <c r="M413" s="178" t="s">
        <v>19</v>
      </c>
      <c r="N413" s="179" t="s">
        <v>42</v>
      </c>
      <c r="O413" s="66"/>
      <c r="P413" s="180">
        <f>O413*H413</f>
        <v>0</v>
      </c>
      <c r="Q413" s="180">
        <v>0</v>
      </c>
      <c r="R413" s="180">
        <f>Q413*H413</f>
        <v>0</v>
      </c>
      <c r="S413" s="180">
        <v>3.5299999999999998E-2</v>
      </c>
      <c r="T413" s="181">
        <f>S413*H413</f>
        <v>4.0594999999999992E-2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82" t="s">
        <v>221</v>
      </c>
      <c r="AT413" s="182" t="s">
        <v>133</v>
      </c>
      <c r="AU413" s="182" t="s">
        <v>139</v>
      </c>
      <c r="AY413" s="19" t="s">
        <v>130</v>
      </c>
      <c r="BE413" s="183">
        <f>IF(N413="základní",J413,0)</f>
        <v>0</v>
      </c>
      <c r="BF413" s="183">
        <f>IF(N413="snížená",J413,0)</f>
        <v>0</v>
      </c>
      <c r="BG413" s="183">
        <f>IF(N413="zákl. přenesená",J413,0)</f>
        <v>0</v>
      </c>
      <c r="BH413" s="183">
        <f>IF(N413="sníž. přenesená",J413,0)</f>
        <v>0</v>
      </c>
      <c r="BI413" s="183">
        <f>IF(N413="nulová",J413,0)</f>
        <v>0</v>
      </c>
      <c r="BJ413" s="19" t="s">
        <v>139</v>
      </c>
      <c r="BK413" s="183">
        <f>ROUND(I413*H413,2)</f>
        <v>0</v>
      </c>
      <c r="BL413" s="19" t="s">
        <v>221</v>
      </c>
      <c r="BM413" s="182" t="s">
        <v>927</v>
      </c>
    </row>
    <row r="414" spans="1:65" s="2" customFormat="1" ht="24.15" customHeight="1">
      <c r="A414" s="36"/>
      <c r="B414" s="37"/>
      <c r="C414" s="171" t="s">
        <v>928</v>
      </c>
      <c r="D414" s="171" t="s">
        <v>133</v>
      </c>
      <c r="E414" s="172" t="s">
        <v>929</v>
      </c>
      <c r="F414" s="173" t="s">
        <v>930</v>
      </c>
      <c r="G414" s="174" t="s">
        <v>136</v>
      </c>
      <c r="H414" s="175">
        <v>1.1499999999999999</v>
      </c>
      <c r="I414" s="176"/>
      <c r="J414" s="177">
        <f>ROUND(I414*H414,2)</f>
        <v>0</v>
      </c>
      <c r="K414" s="173" t="s">
        <v>19</v>
      </c>
      <c r="L414" s="41"/>
      <c r="M414" s="178" t="s">
        <v>19</v>
      </c>
      <c r="N414" s="179" t="s">
        <v>42</v>
      </c>
      <c r="O414" s="66"/>
      <c r="P414" s="180">
        <f>O414*H414</f>
        <v>0</v>
      </c>
      <c r="Q414" s="180">
        <v>5.3E-3</v>
      </c>
      <c r="R414" s="180">
        <f>Q414*H414</f>
        <v>6.0949999999999997E-3</v>
      </c>
      <c r="S414" s="180">
        <v>0</v>
      </c>
      <c r="T414" s="181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82" t="s">
        <v>221</v>
      </c>
      <c r="AT414" s="182" t="s">
        <v>133</v>
      </c>
      <c r="AU414" s="182" t="s">
        <v>139</v>
      </c>
      <c r="AY414" s="19" t="s">
        <v>130</v>
      </c>
      <c r="BE414" s="183">
        <f>IF(N414="základní",J414,0)</f>
        <v>0</v>
      </c>
      <c r="BF414" s="183">
        <f>IF(N414="snížená",J414,0)</f>
        <v>0</v>
      </c>
      <c r="BG414" s="183">
        <f>IF(N414="zákl. přenesená",J414,0)</f>
        <v>0</v>
      </c>
      <c r="BH414" s="183">
        <f>IF(N414="sníž. přenesená",J414,0)</f>
        <v>0</v>
      </c>
      <c r="BI414" s="183">
        <f>IF(N414="nulová",J414,0)</f>
        <v>0</v>
      </c>
      <c r="BJ414" s="19" t="s">
        <v>139</v>
      </c>
      <c r="BK414" s="183">
        <f>ROUND(I414*H414,2)</f>
        <v>0</v>
      </c>
      <c r="BL414" s="19" t="s">
        <v>221</v>
      </c>
      <c r="BM414" s="182" t="s">
        <v>931</v>
      </c>
    </row>
    <row r="415" spans="1:65" s="2" customFormat="1" ht="16.5" customHeight="1">
      <c r="A415" s="36"/>
      <c r="B415" s="37"/>
      <c r="C415" s="223" t="s">
        <v>932</v>
      </c>
      <c r="D415" s="223" t="s">
        <v>228</v>
      </c>
      <c r="E415" s="224" t="s">
        <v>933</v>
      </c>
      <c r="F415" s="225" t="s">
        <v>934</v>
      </c>
      <c r="G415" s="226" t="s">
        <v>136</v>
      </c>
      <c r="H415" s="227">
        <v>1.2649999999999999</v>
      </c>
      <c r="I415" s="228"/>
      <c r="J415" s="229">
        <f>ROUND(I415*H415,2)</f>
        <v>0</v>
      </c>
      <c r="K415" s="225" t="s">
        <v>19</v>
      </c>
      <c r="L415" s="230"/>
      <c r="M415" s="231" t="s">
        <v>19</v>
      </c>
      <c r="N415" s="232" t="s">
        <v>42</v>
      </c>
      <c r="O415" s="66"/>
      <c r="P415" s="180">
        <f>O415*H415</f>
        <v>0</v>
      </c>
      <c r="Q415" s="180">
        <v>1.9199999999999998E-2</v>
      </c>
      <c r="R415" s="180">
        <f>Q415*H415</f>
        <v>2.4287999999999997E-2</v>
      </c>
      <c r="S415" s="180">
        <v>0</v>
      </c>
      <c r="T415" s="181">
        <f>S415*H415</f>
        <v>0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82" t="s">
        <v>305</v>
      </c>
      <c r="AT415" s="182" t="s">
        <v>228</v>
      </c>
      <c r="AU415" s="182" t="s">
        <v>139</v>
      </c>
      <c r="AY415" s="19" t="s">
        <v>130</v>
      </c>
      <c r="BE415" s="183">
        <f>IF(N415="základní",J415,0)</f>
        <v>0</v>
      </c>
      <c r="BF415" s="183">
        <f>IF(N415="snížená",J415,0)</f>
        <v>0</v>
      </c>
      <c r="BG415" s="183">
        <f>IF(N415="zákl. přenesená",J415,0)</f>
        <v>0</v>
      </c>
      <c r="BH415" s="183">
        <f>IF(N415="sníž. přenesená",J415,0)</f>
        <v>0</v>
      </c>
      <c r="BI415" s="183">
        <f>IF(N415="nulová",J415,0)</f>
        <v>0</v>
      </c>
      <c r="BJ415" s="19" t="s">
        <v>139</v>
      </c>
      <c r="BK415" s="183">
        <f>ROUND(I415*H415,2)</f>
        <v>0</v>
      </c>
      <c r="BL415" s="19" t="s">
        <v>221</v>
      </c>
      <c r="BM415" s="182" t="s">
        <v>935</v>
      </c>
    </row>
    <row r="416" spans="1:65" s="13" customFormat="1" ht="10.199999999999999">
      <c r="B416" s="189"/>
      <c r="C416" s="190"/>
      <c r="D416" s="191" t="s">
        <v>143</v>
      </c>
      <c r="E416" s="192" t="s">
        <v>19</v>
      </c>
      <c r="F416" s="193" t="s">
        <v>936</v>
      </c>
      <c r="G416" s="190"/>
      <c r="H416" s="194">
        <v>1.2649999999999999</v>
      </c>
      <c r="I416" s="195"/>
      <c r="J416" s="190"/>
      <c r="K416" s="190"/>
      <c r="L416" s="196"/>
      <c r="M416" s="197"/>
      <c r="N416" s="198"/>
      <c r="O416" s="198"/>
      <c r="P416" s="198"/>
      <c r="Q416" s="198"/>
      <c r="R416" s="198"/>
      <c r="S416" s="198"/>
      <c r="T416" s="199"/>
      <c r="AT416" s="200" t="s">
        <v>143</v>
      </c>
      <c r="AU416" s="200" t="s">
        <v>139</v>
      </c>
      <c r="AV416" s="13" t="s">
        <v>139</v>
      </c>
      <c r="AW416" s="13" t="s">
        <v>31</v>
      </c>
      <c r="AX416" s="13" t="s">
        <v>70</v>
      </c>
      <c r="AY416" s="200" t="s">
        <v>130</v>
      </c>
    </row>
    <row r="417" spans="1:65" s="15" customFormat="1" ht="10.199999999999999">
      <c r="B417" s="212"/>
      <c r="C417" s="213"/>
      <c r="D417" s="191" t="s">
        <v>143</v>
      </c>
      <c r="E417" s="214" t="s">
        <v>19</v>
      </c>
      <c r="F417" s="215" t="s">
        <v>147</v>
      </c>
      <c r="G417" s="213"/>
      <c r="H417" s="216">
        <v>1.2649999999999999</v>
      </c>
      <c r="I417" s="217"/>
      <c r="J417" s="213"/>
      <c r="K417" s="213"/>
      <c r="L417" s="218"/>
      <c r="M417" s="219"/>
      <c r="N417" s="220"/>
      <c r="O417" s="220"/>
      <c r="P417" s="220"/>
      <c r="Q417" s="220"/>
      <c r="R417" s="220"/>
      <c r="S417" s="220"/>
      <c r="T417" s="221"/>
      <c r="AT417" s="222" t="s">
        <v>143</v>
      </c>
      <c r="AU417" s="222" t="s">
        <v>139</v>
      </c>
      <c r="AV417" s="15" t="s">
        <v>138</v>
      </c>
      <c r="AW417" s="15" t="s">
        <v>31</v>
      </c>
      <c r="AX417" s="15" t="s">
        <v>78</v>
      </c>
      <c r="AY417" s="222" t="s">
        <v>130</v>
      </c>
    </row>
    <row r="418" spans="1:65" s="2" customFormat="1" ht="21.75" customHeight="1">
      <c r="A418" s="36"/>
      <c r="B418" s="37"/>
      <c r="C418" s="171" t="s">
        <v>937</v>
      </c>
      <c r="D418" s="171" t="s">
        <v>133</v>
      </c>
      <c r="E418" s="172" t="s">
        <v>938</v>
      </c>
      <c r="F418" s="173" t="s">
        <v>939</v>
      </c>
      <c r="G418" s="174" t="s">
        <v>136</v>
      </c>
      <c r="H418" s="175">
        <v>1.1499999999999999</v>
      </c>
      <c r="I418" s="176"/>
      <c r="J418" s="177">
        <f>ROUND(I418*H418,2)</f>
        <v>0</v>
      </c>
      <c r="K418" s="173" t="s">
        <v>19</v>
      </c>
      <c r="L418" s="41"/>
      <c r="M418" s="178" t="s">
        <v>19</v>
      </c>
      <c r="N418" s="179" t="s">
        <v>42</v>
      </c>
      <c r="O418" s="66"/>
      <c r="P418" s="180">
        <f>O418*H418</f>
        <v>0</v>
      </c>
      <c r="Q418" s="180">
        <v>0</v>
      </c>
      <c r="R418" s="180">
        <f>Q418*H418</f>
        <v>0</v>
      </c>
      <c r="S418" s="180">
        <v>0</v>
      </c>
      <c r="T418" s="181">
        <f>S418*H418</f>
        <v>0</v>
      </c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R418" s="182" t="s">
        <v>221</v>
      </c>
      <c r="AT418" s="182" t="s">
        <v>133</v>
      </c>
      <c r="AU418" s="182" t="s">
        <v>139</v>
      </c>
      <c r="AY418" s="19" t="s">
        <v>130</v>
      </c>
      <c r="BE418" s="183">
        <f>IF(N418="základní",J418,0)</f>
        <v>0</v>
      </c>
      <c r="BF418" s="183">
        <f>IF(N418="snížená",J418,0)</f>
        <v>0</v>
      </c>
      <c r="BG418" s="183">
        <f>IF(N418="zákl. přenesená",J418,0)</f>
        <v>0</v>
      </c>
      <c r="BH418" s="183">
        <f>IF(N418="sníž. přenesená",J418,0)</f>
        <v>0</v>
      </c>
      <c r="BI418" s="183">
        <f>IF(N418="nulová",J418,0)</f>
        <v>0</v>
      </c>
      <c r="BJ418" s="19" t="s">
        <v>139</v>
      </c>
      <c r="BK418" s="183">
        <f>ROUND(I418*H418,2)</f>
        <v>0</v>
      </c>
      <c r="BL418" s="19" t="s">
        <v>221</v>
      </c>
      <c r="BM418" s="182" t="s">
        <v>940</v>
      </c>
    </row>
    <row r="419" spans="1:65" s="2" customFormat="1" ht="21.75" customHeight="1">
      <c r="A419" s="36"/>
      <c r="B419" s="37"/>
      <c r="C419" s="171" t="s">
        <v>941</v>
      </c>
      <c r="D419" s="171" t="s">
        <v>133</v>
      </c>
      <c r="E419" s="172" t="s">
        <v>942</v>
      </c>
      <c r="F419" s="173" t="s">
        <v>943</v>
      </c>
      <c r="G419" s="174" t="s">
        <v>136</v>
      </c>
      <c r="H419" s="175">
        <v>1.1499999999999999</v>
      </c>
      <c r="I419" s="176"/>
      <c r="J419" s="177">
        <f>ROUND(I419*H419,2)</f>
        <v>0</v>
      </c>
      <c r="K419" s="173" t="s">
        <v>19</v>
      </c>
      <c r="L419" s="41"/>
      <c r="M419" s="178" t="s">
        <v>19</v>
      </c>
      <c r="N419" s="179" t="s">
        <v>42</v>
      </c>
      <c r="O419" s="66"/>
      <c r="P419" s="180">
        <f>O419*H419</f>
        <v>0</v>
      </c>
      <c r="Q419" s="180">
        <v>0</v>
      </c>
      <c r="R419" s="180">
        <f>Q419*H419</f>
        <v>0</v>
      </c>
      <c r="S419" s="180">
        <v>0</v>
      </c>
      <c r="T419" s="181">
        <f>S419*H419</f>
        <v>0</v>
      </c>
      <c r="U419" s="36"/>
      <c r="V419" s="36"/>
      <c r="W419" s="36"/>
      <c r="X419" s="36"/>
      <c r="Y419" s="36"/>
      <c r="Z419" s="36"/>
      <c r="AA419" s="36"/>
      <c r="AB419" s="36"/>
      <c r="AC419" s="36"/>
      <c r="AD419" s="36"/>
      <c r="AE419" s="36"/>
      <c r="AR419" s="182" t="s">
        <v>221</v>
      </c>
      <c r="AT419" s="182" t="s">
        <v>133</v>
      </c>
      <c r="AU419" s="182" t="s">
        <v>139</v>
      </c>
      <c r="AY419" s="19" t="s">
        <v>130</v>
      </c>
      <c r="BE419" s="183">
        <f>IF(N419="základní",J419,0)</f>
        <v>0</v>
      </c>
      <c r="BF419" s="183">
        <f>IF(N419="snížená",J419,0)</f>
        <v>0</v>
      </c>
      <c r="BG419" s="183">
        <f>IF(N419="zákl. přenesená",J419,0)</f>
        <v>0</v>
      </c>
      <c r="BH419" s="183">
        <f>IF(N419="sníž. přenesená",J419,0)</f>
        <v>0</v>
      </c>
      <c r="BI419" s="183">
        <f>IF(N419="nulová",J419,0)</f>
        <v>0</v>
      </c>
      <c r="BJ419" s="19" t="s">
        <v>139</v>
      </c>
      <c r="BK419" s="183">
        <f>ROUND(I419*H419,2)</f>
        <v>0</v>
      </c>
      <c r="BL419" s="19" t="s">
        <v>221</v>
      </c>
      <c r="BM419" s="182" t="s">
        <v>944</v>
      </c>
    </row>
    <row r="420" spans="1:65" s="2" customFormat="1" ht="16.5" customHeight="1">
      <c r="A420" s="36"/>
      <c r="B420" s="37"/>
      <c r="C420" s="171" t="s">
        <v>945</v>
      </c>
      <c r="D420" s="171" t="s">
        <v>133</v>
      </c>
      <c r="E420" s="172" t="s">
        <v>946</v>
      </c>
      <c r="F420" s="173" t="s">
        <v>947</v>
      </c>
      <c r="G420" s="174" t="s">
        <v>150</v>
      </c>
      <c r="H420" s="175">
        <v>7.1</v>
      </c>
      <c r="I420" s="176"/>
      <c r="J420" s="177">
        <f>ROUND(I420*H420,2)</f>
        <v>0</v>
      </c>
      <c r="K420" s="173" t="s">
        <v>137</v>
      </c>
      <c r="L420" s="41"/>
      <c r="M420" s="178" t="s">
        <v>19</v>
      </c>
      <c r="N420" s="179" t="s">
        <v>42</v>
      </c>
      <c r="O420" s="66"/>
      <c r="P420" s="180">
        <f>O420*H420</f>
        <v>0</v>
      </c>
      <c r="Q420" s="180">
        <v>3.0000000000000001E-5</v>
      </c>
      <c r="R420" s="180">
        <f>Q420*H420</f>
        <v>2.13E-4</v>
      </c>
      <c r="S420" s="180">
        <v>0</v>
      </c>
      <c r="T420" s="181">
        <f>S420*H420</f>
        <v>0</v>
      </c>
      <c r="U420" s="36"/>
      <c r="V420" s="36"/>
      <c r="W420" s="36"/>
      <c r="X420" s="36"/>
      <c r="Y420" s="36"/>
      <c r="Z420" s="36"/>
      <c r="AA420" s="36"/>
      <c r="AB420" s="36"/>
      <c r="AC420" s="36"/>
      <c r="AD420" s="36"/>
      <c r="AE420" s="36"/>
      <c r="AR420" s="182" t="s">
        <v>221</v>
      </c>
      <c r="AT420" s="182" t="s">
        <v>133</v>
      </c>
      <c r="AU420" s="182" t="s">
        <v>139</v>
      </c>
      <c r="AY420" s="19" t="s">
        <v>130</v>
      </c>
      <c r="BE420" s="183">
        <f>IF(N420="základní",J420,0)</f>
        <v>0</v>
      </c>
      <c r="BF420" s="183">
        <f>IF(N420="snížená",J420,0)</f>
        <v>0</v>
      </c>
      <c r="BG420" s="183">
        <f>IF(N420="zákl. přenesená",J420,0)</f>
        <v>0</v>
      </c>
      <c r="BH420" s="183">
        <f>IF(N420="sníž. přenesená",J420,0)</f>
        <v>0</v>
      </c>
      <c r="BI420" s="183">
        <f>IF(N420="nulová",J420,0)</f>
        <v>0</v>
      </c>
      <c r="BJ420" s="19" t="s">
        <v>139</v>
      </c>
      <c r="BK420" s="183">
        <f>ROUND(I420*H420,2)</f>
        <v>0</v>
      </c>
      <c r="BL420" s="19" t="s">
        <v>221</v>
      </c>
      <c r="BM420" s="182" t="s">
        <v>948</v>
      </c>
    </row>
    <row r="421" spans="1:65" s="2" customFormat="1" ht="10.199999999999999">
      <c r="A421" s="36"/>
      <c r="B421" s="37"/>
      <c r="C421" s="38"/>
      <c r="D421" s="184" t="s">
        <v>141</v>
      </c>
      <c r="E421" s="38"/>
      <c r="F421" s="185" t="s">
        <v>949</v>
      </c>
      <c r="G421" s="38"/>
      <c r="H421" s="38"/>
      <c r="I421" s="186"/>
      <c r="J421" s="38"/>
      <c r="K421" s="38"/>
      <c r="L421" s="41"/>
      <c r="M421" s="187"/>
      <c r="N421" s="188"/>
      <c r="O421" s="66"/>
      <c r="P421" s="66"/>
      <c r="Q421" s="66"/>
      <c r="R421" s="66"/>
      <c r="S421" s="66"/>
      <c r="T421" s="67"/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T421" s="19" t="s">
        <v>141</v>
      </c>
      <c r="AU421" s="19" t="s">
        <v>139</v>
      </c>
    </row>
    <row r="422" spans="1:65" s="2" customFormat="1" ht="16.5" customHeight="1">
      <c r="A422" s="36"/>
      <c r="B422" s="37"/>
      <c r="C422" s="171" t="s">
        <v>950</v>
      </c>
      <c r="D422" s="171" t="s">
        <v>133</v>
      </c>
      <c r="E422" s="172" t="s">
        <v>951</v>
      </c>
      <c r="F422" s="173" t="s">
        <v>952</v>
      </c>
      <c r="G422" s="174" t="s">
        <v>136</v>
      </c>
      <c r="H422" s="175">
        <v>1.1499999999999999</v>
      </c>
      <c r="I422" s="176"/>
      <c r="J422" s="177">
        <f>ROUND(I422*H422,2)</f>
        <v>0</v>
      </c>
      <c r="K422" s="173" t="s">
        <v>137</v>
      </c>
      <c r="L422" s="41"/>
      <c r="M422" s="178" t="s">
        <v>19</v>
      </c>
      <c r="N422" s="179" t="s">
        <v>42</v>
      </c>
      <c r="O422" s="66"/>
      <c r="P422" s="180">
        <f>O422*H422</f>
        <v>0</v>
      </c>
      <c r="Q422" s="180">
        <v>5.0000000000000002E-5</v>
      </c>
      <c r="R422" s="180">
        <f>Q422*H422</f>
        <v>5.7499999999999995E-5</v>
      </c>
      <c r="S422" s="180">
        <v>0</v>
      </c>
      <c r="T422" s="181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82" t="s">
        <v>221</v>
      </c>
      <c r="AT422" s="182" t="s">
        <v>133</v>
      </c>
      <c r="AU422" s="182" t="s">
        <v>139</v>
      </c>
      <c r="AY422" s="19" t="s">
        <v>130</v>
      </c>
      <c r="BE422" s="183">
        <f>IF(N422="základní",J422,0)</f>
        <v>0</v>
      </c>
      <c r="BF422" s="183">
        <f>IF(N422="snížená",J422,0)</f>
        <v>0</v>
      </c>
      <c r="BG422" s="183">
        <f>IF(N422="zákl. přenesená",J422,0)</f>
        <v>0</v>
      </c>
      <c r="BH422" s="183">
        <f>IF(N422="sníž. přenesená",J422,0)</f>
        <v>0</v>
      </c>
      <c r="BI422" s="183">
        <f>IF(N422="nulová",J422,0)</f>
        <v>0</v>
      </c>
      <c r="BJ422" s="19" t="s">
        <v>139</v>
      </c>
      <c r="BK422" s="183">
        <f>ROUND(I422*H422,2)</f>
        <v>0</v>
      </c>
      <c r="BL422" s="19" t="s">
        <v>221</v>
      </c>
      <c r="BM422" s="182" t="s">
        <v>953</v>
      </c>
    </row>
    <row r="423" spans="1:65" s="2" customFormat="1" ht="10.199999999999999">
      <c r="A423" s="36"/>
      <c r="B423" s="37"/>
      <c r="C423" s="38"/>
      <c r="D423" s="184" t="s">
        <v>141</v>
      </c>
      <c r="E423" s="38"/>
      <c r="F423" s="185" t="s">
        <v>954</v>
      </c>
      <c r="G423" s="38"/>
      <c r="H423" s="38"/>
      <c r="I423" s="186"/>
      <c r="J423" s="38"/>
      <c r="K423" s="38"/>
      <c r="L423" s="41"/>
      <c r="M423" s="187"/>
      <c r="N423" s="188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141</v>
      </c>
      <c r="AU423" s="19" t="s">
        <v>139</v>
      </c>
    </row>
    <row r="424" spans="1:65" s="2" customFormat="1" ht="24.15" customHeight="1">
      <c r="A424" s="36"/>
      <c r="B424" s="37"/>
      <c r="C424" s="171" t="s">
        <v>955</v>
      </c>
      <c r="D424" s="171" t="s">
        <v>133</v>
      </c>
      <c r="E424" s="172" t="s">
        <v>956</v>
      </c>
      <c r="F424" s="173" t="s">
        <v>957</v>
      </c>
      <c r="G424" s="174" t="s">
        <v>377</v>
      </c>
      <c r="H424" s="233"/>
      <c r="I424" s="176"/>
      <c r="J424" s="177">
        <f>ROUND(I424*H424,2)</f>
        <v>0</v>
      </c>
      <c r="K424" s="173" t="s">
        <v>137</v>
      </c>
      <c r="L424" s="41"/>
      <c r="M424" s="178" t="s">
        <v>19</v>
      </c>
      <c r="N424" s="179" t="s">
        <v>42</v>
      </c>
      <c r="O424" s="66"/>
      <c r="P424" s="180">
        <f>O424*H424</f>
        <v>0</v>
      </c>
      <c r="Q424" s="180">
        <v>0</v>
      </c>
      <c r="R424" s="180">
        <f>Q424*H424</f>
        <v>0</v>
      </c>
      <c r="S424" s="180">
        <v>0</v>
      </c>
      <c r="T424" s="181">
        <f>S424*H424</f>
        <v>0</v>
      </c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R424" s="182" t="s">
        <v>221</v>
      </c>
      <c r="AT424" s="182" t="s">
        <v>133</v>
      </c>
      <c r="AU424" s="182" t="s">
        <v>139</v>
      </c>
      <c r="AY424" s="19" t="s">
        <v>130</v>
      </c>
      <c r="BE424" s="183">
        <f>IF(N424="základní",J424,0)</f>
        <v>0</v>
      </c>
      <c r="BF424" s="183">
        <f>IF(N424="snížená",J424,0)</f>
        <v>0</v>
      </c>
      <c r="BG424" s="183">
        <f>IF(N424="zákl. přenesená",J424,0)</f>
        <v>0</v>
      </c>
      <c r="BH424" s="183">
        <f>IF(N424="sníž. přenesená",J424,0)</f>
        <v>0</v>
      </c>
      <c r="BI424" s="183">
        <f>IF(N424="nulová",J424,0)</f>
        <v>0</v>
      </c>
      <c r="BJ424" s="19" t="s">
        <v>139</v>
      </c>
      <c r="BK424" s="183">
        <f>ROUND(I424*H424,2)</f>
        <v>0</v>
      </c>
      <c r="BL424" s="19" t="s">
        <v>221</v>
      </c>
      <c r="BM424" s="182" t="s">
        <v>958</v>
      </c>
    </row>
    <row r="425" spans="1:65" s="2" customFormat="1" ht="10.199999999999999">
      <c r="A425" s="36"/>
      <c r="B425" s="37"/>
      <c r="C425" s="38"/>
      <c r="D425" s="184" t="s">
        <v>141</v>
      </c>
      <c r="E425" s="38"/>
      <c r="F425" s="185" t="s">
        <v>959</v>
      </c>
      <c r="G425" s="38"/>
      <c r="H425" s="38"/>
      <c r="I425" s="186"/>
      <c r="J425" s="38"/>
      <c r="K425" s="38"/>
      <c r="L425" s="41"/>
      <c r="M425" s="187"/>
      <c r="N425" s="188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141</v>
      </c>
      <c r="AU425" s="19" t="s">
        <v>139</v>
      </c>
    </row>
    <row r="426" spans="1:65" s="12" customFormat="1" ht="22.8" customHeight="1">
      <c r="B426" s="155"/>
      <c r="C426" s="156"/>
      <c r="D426" s="157" t="s">
        <v>69</v>
      </c>
      <c r="E426" s="169" t="s">
        <v>960</v>
      </c>
      <c r="F426" s="169" t="s">
        <v>961</v>
      </c>
      <c r="G426" s="156"/>
      <c r="H426" s="156"/>
      <c r="I426" s="159"/>
      <c r="J426" s="170">
        <f>BK426</f>
        <v>0</v>
      </c>
      <c r="K426" s="156"/>
      <c r="L426" s="161"/>
      <c r="M426" s="162"/>
      <c r="N426" s="163"/>
      <c r="O426" s="163"/>
      <c r="P426" s="164">
        <f>SUM(P427:P443)</f>
        <v>0</v>
      </c>
      <c r="Q426" s="163"/>
      <c r="R426" s="164">
        <f>SUM(R427:R443)</f>
        <v>0.34565400000000002</v>
      </c>
      <c r="S426" s="163"/>
      <c r="T426" s="165">
        <f>SUM(T427:T443)</f>
        <v>0.10199999999999999</v>
      </c>
      <c r="AR426" s="166" t="s">
        <v>139</v>
      </c>
      <c r="AT426" s="167" t="s">
        <v>69</v>
      </c>
      <c r="AU426" s="167" t="s">
        <v>78</v>
      </c>
      <c r="AY426" s="166" t="s">
        <v>130</v>
      </c>
      <c r="BK426" s="168">
        <f>SUM(BK427:BK443)</f>
        <v>0</v>
      </c>
    </row>
    <row r="427" spans="1:65" s="2" customFormat="1" ht="24.15" customHeight="1">
      <c r="A427" s="36"/>
      <c r="B427" s="37"/>
      <c r="C427" s="171" t="s">
        <v>962</v>
      </c>
      <c r="D427" s="171" t="s">
        <v>133</v>
      </c>
      <c r="E427" s="172" t="s">
        <v>963</v>
      </c>
      <c r="F427" s="173" t="s">
        <v>964</v>
      </c>
      <c r="G427" s="174" t="s">
        <v>136</v>
      </c>
      <c r="H427" s="175">
        <v>31</v>
      </c>
      <c r="I427" s="176"/>
      <c r="J427" s="177">
        <f>ROUND(I427*H427,2)</f>
        <v>0</v>
      </c>
      <c r="K427" s="173" t="s">
        <v>137</v>
      </c>
      <c r="L427" s="41"/>
      <c r="M427" s="178" t="s">
        <v>19</v>
      </c>
      <c r="N427" s="179" t="s">
        <v>42</v>
      </c>
      <c r="O427" s="66"/>
      <c r="P427" s="180">
        <f>O427*H427</f>
        <v>0</v>
      </c>
      <c r="Q427" s="180">
        <v>0</v>
      </c>
      <c r="R427" s="180">
        <f>Q427*H427</f>
        <v>0</v>
      </c>
      <c r="S427" s="180">
        <v>0</v>
      </c>
      <c r="T427" s="181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82" t="s">
        <v>221</v>
      </c>
      <c r="AT427" s="182" t="s">
        <v>133</v>
      </c>
      <c r="AU427" s="182" t="s">
        <v>139</v>
      </c>
      <c r="AY427" s="19" t="s">
        <v>130</v>
      </c>
      <c r="BE427" s="183">
        <f>IF(N427="základní",J427,0)</f>
        <v>0</v>
      </c>
      <c r="BF427" s="183">
        <f>IF(N427="snížená",J427,0)</f>
        <v>0</v>
      </c>
      <c r="BG427" s="183">
        <f>IF(N427="zákl. přenesená",J427,0)</f>
        <v>0</v>
      </c>
      <c r="BH427" s="183">
        <f>IF(N427="sníž. přenesená",J427,0)</f>
        <v>0</v>
      </c>
      <c r="BI427" s="183">
        <f>IF(N427="nulová",J427,0)</f>
        <v>0</v>
      </c>
      <c r="BJ427" s="19" t="s">
        <v>139</v>
      </c>
      <c r="BK427" s="183">
        <f>ROUND(I427*H427,2)</f>
        <v>0</v>
      </c>
      <c r="BL427" s="19" t="s">
        <v>221</v>
      </c>
      <c r="BM427" s="182" t="s">
        <v>965</v>
      </c>
    </row>
    <row r="428" spans="1:65" s="2" customFormat="1" ht="10.199999999999999">
      <c r="A428" s="36"/>
      <c r="B428" s="37"/>
      <c r="C428" s="38"/>
      <c r="D428" s="184" t="s">
        <v>141</v>
      </c>
      <c r="E428" s="38"/>
      <c r="F428" s="185" t="s">
        <v>966</v>
      </c>
      <c r="G428" s="38"/>
      <c r="H428" s="38"/>
      <c r="I428" s="186"/>
      <c r="J428" s="38"/>
      <c r="K428" s="38"/>
      <c r="L428" s="41"/>
      <c r="M428" s="187"/>
      <c r="N428" s="188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141</v>
      </c>
      <c r="AU428" s="19" t="s">
        <v>139</v>
      </c>
    </row>
    <row r="429" spans="1:65" s="2" customFormat="1" ht="16.5" customHeight="1">
      <c r="A429" s="36"/>
      <c r="B429" s="37"/>
      <c r="C429" s="171" t="s">
        <v>967</v>
      </c>
      <c r="D429" s="171" t="s">
        <v>133</v>
      </c>
      <c r="E429" s="172" t="s">
        <v>968</v>
      </c>
      <c r="F429" s="173" t="s">
        <v>969</v>
      </c>
      <c r="G429" s="174" t="s">
        <v>136</v>
      </c>
      <c r="H429" s="175">
        <v>31</v>
      </c>
      <c r="I429" s="176"/>
      <c r="J429" s="177">
        <f>ROUND(I429*H429,2)</f>
        <v>0</v>
      </c>
      <c r="K429" s="173" t="s">
        <v>19</v>
      </c>
      <c r="L429" s="41"/>
      <c r="M429" s="178" t="s">
        <v>19</v>
      </c>
      <c r="N429" s="179" t="s">
        <v>42</v>
      </c>
      <c r="O429" s="66"/>
      <c r="P429" s="180">
        <f>O429*H429</f>
        <v>0</v>
      </c>
      <c r="Q429" s="180">
        <v>3.0000000000000001E-5</v>
      </c>
      <c r="R429" s="180">
        <f>Q429*H429</f>
        <v>9.3000000000000005E-4</v>
      </c>
      <c r="S429" s="180">
        <v>0</v>
      </c>
      <c r="T429" s="181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82" t="s">
        <v>221</v>
      </c>
      <c r="AT429" s="182" t="s">
        <v>133</v>
      </c>
      <c r="AU429" s="182" t="s">
        <v>139</v>
      </c>
      <c r="AY429" s="19" t="s">
        <v>130</v>
      </c>
      <c r="BE429" s="183">
        <f>IF(N429="základní",J429,0)</f>
        <v>0</v>
      </c>
      <c r="BF429" s="183">
        <f>IF(N429="snížená",J429,0)</f>
        <v>0</v>
      </c>
      <c r="BG429" s="183">
        <f>IF(N429="zákl. přenesená",J429,0)</f>
        <v>0</v>
      </c>
      <c r="BH429" s="183">
        <f>IF(N429="sníž. přenesená",J429,0)</f>
        <v>0</v>
      </c>
      <c r="BI429" s="183">
        <f>IF(N429="nulová",J429,0)</f>
        <v>0</v>
      </c>
      <c r="BJ429" s="19" t="s">
        <v>139</v>
      </c>
      <c r="BK429" s="183">
        <f>ROUND(I429*H429,2)</f>
        <v>0</v>
      </c>
      <c r="BL429" s="19" t="s">
        <v>221</v>
      </c>
      <c r="BM429" s="182" t="s">
        <v>970</v>
      </c>
    </row>
    <row r="430" spans="1:65" s="2" customFormat="1" ht="24.15" customHeight="1">
      <c r="A430" s="36"/>
      <c r="B430" s="37"/>
      <c r="C430" s="171" t="s">
        <v>971</v>
      </c>
      <c r="D430" s="171" t="s">
        <v>133</v>
      </c>
      <c r="E430" s="172" t="s">
        <v>972</v>
      </c>
      <c r="F430" s="173" t="s">
        <v>973</v>
      </c>
      <c r="G430" s="174" t="s">
        <v>136</v>
      </c>
      <c r="H430" s="175">
        <v>31</v>
      </c>
      <c r="I430" s="176"/>
      <c r="J430" s="177">
        <f>ROUND(I430*H430,2)</f>
        <v>0</v>
      </c>
      <c r="K430" s="173" t="s">
        <v>137</v>
      </c>
      <c r="L430" s="41"/>
      <c r="M430" s="178" t="s">
        <v>19</v>
      </c>
      <c r="N430" s="179" t="s">
        <v>42</v>
      </c>
      <c r="O430" s="66"/>
      <c r="P430" s="180">
        <f>O430*H430</f>
        <v>0</v>
      </c>
      <c r="Q430" s="180">
        <v>7.5799999999999999E-3</v>
      </c>
      <c r="R430" s="180">
        <f>Q430*H430</f>
        <v>0.23497999999999999</v>
      </c>
      <c r="S430" s="180">
        <v>0</v>
      </c>
      <c r="T430" s="181">
        <f>S430*H430</f>
        <v>0</v>
      </c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R430" s="182" t="s">
        <v>221</v>
      </c>
      <c r="AT430" s="182" t="s">
        <v>133</v>
      </c>
      <c r="AU430" s="182" t="s">
        <v>139</v>
      </c>
      <c r="AY430" s="19" t="s">
        <v>130</v>
      </c>
      <c r="BE430" s="183">
        <f>IF(N430="základní",J430,0)</f>
        <v>0</v>
      </c>
      <c r="BF430" s="183">
        <f>IF(N430="snížená",J430,0)</f>
        <v>0</v>
      </c>
      <c r="BG430" s="183">
        <f>IF(N430="zákl. přenesená",J430,0)</f>
        <v>0</v>
      </c>
      <c r="BH430" s="183">
        <f>IF(N430="sníž. přenesená",J430,0)</f>
        <v>0</v>
      </c>
      <c r="BI430" s="183">
        <f>IF(N430="nulová",J430,0)</f>
        <v>0</v>
      </c>
      <c r="BJ430" s="19" t="s">
        <v>139</v>
      </c>
      <c r="BK430" s="183">
        <f>ROUND(I430*H430,2)</f>
        <v>0</v>
      </c>
      <c r="BL430" s="19" t="s">
        <v>221</v>
      </c>
      <c r="BM430" s="182" t="s">
        <v>974</v>
      </c>
    </row>
    <row r="431" spans="1:65" s="2" customFormat="1" ht="10.199999999999999">
      <c r="A431" s="36"/>
      <c r="B431" s="37"/>
      <c r="C431" s="38"/>
      <c r="D431" s="184" t="s">
        <v>141</v>
      </c>
      <c r="E431" s="38"/>
      <c r="F431" s="185" t="s">
        <v>975</v>
      </c>
      <c r="G431" s="38"/>
      <c r="H431" s="38"/>
      <c r="I431" s="186"/>
      <c r="J431" s="38"/>
      <c r="K431" s="38"/>
      <c r="L431" s="41"/>
      <c r="M431" s="187"/>
      <c r="N431" s="188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141</v>
      </c>
      <c r="AU431" s="19" t="s">
        <v>139</v>
      </c>
    </row>
    <row r="432" spans="1:65" s="2" customFormat="1" ht="16.5" customHeight="1">
      <c r="A432" s="36"/>
      <c r="B432" s="37"/>
      <c r="C432" s="171" t="s">
        <v>976</v>
      </c>
      <c r="D432" s="171" t="s">
        <v>133</v>
      </c>
      <c r="E432" s="172" t="s">
        <v>977</v>
      </c>
      <c r="F432" s="173" t="s">
        <v>978</v>
      </c>
      <c r="G432" s="174" t="s">
        <v>136</v>
      </c>
      <c r="H432" s="175">
        <v>31</v>
      </c>
      <c r="I432" s="176"/>
      <c r="J432" s="177">
        <f>ROUND(I432*H432,2)</f>
        <v>0</v>
      </c>
      <c r="K432" s="173" t="s">
        <v>19</v>
      </c>
      <c r="L432" s="41"/>
      <c r="M432" s="178" t="s">
        <v>19</v>
      </c>
      <c r="N432" s="179" t="s">
        <v>42</v>
      </c>
      <c r="O432" s="66"/>
      <c r="P432" s="180">
        <f>O432*H432</f>
        <v>0</v>
      </c>
      <c r="Q432" s="180">
        <v>0</v>
      </c>
      <c r="R432" s="180">
        <f>Q432*H432</f>
        <v>0</v>
      </c>
      <c r="S432" s="180">
        <v>3.0000000000000001E-3</v>
      </c>
      <c r="T432" s="181">
        <f>S432*H432</f>
        <v>9.2999999999999999E-2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82" t="s">
        <v>221</v>
      </c>
      <c r="AT432" s="182" t="s">
        <v>133</v>
      </c>
      <c r="AU432" s="182" t="s">
        <v>139</v>
      </c>
      <c r="AY432" s="19" t="s">
        <v>130</v>
      </c>
      <c r="BE432" s="183">
        <f>IF(N432="základní",J432,0)</f>
        <v>0</v>
      </c>
      <c r="BF432" s="183">
        <f>IF(N432="snížená",J432,0)</f>
        <v>0</v>
      </c>
      <c r="BG432" s="183">
        <f>IF(N432="zákl. přenesená",J432,0)</f>
        <v>0</v>
      </c>
      <c r="BH432" s="183">
        <f>IF(N432="sníž. přenesená",J432,0)</f>
        <v>0</v>
      </c>
      <c r="BI432" s="183">
        <f>IF(N432="nulová",J432,0)</f>
        <v>0</v>
      </c>
      <c r="BJ432" s="19" t="s">
        <v>139</v>
      </c>
      <c r="BK432" s="183">
        <f>ROUND(I432*H432,2)</f>
        <v>0</v>
      </c>
      <c r="BL432" s="19" t="s">
        <v>221</v>
      </c>
      <c r="BM432" s="182" t="s">
        <v>979</v>
      </c>
    </row>
    <row r="433" spans="1:65" s="2" customFormat="1" ht="16.5" customHeight="1">
      <c r="A433" s="36"/>
      <c r="B433" s="37"/>
      <c r="C433" s="171" t="s">
        <v>980</v>
      </c>
      <c r="D433" s="171" t="s">
        <v>133</v>
      </c>
      <c r="E433" s="172" t="s">
        <v>981</v>
      </c>
      <c r="F433" s="173" t="s">
        <v>982</v>
      </c>
      <c r="G433" s="174" t="s">
        <v>136</v>
      </c>
      <c r="H433" s="175">
        <v>31</v>
      </c>
      <c r="I433" s="176"/>
      <c r="J433" s="177">
        <f>ROUND(I433*H433,2)</f>
        <v>0</v>
      </c>
      <c r="K433" s="173" t="s">
        <v>19</v>
      </c>
      <c r="L433" s="41"/>
      <c r="M433" s="178" t="s">
        <v>19</v>
      </c>
      <c r="N433" s="179" t="s">
        <v>42</v>
      </c>
      <c r="O433" s="66"/>
      <c r="P433" s="180">
        <f>O433*H433</f>
        <v>0</v>
      </c>
      <c r="Q433" s="180">
        <v>2.9999999999999997E-4</v>
      </c>
      <c r="R433" s="180">
        <f>Q433*H433</f>
        <v>9.2999999999999992E-3</v>
      </c>
      <c r="S433" s="180">
        <v>0</v>
      </c>
      <c r="T433" s="181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82" t="s">
        <v>221</v>
      </c>
      <c r="AT433" s="182" t="s">
        <v>133</v>
      </c>
      <c r="AU433" s="182" t="s">
        <v>139</v>
      </c>
      <c r="AY433" s="19" t="s">
        <v>130</v>
      </c>
      <c r="BE433" s="183">
        <f>IF(N433="základní",J433,0)</f>
        <v>0</v>
      </c>
      <c r="BF433" s="183">
        <f>IF(N433="snížená",J433,0)</f>
        <v>0</v>
      </c>
      <c r="BG433" s="183">
        <f>IF(N433="zákl. přenesená",J433,0)</f>
        <v>0</v>
      </c>
      <c r="BH433" s="183">
        <f>IF(N433="sníž. přenesená",J433,0)</f>
        <v>0</v>
      </c>
      <c r="BI433" s="183">
        <f>IF(N433="nulová",J433,0)</f>
        <v>0</v>
      </c>
      <c r="BJ433" s="19" t="s">
        <v>139</v>
      </c>
      <c r="BK433" s="183">
        <f>ROUND(I433*H433,2)</f>
        <v>0</v>
      </c>
      <c r="BL433" s="19" t="s">
        <v>221</v>
      </c>
      <c r="BM433" s="182" t="s">
        <v>983</v>
      </c>
    </row>
    <row r="434" spans="1:65" s="2" customFormat="1" ht="16.5" customHeight="1">
      <c r="A434" s="36"/>
      <c r="B434" s="37"/>
      <c r="C434" s="223" t="s">
        <v>984</v>
      </c>
      <c r="D434" s="223" t="s">
        <v>228</v>
      </c>
      <c r="E434" s="224" t="s">
        <v>985</v>
      </c>
      <c r="F434" s="225" t="s">
        <v>986</v>
      </c>
      <c r="G434" s="226" t="s">
        <v>136</v>
      </c>
      <c r="H434" s="227">
        <v>34.1</v>
      </c>
      <c r="I434" s="228"/>
      <c r="J434" s="229">
        <f>ROUND(I434*H434,2)</f>
        <v>0</v>
      </c>
      <c r="K434" s="225" t="s">
        <v>137</v>
      </c>
      <c r="L434" s="230"/>
      <c r="M434" s="231" t="s">
        <v>19</v>
      </c>
      <c r="N434" s="232" t="s">
        <v>42</v>
      </c>
      <c r="O434" s="66"/>
      <c r="P434" s="180">
        <f>O434*H434</f>
        <v>0</v>
      </c>
      <c r="Q434" s="180">
        <v>2.64E-3</v>
      </c>
      <c r="R434" s="180">
        <f>Q434*H434</f>
        <v>9.0024000000000007E-2</v>
      </c>
      <c r="S434" s="180">
        <v>0</v>
      </c>
      <c r="T434" s="181">
        <f>S434*H434</f>
        <v>0</v>
      </c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R434" s="182" t="s">
        <v>305</v>
      </c>
      <c r="AT434" s="182" t="s">
        <v>228</v>
      </c>
      <c r="AU434" s="182" t="s">
        <v>139</v>
      </c>
      <c r="AY434" s="19" t="s">
        <v>130</v>
      </c>
      <c r="BE434" s="183">
        <f>IF(N434="základní",J434,0)</f>
        <v>0</v>
      </c>
      <c r="BF434" s="183">
        <f>IF(N434="snížená",J434,0)</f>
        <v>0</v>
      </c>
      <c r="BG434" s="183">
        <f>IF(N434="zákl. přenesená",J434,0)</f>
        <v>0</v>
      </c>
      <c r="BH434" s="183">
        <f>IF(N434="sníž. přenesená",J434,0)</f>
        <v>0</v>
      </c>
      <c r="BI434" s="183">
        <f>IF(N434="nulová",J434,0)</f>
        <v>0</v>
      </c>
      <c r="BJ434" s="19" t="s">
        <v>139</v>
      </c>
      <c r="BK434" s="183">
        <f>ROUND(I434*H434,2)</f>
        <v>0</v>
      </c>
      <c r="BL434" s="19" t="s">
        <v>221</v>
      </c>
      <c r="BM434" s="182" t="s">
        <v>987</v>
      </c>
    </row>
    <row r="435" spans="1:65" s="13" customFormat="1" ht="10.199999999999999">
      <c r="B435" s="189"/>
      <c r="C435" s="190"/>
      <c r="D435" s="191" t="s">
        <v>143</v>
      </c>
      <c r="E435" s="192" t="s">
        <v>19</v>
      </c>
      <c r="F435" s="193" t="s">
        <v>988</v>
      </c>
      <c r="G435" s="190"/>
      <c r="H435" s="194">
        <v>34.1</v>
      </c>
      <c r="I435" s="195"/>
      <c r="J435" s="190"/>
      <c r="K435" s="190"/>
      <c r="L435" s="196"/>
      <c r="M435" s="197"/>
      <c r="N435" s="198"/>
      <c r="O435" s="198"/>
      <c r="P435" s="198"/>
      <c r="Q435" s="198"/>
      <c r="R435" s="198"/>
      <c r="S435" s="198"/>
      <c r="T435" s="199"/>
      <c r="AT435" s="200" t="s">
        <v>143</v>
      </c>
      <c r="AU435" s="200" t="s">
        <v>139</v>
      </c>
      <c r="AV435" s="13" t="s">
        <v>139</v>
      </c>
      <c r="AW435" s="13" t="s">
        <v>31</v>
      </c>
      <c r="AX435" s="13" t="s">
        <v>78</v>
      </c>
      <c r="AY435" s="200" t="s">
        <v>130</v>
      </c>
    </row>
    <row r="436" spans="1:65" s="2" customFormat="1" ht="16.5" customHeight="1">
      <c r="A436" s="36"/>
      <c r="B436" s="37"/>
      <c r="C436" s="171" t="s">
        <v>989</v>
      </c>
      <c r="D436" s="171" t="s">
        <v>133</v>
      </c>
      <c r="E436" s="172" t="s">
        <v>990</v>
      </c>
      <c r="F436" s="173" t="s">
        <v>991</v>
      </c>
      <c r="G436" s="174" t="s">
        <v>150</v>
      </c>
      <c r="H436" s="175">
        <v>11</v>
      </c>
      <c r="I436" s="176"/>
      <c r="J436" s="177">
        <f>ROUND(I436*H436,2)</f>
        <v>0</v>
      </c>
      <c r="K436" s="173" t="s">
        <v>19</v>
      </c>
      <c r="L436" s="41"/>
      <c r="M436" s="178" t="s">
        <v>19</v>
      </c>
      <c r="N436" s="179" t="s">
        <v>42</v>
      </c>
      <c r="O436" s="66"/>
      <c r="P436" s="180">
        <f>O436*H436</f>
        <v>0</v>
      </c>
      <c r="Q436" s="180">
        <v>2.0000000000000002E-5</v>
      </c>
      <c r="R436" s="180">
        <f>Q436*H436</f>
        <v>2.2000000000000001E-4</v>
      </c>
      <c r="S436" s="180">
        <v>0</v>
      </c>
      <c r="T436" s="181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82" t="s">
        <v>221</v>
      </c>
      <c r="AT436" s="182" t="s">
        <v>133</v>
      </c>
      <c r="AU436" s="182" t="s">
        <v>139</v>
      </c>
      <c r="AY436" s="19" t="s">
        <v>130</v>
      </c>
      <c r="BE436" s="183">
        <f>IF(N436="základní",J436,0)</f>
        <v>0</v>
      </c>
      <c r="BF436" s="183">
        <f>IF(N436="snížená",J436,0)</f>
        <v>0</v>
      </c>
      <c r="BG436" s="183">
        <f>IF(N436="zákl. přenesená",J436,0)</f>
        <v>0</v>
      </c>
      <c r="BH436" s="183">
        <f>IF(N436="sníž. přenesená",J436,0)</f>
        <v>0</v>
      </c>
      <c r="BI436" s="183">
        <f>IF(N436="nulová",J436,0)</f>
        <v>0</v>
      </c>
      <c r="BJ436" s="19" t="s">
        <v>139</v>
      </c>
      <c r="BK436" s="183">
        <f>ROUND(I436*H436,2)</f>
        <v>0</v>
      </c>
      <c r="BL436" s="19" t="s">
        <v>221</v>
      </c>
      <c r="BM436" s="182" t="s">
        <v>992</v>
      </c>
    </row>
    <row r="437" spans="1:65" s="2" customFormat="1" ht="16.5" customHeight="1">
      <c r="A437" s="36"/>
      <c r="B437" s="37"/>
      <c r="C437" s="171" t="s">
        <v>993</v>
      </c>
      <c r="D437" s="171" t="s">
        <v>133</v>
      </c>
      <c r="E437" s="172" t="s">
        <v>994</v>
      </c>
      <c r="F437" s="173" t="s">
        <v>995</v>
      </c>
      <c r="G437" s="174" t="s">
        <v>150</v>
      </c>
      <c r="H437" s="175">
        <v>30</v>
      </c>
      <c r="I437" s="176"/>
      <c r="J437" s="177">
        <f>ROUND(I437*H437,2)</f>
        <v>0</v>
      </c>
      <c r="K437" s="173" t="s">
        <v>137</v>
      </c>
      <c r="L437" s="41"/>
      <c r="M437" s="178" t="s">
        <v>19</v>
      </c>
      <c r="N437" s="179" t="s">
        <v>42</v>
      </c>
      <c r="O437" s="66"/>
      <c r="P437" s="180">
        <f>O437*H437</f>
        <v>0</v>
      </c>
      <c r="Q437" s="180">
        <v>0</v>
      </c>
      <c r="R437" s="180">
        <f>Q437*H437</f>
        <v>0</v>
      </c>
      <c r="S437" s="180">
        <v>2.9999999999999997E-4</v>
      </c>
      <c r="T437" s="181">
        <f>S437*H437</f>
        <v>8.9999999999999993E-3</v>
      </c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R437" s="182" t="s">
        <v>221</v>
      </c>
      <c r="AT437" s="182" t="s">
        <v>133</v>
      </c>
      <c r="AU437" s="182" t="s">
        <v>139</v>
      </c>
      <c r="AY437" s="19" t="s">
        <v>130</v>
      </c>
      <c r="BE437" s="183">
        <f>IF(N437="základní",J437,0)</f>
        <v>0</v>
      </c>
      <c r="BF437" s="183">
        <f>IF(N437="snížená",J437,0)</f>
        <v>0</v>
      </c>
      <c r="BG437" s="183">
        <f>IF(N437="zákl. přenesená",J437,0)</f>
        <v>0</v>
      </c>
      <c r="BH437" s="183">
        <f>IF(N437="sníž. přenesená",J437,0)</f>
        <v>0</v>
      </c>
      <c r="BI437" s="183">
        <f>IF(N437="nulová",J437,0)</f>
        <v>0</v>
      </c>
      <c r="BJ437" s="19" t="s">
        <v>139</v>
      </c>
      <c r="BK437" s="183">
        <f>ROUND(I437*H437,2)</f>
        <v>0</v>
      </c>
      <c r="BL437" s="19" t="s">
        <v>221</v>
      </c>
      <c r="BM437" s="182" t="s">
        <v>996</v>
      </c>
    </row>
    <row r="438" spans="1:65" s="2" customFormat="1" ht="10.199999999999999">
      <c r="A438" s="36"/>
      <c r="B438" s="37"/>
      <c r="C438" s="38"/>
      <c r="D438" s="184" t="s">
        <v>141</v>
      </c>
      <c r="E438" s="38"/>
      <c r="F438" s="185" t="s">
        <v>997</v>
      </c>
      <c r="G438" s="38"/>
      <c r="H438" s="38"/>
      <c r="I438" s="186"/>
      <c r="J438" s="38"/>
      <c r="K438" s="38"/>
      <c r="L438" s="41"/>
      <c r="M438" s="187"/>
      <c r="N438" s="188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141</v>
      </c>
      <c r="AU438" s="19" t="s">
        <v>139</v>
      </c>
    </row>
    <row r="439" spans="1:65" s="2" customFormat="1" ht="16.5" customHeight="1">
      <c r="A439" s="36"/>
      <c r="B439" s="37"/>
      <c r="C439" s="171" t="s">
        <v>998</v>
      </c>
      <c r="D439" s="171" t="s">
        <v>133</v>
      </c>
      <c r="E439" s="172" t="s">
        <v>999</v>
      </c>
      <c r="F439" s="173" t="s">
        <v>1000</v>
      </c>
      <c r="G439" s="174" t="s">
        <v>150</v>
      </c>
      <c r="H439" s="175">
        <v>30</v>
      </c>
      <c r="I439" s="176"/>
      <c r="J439" s="177">
        <f>ROUND(I439*H439,2)</f>
        <v>0</v>
      </c>
      <c r="K439" s="173" t="s">
        <v>19</v>
      </c>
      <c r="L439" s="41"/>
      <c r="M439" s="178" t="s">
        <v>19</v>
      </c>
      <c r="N439" s="179" t="s">
        <v>42</v>
      </c>
      <c r="O439" s="66"/>
      <c r="P439" s="180">
        <f>O439*H439</f>
        <v>0</v>
      </c>
      <c r="Q439" s="180">
        <v>1.0000000000000001E-5</v>
      </c>
      <c r="R439" s="180">
        <f>Q439*H439</f>
        <v>3.0000000000000003E-4</v>
      </c>
      <c r="S439" s="180">
        <v>0</v>
      </c>
      <c r="T439" s="181">
        <f>S439*H439</f>
        <v>0</v>
      </c>
      <c r="U439" s="36"/>
      <c r="V439" s="36"/>
      <c r="W439" s="36"/>
      <c r="X439" s="36"/>
      <c r="Y439" s="36"/>
      <c r="Z439" s="36"/>
      <c r="AA439" s="36"/>
      <c r="AB439" s="36"/>
      <c r="AC439" s="36"/>
      <c r="AD439" s="36"/>
      <c r="AE439" s="36"/>
      <c r="AR439" s="182" t="s">
        <v>221</v>
      </c>
      <c r="AT439" s="182" t="s">
        <v>133</v>
      </c>
      <c r="AU439" s="182" t="s">
        <v>139</v>
      </c>
      <c r="AY439" s="19" t="s">
        <v>130</v>
      </c>
      <c r="BE439" s="183">
        <f>IF(N439="základní",J439,0)</f>
        <v>0</v>
      </c>
      <c r="BF439" s="183">
        <f>IF(N439="snížená",J439,0)</f>
        <v>0</v>
      </c>
      <c r="BG439" s="183">
        <f>IF(N439="zákl. přenesená",J439,0)</f>
        <v>0</v>
      </c>
      <c r="BH439" s="183">
        <f>IF(N439="sníž. přenesená",J439,0)</f>
        <v>0</v>
      </c>
      <c r="BI439" s="183">
        <f>IF(N439="nulová",J439,0)</f>
        <v>0</v>
      </c>
      <c r="BJ439" s="19" t="s">
        <v>139</v>
      </c>
      <c r="BK439" s="183">
        <f>ROUND(I439*H439,2)</f>
        <v>0</v>
      </c>
      <c r="BL439" s="19" t="s">
        <v>221</v>
      </c>
      <c r="BM439" s="182" t="s">
        <v>1001</v>
      </c>
    </row>
    <row r="440" spans="1:65" s="2" customFormat="1" ht="16.5" customHeight="1">
      <c r="A440" s="36"/>
      <c r="B440" s="37"/>
      <c r="C440" s="223" t="s">
        <v>1002</v>
      </c>
      <c r="D440" s="223" t="s">
        <v>228</v>
      </c>
      <c r="E440" s="224" t="s">
        <v>1003</v>
      </c>
      <c r="F440" s="225" t="s">
        <v>1004</v>
      </c>
      <c r="G440" s="226" t="s">
        <v>150</v>
      </c>
      <c r="H440" s="227">
        <v>33</v>
      </c>
      <c r="I440" s="228"/>
      <c r="J440" s="229">
        <f>ROUND(I440*H440,2)</f>
        <v>0</v>
      </c>
      <c r="K440" s="225" t="s">
        <v>19</v>
      </c>
      <c r="L440" s="230"/>
      <c r="M440" s="231" t="s">
        <v>19</v>
      </c>
      <c r="N440" s="232" t="s">
        <v>42</v>
      </c>
      <c r="O440" s="66"/>
      <c r="P440" s="180">
        <f>O440*H440</f>
        <v>0</v>
      </c>
      <c r="Q440" s="180">
        <v>2.9999999999999997E-4</v>
      </c>
      <c r="R440" s="180">
        <f>Q440*H440</f>
        <v>9.8999999999999991E-3</v>
      </c>
      <c r="S440" s="180">
        <v>0</v>
      </c>
      <c r="T440" s="181">
        <f>S440*H440</f>
        <v>0</v>
      </c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R440" s="182" t="s">
        <v>305</v>
      </c>
      <c r="AT440" s="182" t="s">
        <v>228</v>
      </c>
      <c r="AU440" s="182" t="s">
        <v>139</v>
      </c>
      <c r="AY440" s="19" t="s">
        <v>130</v>
      </c>
      <c r="BE440" s="183">
        <f>IF(N440="základní",J440,0)</f>
        <v>0</v>
      </c>
      <c r="BF440" s="183">
        <f>IF(N440="snížená",J440,0)</f>
        <v>0</v>
      </c>
      <c r="BG440" s="183">
        <f>IF(N440="zákl. přenesená",J440,0)</f>
        <v>0</v>
      </c>
      <c r="BH440" s="183">
        <f>IF(N440="sníž. přenesená",J440,0)</f>
        <v>0</v>
      </c>
      <c r="BI440" s="183">
        <f>IF(N440="nulová",J440,0)</f>
        <v>0</v>
      </c>
      <c r="BJ440" s="19" t="s">
        <v>139</v>
      </c>
      <c r="BK440" s="183">
        <f>ROUND(I440*H440,2)</f>
        <v>0</v>
      </c>
      <c r="BL440" s="19" t="s">
        <v>221</v>
      </c>
      <c r="BM440" s="182" t="s">
        <v>1005</v>
      </c>
    </row>
    <row r="441" spans="1:65" s="13" customFormat="1" ht="10.199999999999999">
      <c r="B441" s="189"/>
      <c r="C441" s="190"/>
      <c r="D441" s="191" t="s">
        <v>143</v>
      </c>
      <c r="E441" s="192" t="s">
        <v>19</v>
      </c>
      <c r="F441" s="193" t="s">
        <v>1006</v>
      </c>
      <c r="G441" s="190"/>
      <c r="H441" s="194">
        <v>33</v>
      </c>
      <c r="I441" s="195"/>
      <c r="J441" s="190"/>
      <c r="K441" s="190"/>
      <c r="L441" s="196"/>
      <c r="M441" s="197"/>
      <c r="N441" s="198"/>
      <c r="O441" s="198"/>
      <c r="P441" s="198"/>
      <c r="Q441" s="198"/>
      <c r="R441" s="198"/>
      <c r="S441" s="198"/>
      <c r="T441" s="199"/>
      <c r="AT441" s="200" t="s">
        <v>143</v>
      </c>
      <c r="AU441" s="200" t="s">
        <v>139</v>
      </c>
      <c r="AV441" s="13" t="s">
        <v>139</v>
      </c>
      <c r="AW441" s="13" t="s">
        <v>31</v>
      </c>
      <c r="AX441" s="13" t="s">
        <v>78</v>
      </c>
      <c r="AY441" s="200" t="s">
        <v>130</v>
      </c>
    </row>
    <row r="442" spans="1:65" s="2" customFormat="1" ht="24.15" customHeight="1">
      <c r="A442" s="36"/>
      <c r="B442" s="37"/>
      <c r="C442" s="171" t="s">
        <v>1007</v>
      </c>
      <c r="D442" s="171" t="s">
        <v>133</v>
      </c>
      <c r="E442" s="172" t="s">
        <v>1008</v>
      </c>
      <c r="F442" s="173" t="s">
        <v>1009</v>
      </c>
      <c r="G442" s="174" t="s">
        <v>377</v>
      </c>
      <c r="H442" s="233"/>
      <c r="I442" s="176"/>
      <c r="J442" s="177">
        <f>ROUND(I442*H442,2)</f>
        <v>0</v>
      </c>
      <c r="K442" s="173" t="s">
        <v>137</v>
      </c>
      <c r="L442" s="41"/>
      <c r="M442" s="178" t="s">
        <v>19</v>
      </c>
      <c r="N442" s="179" t="s">
        <v>42</v>
      </c>
      <c r="O442" s="66"/>
      <c r="P442" s="180">
        <f>O442*H442</f>
        <v>0</v>
      </c>
      <c r="Q442" s="180">
        <v>0</v>
      </c>
      <c r="R442" s="180">
        <f>Q442*H442</f>
        <v>0</v>
      </c>
      <c r="S442" s="180">
        <v>0</v>
      </c>
      <c r="T442" s="181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82" t="s">
        <v>221</v>
      </c>
      <c r="AT442" s="182" t="s">
        <v>133</v>
      </c>
      <c r="AU442" s="182" t="s">
        <v>139</v>
      </c>
      <c r="AY442" s="19" t="s">
        <v>130</v>
      </c>
      <c r="BE442" s="183">
        <f>IF(N442="základní",J442,0)</f>
        <v>0</v>
      </c>
      <c r="BF442" s="183">
        <f>IF(N442="snížená",J442,0)</f>
        <v>0</v>
      </c>
      <c r="BG442" s="183">
        <f>IF(N442="zákl. přenesená",J442,0)</f>
        <v>0</v>
      </c>
      <c r="BH442" s="183">
        <f>IF(N442="sníž. přenesená",J442,0)</f>
        <v>0</v>
      </c>
      <c r="BI442" s="183">
        <f>IF(N442="nulová",J442,0)</f>
        <v>0</v>
      </c>
      <c r="BJ442" s="19" t="s">
        <v>139</v>
      </c>
      <c r="BK442" s="183">
        <f>ROUND(I442*H442,2)</f>
        <v>0</v>
      </c>
      <c r="BL442" s="19" t="s">
        <v>221</v>
      </c>
      <c r="BM442" s="182" t="s">
        <v>1010</v>
      </c>
    </row>
    <row r="443" spans="1:65" s="2" customFormat="1" ht="10.199999999999999">
      <c r="A443" s="36"/>
      <c r="B443" s="37"/>
      <c r="C443" s="38"/>
      <c r="D443" s="184" t="s">
        <v>141</v>
      </c>
      <c r="E443" s="38"/>
      <c r="F443" s="185" t="s">
        <v>1011</v>
      </c>
      <c r="G443" s="38"/>
      <c r="H443" s="38"/>
      <c r="I443" s="186"/>
      <c r="J443" s="38"/>
      <c r="K443" s="38"/>
      <c r="L443" s="41"/>
      <c r="M443" s="187"/>
      <c r="N443" s="188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141</v>
      </c>
      <c r="AU443" s="19" t="s">
        <v>139</v>
      </c>
    </row>
    <row r="444" spans="1:65" s="12" customFormat="1" ht="22.8" customHeight="1">
      <c r="B444" s="155"/>
      <c r="C444" s="156"/>
      <c r="D444" s="157" t="s">
        <v>69</v>
      </c>
      <c r="E444" s="169" t="s">
        <v>1012</v>
      </c>
      <c r="F444" s="169" t="s">
        <v>1013</v>
      </c>
      <c r="G444" s="156"/>
      <c r="H444" s="156"/>
      <c r="I444" s="159"/>
      <c r="J444" s="170">
        <f>BK444</f>
        <v>0</v>
      </c>
      <c r="K444" s="156"/>
      <c r="L444" s="161"/>
      <c r="M444" s="162"/>
      <c r="N444" s="163"/>
      <c r="O444" s="163"/>
      <c r="P444" s="164">
        <f>SUM(P445:P470)</f>
        <v>0</v>
      </c>
      <c r="Q444" s="163"/>
      <c r="R444" s="164">
        <f>SUM(R445:R470)</f>
        <v>0.24711200000000003</v>
      </c>
      <c r="S444" s="163"/>
      <c r="T444" s="165">
        <f>SUM(T445:T470)</f>
        <v>0.98243500000000017</v>
      </c>
      <c r="AR444" s="166" t="s">
        <v>139</v>
      </c>
      <c r="AT444" s="167" t="s">
        <v>69</v>
      </c>
      <c r="AU444" s="167" t="s">
        <v>78</v>
      </c>
      <c r="AY444" s="166" t="s">
        <v>130</v>
      </c>
      <c r="BK444" s="168">
        <f>SUM(BK445:BK470)</f>
        <v>0</v>
      </c>
    </row>
    <row r="445" spans="1:65" s="2" customFormat="1" ht="16.5" customHeight="1">
      <c r="A445" s="36"/>
      <c r="B445" s="37"/>
      <c r="C445" s="171" t="s">
        <v>1014</v>
      </c>
      <c r="D445" s="171" t="s">
        <v>133</v>
      </c>
      <c r="E445" s="172" t="s">
        <v>1015</v>
      </c>
      <c r="F445" s="173" t="s">
        <v>1016</v>
      </c>
      <c r="G445" s="174" t="s">
        <v>136</v>
      </c>
      <c r="H445" s="175">
        <v>12.05</v>
      </c>
      <c r="I445" s="176"/>
      <c r="J445" s="177">
        <f>ROUND(I445*H445,2)</f>
        <v>0</v>
      </c>
      <c r="K445" s="173" t="s">
        <v>19</v>
      </c>
      <c r="L445" s="41"/>
      <c r="M445" s="178" t="s">
        <v>19</v>
      </c>
      <c r="N445" s="179" t="s">
        <v>42</v>
      </c>
      <c r="O445" s="66"/>
      <c r="P445" s="180">
        <f>O445*H445</f>
        <v>0</v>
      </c>
      <c r="Q445" s="180">
        <v>2.9999999999999997E-4</v>
      </c>
      <c r="R445" s="180">
        <f>Q445*H445</f>
        <v>3.6149999999999997E-3</v>
      </c>
      <c r="S445" s="180">
        <v>0</v>
      </c>
      <c r="T445" s="181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82" t="s">
        <v>221</v>
      </c>
      <c r="AT445" s="182" t="s">
        <v>133</v>
      </c>
      <c r="AU445" s="182" t="s">
        <v>139</v>
      </c>
      <c r="AY445" s="19" t="s">
        <v>130</v>
      </c>
      <c r="BE445" s="183">
        <f>IF(N445="základní",J445,0)</f>
        <v>0</v>
      </c>
      <c r="BF445" s="183">
        <f>IF(N445="snížená",J445,0)</f>
        <v>0</v>
      </c>
      <c r="BG445" s="183">
        <f>IF(N445="zákl. přenesená",J445,0)</f>
        <v>0</v>
      </c>
      <c r="BH445" s="183">
        <f>IF(N445="sníž. přenesená",J445,0)</f>
        <v>0</v>
      </c>
      <c r="BI445" s="183">
        <f>IF(N445="nulová",J445,0)</f>
        <v>0</v>
      </c>
      <c r="BJ445" s="19" t="s">
        <v>139</v>
      </c>
      <c r="BK445" s="183">
        <f>ROUND(I445*H445,2)</f>
        <v>0</v>
      </c>
      <c r="BL445" s="19" t="s">
        <v>221</v>
      </c>
      <c r="BM445" s="182" t="s">
        <v>1017</v>
      </c>
    </row>
    <row r="446" spans="1:65" s="13" customFormat="1" ht="10.199999999999999">
      <c r="B446" s="189"/>
      <c r="C446" s="190"/>
      <c r="D446" s="191" t="s">
        <v>143</v>
      </c>
      <c r="E446" s="192" t="s">
        <v>19</v>
      </c>
      <c r="F446" s="193" t="s">
        <v>1018</v>
      </c>
      <c r="G446" s="190"/>
      <c r="H446" s="194">
        <v>10.4</v>
      </c>
      <c r="I446" s="195"/>
      <c r="J446" s="190"/>
      <c r="K446" s="190"/>
      <c r="L446" s="196"/>
      <c r="M446" s="197"/>
      <c r="N446" s="198"/>
      <c r="O446" s="198"/>
      <c r="P446" s="198"/>
      <c r="Q446" s="198"/>
      <c r="R446" s="198"/>
      <c r="S446" s="198"/>
      <c r="T446" s="199"/>
      <c r="AT446" s="200" t="s">
        <v>143</v>
      </c>
      <c r="AU446" s="200" t="s">
        <v>139</v>
      </c>
      <c r="AV446" s="13" t="s">
        <v>139</v>
      </c>
      <c r="AW446" s="13" t="s">
        <v>31</v>
      </c>
      <c r="AX446" s="13" t="s">
        <v>70</v>
      </c>
      <c r="AY446" s="200" t="s">
        <v>130</v>
      </c>
    </row>
    <row r="447" spans="1:65" s="14" customFormat="1" ht="10.199999999999999">
      <c r="B447" s="201"/>
      <c r="C447" s="202"/>
      <c r="D447" s="191" t="s">
        <v>143</v>
      </c>
      <c r="E447" s="203" t="s">
        <v>19</v>
      </c>
      <c r="F447" s="204" t="s">
        <v>145</v>
      </c>
      <c r="G447" s="202"/>
      <c r="H447" s="205">
        <v>10.4</v>
      </c>
      <c r="I447" s="206"/>
      <c r="J447" s="202"/>
      <c r="K447" s="202"/>
      <c r="L447" s="207"/>
      <c r="M447" s="208"/>
      <c r="N447" s="209"/>
      <c r="O447" s="209"/>
      <c r="P447" s="209"/>
      <c r="Q447" s="209"/>
      <c r="R447" s="209"/>
      <c r="S447" s="209"/>
      <c r="T447" s="210"/>
      <c r="AT447" s="211" t="s">
        <v>143</v>
      </c>
      <c r="AU447" s="211" t="s">
        <v>139</v>
      </c>
      <c r="AV447" s="14" t="s">
        <v>131</v>
      </c>
      <c r="AW447" s="14" t="s">
        <v>31</v>
      </c>
      <c r="AX447" s="14" t="s">
        <v>70</v>
      </c>
      <c r="AY447" s="211" t="s">
        <v>130</v>
      </c>
    </row>
    <row r="448" spans="1:65" s="13" customFormat="1" ht="10.199999999999999">
      <c r="B448" s="189"/>
      <c r="C448" s="190"/>
      <c r="D448" s="191" t="s">
        <v>143</v>
      </c>
      <c r="E448" s="192" t="s">
        <v>19</v>
      </c>
      <c r="F448" s="193" t="s">
        <v>1019</v>
      </c>
      <c r="G448" s="190"/>
      <c r="H448" s="194">
        <v>1.65</v>
      </c>
      <c r="I448" s="195"/>
      <c r="J448" s="190"/>
      <c r="K448" s="190"/>
      <c r="L448" s="196"/>
      <c r="M448" s="197"/>
      <c r="N448" s="198"/>
      <c r="O448" s="198"/>
      <c r="P448" s="198"/>
      <c r="Q448" s="198"/>
      <c r="R448" s="198"/>
      <c r="S448" s="198"/>
      <c r="T448" s="199"/>
      <c r="AT448" s="200" t="s">
        <v>143</v>
      </c>
      <c r="AU448" s="200" t="s">
        <v>139</v>
      </c>
      <c r="AV448" s="13" t="s">
        <v>139</v>
      </c>
      <c r="AW448" s="13" t="s">
        <v>31</v>
      </c>
      <c r="AX448" s="13" t="s">
        <v>70</v>
      </c>
      <c r="AY448" s="200" t="s">
        <v>130</v>
      </c>
    </row>
    <row r="449" spans="1:65" s="14" customFormat="1" ht="10.199999999999999">
      <c r="B449" s="201"/>
      <c r="C449" s="202"/>
      <c r="D449" s="191" t="s">
        <v>143</v>
      </c>
      <c r="E449" s="203" t="s">
        <v>19</v>
      </c>
      <c r="F449" s="204" t="s">
        <v>145</v>
      </c>
      <c r="G449" s="202"/>
      <c r="H449" s="205">
        <v>1.65</v>
      </c>
      <c r="I449" s="206"/>
      <c r="J449" s="202"/>
      <c r="K449" s="202"/>
      <c r="L449" s="207"/>
      <c r="M449" s="208"/>
      <c r="N449" s="209"/>
      <c r="O449" s="209"/>
      <c r="P449" s="209"/>
      <c r="Q449" s="209"/>
      <c r="R449" s="209"/>
      <c r="S449" s="209"/>
      <c r="T449" s="210"/>
      <c r="AT449" s="211" t="s">
        <v>143</v>
      </c>
      <c r="AU449" s="211" t="s">
        <v>139</v>
      </c>
      <c r="AV449" s="14" t="s">
        <v>131</v>
      </c>
      <c r="AW449" s="14" t="s">
        <v>31</v>
      </c>
      <c r="AX449" s="14" t="s">
        <v>70</v>
      </c>
      <c r="AY449" s="211" t="s">
        <v>130</v>
      </c>
    </row>
    <row r="450" spans="1:65" s="15" customFormat="1" ht="10.199999999999999">
      <c r="B450" s="212"/>
      <c r="C450" s="213"/>
      <c r="D450" s="191" t="s">
        <v>143</v>
      </c>
      <c r="E450" s="214" t="s">
        <v>19</v>
      </c>
      <c r="F450" s="215" t="s">
        <v>147</v>
      </c>
      <c r="G450" s="213"/>
      <c r="H450" s="216">
        <v>12.05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143</v>
      </c>
      <c r="AU450" s="222" t="s">
        <v>139</v>
      </c>
      <c r="AV450" s="15" t="s">
        <v>138</v>
      </c>
      <c r="AW450" s="15" t="s">
        <v>31</v>
      </c>
      <c r="AX450" s="15" t="s">
        <v>78</v>
      </c>
      <c r="AY450" s="222" t="s">
        <v>130</v>
      </c>
    </row>
    <row r="451" spans="1:65" s="2" customFormat="1" ht="16.5" customHeight="1">
      <c r="A451" s="36"/>
      <c r="B451" s="37"/>
      <c r="C451" s="171" t="s">
        <v>1020</v>
      </c>
      <c r="D451" s="171" t="s">
        <v>133</v>
      </c>
      <c r="E451" s="172" t="s">
        <v>1021</v>
      </c>
      <c r="F451" s="173" t="s">
        <v>1022</v>
      </c>
      <c r="G451" s="174" t="s">
        <v>136</v>
      </c>
      <c r="H451" s="175">
        <v>12.05</v>
      </c>
      <c r="I451" s="176"/>
      <c r="J451" s="177">
        <f>ROUND(I451*H451,2)</f>
        <v>0</v>
      </c>
      <c r="K451" s="173" t="s">
        <v>137</v>
      </c>
      <c r="L451" s="41"/>
      <c r="M451" s="178" t="s">
        <v>19</v>
      </c>
      <c r="N451" s="179" t="s">
        <v>42</v>
      </c>
      <c r="O451" s="66"/>
      <c r="P451" s="180">
        <f>O451*H451</f>
        <v>0</v>
      </c>
      <c r="Q451" s="180">
        <v>0</v>
      </c>
      <c r="R451" s="180">
        <f>Q451*H451</f>
        <v>0</v>
      </c>
      <c r="S451" s="180">
        <v>8.1500000000000003E-2</v>
      </c>
      <c r="T451" s="181">
        <f>S451*H451</f>
        <v>0.98207500000000014</v>
      </c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R451" s="182" t="s">
        <v>221</v>
      </c>
      <c r="AT451" s="182" t="s">
        <v>133</v>
      </c>
      <c r="AU451" s="182" t="s">
        <v>139</v>
      </c>
      <c r="AY451" s="19" t="s">
        <v>130</v>
      </c>
      <c r="BE451" s="183">
        <f>IF(N451="základní",J451,0)</f>
        <v>0</v>
      </c>
      <c r="BF451" s="183">
        <f>IF(N451="snížená",J451,0)</f>
        <v>0</v>
      </c>
      <c r="BG451" s="183">
        <f>IF(N451="zákl. přenesená",J451,0)</f>
        <v>0</v>
      </c>
      <c r="BH451" s="183">
        <f>IF(N451="sníž. přenesená",J451,0)</f>
        <v>0</v>
      </c>
      <c r="BI451" s="183">
        <f>IF(N451="nulová",J451,0)</f>
        <v>0</v>
      </c>
      <c r="BJ451" s="19" t="s">
        <v>139</v>
      </c>
      <c r="BK451" s="183">
        <f>ROUND(I451*H451,2)</f>
        <v>0</v>
      </c>
      <c r="BL451" s="19" t="s">
        <v>221</v>
      </c>
      <c r="BM451" s="182" t="s">
        <v>1023</v>
      </c>
    </row>
    <row r="452" spans="1:65" s="2" customFormat="1" ht="10.199999999999999">
      <c r="A452" s="36"/>
      <c r="B452" s="37"/>
      <c r="C452" s="38"/>
      <c r="D452" s="184" t="s">
        <v>141</v>
      </c>
      <c r="E452" s="38"/>
      <c r="F452" s="185" t="s">
        <v>1024</v>
      </c>
      <c r="G452" s="38"/>
      <c r="H452" s="38"/>
      <c r="I452" s="186"/>
      <c r="J452" s="38"/>
      <c r="K452" s="38"/>
      <c r="L452" s="41"/>
      <c r="M452" s="187"/>
      <c r="N452" s="188"/>
      <c r="O452" s="66"/>
      <c r="P452" s="66"/>
      <c r="Q452" s="66"/>
      <c r="R452" s="66"/>
      <c r="S452" s="66"/>
      <c r="T452" s="67"/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T452" s="19" t="s">
        <v>141</v>
      </c>
      <c r="AU452" s="19" t="s">
        <v>139</v>
      </c>
    </row>
    <row r="453" spans="1:65" s="2" customFormat="1" ht="21.75" customHeight="1">
      <c r="A453" s="36"/>
      <c r="B453" s="37"/>
      <c r="C453" s="171" t="s">
        <v>1025</v>
      </c>
      <c r="D453" s="171" t="s">
        <v>133</v>
      </c>
      <c r="E453" s="172" t="s">
        <v>1026</v>
      </c>
      <c r="F453" s="173" t="s">
        <v>1027</v>
      </c>
      <c r="G453" s="174" t="s">
        <v>136</v>
      </c>
      <c r="H453" s="175">
        <v>12.05</v>
      </c>
      <c r="I453" s="176"/>
      <c r="J453" s="177">
        <f>ROUND(I453*H453,2)</f>
        <v>0</v>
      </c>
      <c r="K453" s="173" t="s">
        <v>19</v>
      </c>
      <c r="L453" s="41"/>
      <c r="M453" s="178" t="s">
        <v>19</v>
      </c>
      <c r="N453" s="179" t="s">
        <v>42</v>
      </c>
      <c r="O453" s="66"/>
      <c r="P453" s="180">
        <f>O453*H453</f>
        <v>0</v>
      </c>
      <c r="Q453" s="180">
        <v>5.3E-3</v>
      </c>
      <c r="R453" s="180">
        <f>Q453*H453</f>
        <v>6.3865000000000005E-2</v>
      </c>
      <c r="S453" s="180">
        <v>0</v>
      </c>
      <c r="T453" s="181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82" t="s">
        <v>221</v>
      </c>
      <c r="AT453" s="182" t="s">
        <v>133</v>
      </c>
      <c r="AU453" s="182" t="s">
        <v>139</v>
      </c>
      <c r="AY453" s="19" t="s">
        <v>130</v>
      </c>
      <c r="BE453" s="183">
        <f>IF(N453="základní",J453,0)</f>
        <v>0</v>
      </c>
      <c r="BF453" s="183">
        <f>IF(N453="snížená",J453,0)</f>
        <v>0</v>
      </c>
      <c r="BG453" s="183">
        <f>IF(N453="zákl. přenesená",J453,0)</f>
        <v>0</v>
      </c>
      <c r="BH453" s="183">
        <f>IF(N453="sníž. přenesená",J453,0)</f>
        <v>0</v>
      </c>
      <c r="BI453" s="183">
        <f>IF(N453="nulová",J453,0)</f>
        <v>0</v>
      </c>
      <c r="BJ453" s="19" t="s">
        <v>139</v>
      </c>
      <c r="BK453" s="183">
        <f>ROUND(I453*H453,2)</f>
        <v>0</v>
      </c>
      <c r="BL453" s="19" t="s">
        <v>221</v>
      </c>
      <c r="BM453" s="182" t="s">
        <v>1028</v>
      </c>
    </row>
    <row r="454" spans="1:65" s="2" customFormat="1" ht="16.5" customHeight="1">
      <c r="A454" s="36"/>
      <c r="B454" s="37"/>
      <c r="C454" s="223" t="s">
        <v>1029</v>
      </c>
      <c r="D454" s="223" t="s">
        <v>228</v>
      </c>
      <c r="E454" s="224" t="s">
        <v>1030</v>
      </c>
      <c r="F454" s="225" t="s">
        <v>1031</v>
      </c>
      <c r="G454" s="226" t="s">
        <v>136</v>
      </c>
      <c r="H454" s="227">
        <v>13.255000000000001</v>
      </c>
      <c r="I454" s="228"/>
      <c r="J454" s="229">
        <f>ROUND(I454*H454,2)</f>
        <v>0</v>
      </c>
      <c r="K454" s="225" t="s">
        <v>19</v>
      </c>
      <c r="L454" s="230"/>
      <c r="M454" s="231" t="s">
        <v>19</v>
      </c>
      <c r="N454" s="232" t="s">
        <v>42</v>
      </c>
      <c r="O454" s="66"/>
      <c r="P454" s="180">
        <f>O454*H454</f>
        <v>0</v>
      </c>
      <c r="Q454" s="180">
        <v>1.29E-2</v>
      </c>
      <c r="R454" s="180">
        <f>Q454*H454</f>
        <v>0.17098950000000002</v>
      </c>
      <c r="S454" s="180">
        <v>0</v>
      </c>
      <c r="T454" s="181">
        <f>S454*H454</f>
        <v>0</v>
      </c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R454" s="182" t="s">
        <v>305</v>
      </c>
      <c r="AT454" s="182" t="s">
        <v>228</v>
      </c>
      <c r="AU454" s="182" t="s">
        <v>139</v>
      </c>
      <c r="AY454" s="19" t="s">
        <v>130</v>
      </c>
      <c r="BE454" s="183">
        <f>IF(N454="základní",J454,0)</f>
        <v>0</v>
      </c>
      <c r="BF454" s="183">
        <f>IF(N454="snížená",J454,0)</f>
        <v>0</v>
      </c>
      <c r="BG454" s="183">
        <f>IF(N454="zákl. přenesená",J454,0)</f>
        <v>0</v>
      </c>
      <c r="BH454" s="183">
        <f>IF(N454="sníž. přenesená",J454,0)</f>
        <v>0</v>
      </c>
      <c r="BI454" s="183">
        <f>IF(N454="nulová",J454,0)</f>
        <v>0</v>
      </c>
      <c r="BJ454" s="19" t="s">
        <v>139</v>
      </c>
      <c r="BK454" s="183">
        <f>ROUND(I454*H454,2)</f>
        <v>0</v>
      </c>
      <c r="BL454" s="19" t="s">
        <v>221</v>
      </c>
      <c r="BM454" s="182" t="s">
        <v>1032</v>
      </c>
    </row>
    <row r="455" spans="1:65" s="13" customFormat="1" ht="10.199999999999999">
      <c r="B455" s="189"/>
      <c r="C455" s="190"/>
      <c r="D455" s="191" t="s">
        <v>143</v>
      </c>
      <c r="E455" s="192" t="s">
        <v>19</v>
      </c>
      <c r="F455" s="193" t="s">
        <v>1033</v>
      </c>
      <c r="G455" s="190"/>
      <c r="H455" s="194">
        <v>13.255000000000001</v>
      </c>
      <c r="I455" s="195"/>
      <c r="J455" s="190"/>
      <c r="K455" s="190"/>
      <c r="L455" s="196"/>
      <c r="M455" s="197"/>
      <c r="N455" s="198"/>
      <c r="O455" s="198"/>
      <c r="P455" s="198"/>
      <c r="Q455" s="198"/>
      <c r="R455" s="198"/>
      <c r="S455" s="198"/>
      <c r="T455" s="199"/>
      <c r="AT455" s="200" t="s">
        <v>143</v>
      </c>
      <c r="AU455" s="200" t="s">
        <v>139</v>
      </c>
      <c r="AV455" s="13" t="s">
        <v>139</v>
      </c>
      <c r="AW455" s="13" t="s">
        <v>31</v>
      </c>
      <c r="AX455" s="13" t="s">
        <v>78</v>
      </c>
      <c r="AY455" s="200" t="s">
        <v>130</v>
      </c>
    </row>
    <row r="456" spans="1:65" s="2" customFormat="1" ht="21.75" customHeight="1">
      <c r="A456" s="36"/>
      <c r="B456" s="37"/>
      <c r="C456" s="171" t="s">
        <v>1034</v>
      </c>
      <c r="D456" s="171" t="s">
        <v>133</v>
      </c>
      <c r="E456" s="172" t="s">
        <v>1035</v>
      </c>
      <c r="F456" s="173" t="s">
        <v>1036</v>
      </c>
      <c r="G456" s="174" t="s">
        <v>136</v>
      </c>
      <c r="H456" s="175">
        <v>12.05</v>
      </c>
      <c r="I456" s="176"/>
      <c r="J456" s="177">
        <f>ROUND(I456*H456,2)</f>
        <v>0</v>
      </c>
      <c r="K456" s="173" t="s">
        <v>19</v>
      </c>
      <c r="L456" s="41"/>
      <c r="M456" s="178" t="s">
        <v>19</v>
      </c>
      <c r="N456" s="179" t="s">
        <v>42</v>
      </c>
      <c r="O456" s="66"/>
      <c r="P456" s="180">
        <f>O456*H456</f>
        <v>0</v>
      </c>
      <c r="Q456" s="180">
        <v>0</v>
      </c>
      <c r="R456" s="180">
        <f>Q456*H456</f>
        <v>0</v>
      </c>
      <c r="S456" s="180">
        <v>0</v>
      </c>
      <c r="T456" s="181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82" t="s">
        <v>221</v>
      </c>
      <c r="AT456" s="182" t="s">
        <v>133</v>
      </c>
      <c r="AU456" s="182" t="s">
        <v>139</v>
      </c>
      <c r="AY456" s="19" t="s">
        <v>130</v>
      </c>
      <c r="BE456" s="183">
        <f>IF(N456="základní",J456,0)</f>
        <v>0</v>
      </c>
      <c r="BF456" s="183">
        <f>IF(N456="snížená",J456,0)</f>
        <v>0</v>
      </c>
      <c r="BG456" s="183">
        <f>IF(N456="zákl. přenesená",J456,0)</f>
        <v>0</v>
      </c>
      <c r="BH456" s="183">
        <f>IF(N456="sníž. přenesená",J456,0)</f>
        <v>0</v>
      </c>
      <c r="BI456" s="183">
        <f>IF(N456="nulová",J456,0)</f>
        <v>0</v>
      </c>
      <c r="BJ456" s="19" t="s">
        <v>139</v>
      </c>
      <c r="BK456" s="183">
        <f>ROUND(I456*H456,2)</f>
        <v>0</v>
      </c>
      <c r="BL456" s="19" t="s">
        <v>221</v>
      </c>
      <c r="BM456" s="182" t="s">
        <v>1037</v>
      </c>
    </row>
    <row r="457" spans="1:65" s="2" customFormat="1" ht="21.75" customHeight="1">
      <c r="A457" s="36"/>
      <c r="B457" s="37"/>
      <c r="C457" s="171" t="s">
        <v>1038</v>
      </c>
      <c r="D457" s="171" t="s">
        <v>133</v>
      </c>
      <c r="E457" s="172" t="s">
        <v>1039</v>
      </c>
      <c r="F457" s="173" t="s">
        <v>1040</v>
      </c>
      <c r="G457" s="174" t="s">
        <v>136</v>
      </c>
      <c r="H457" s="175">
        <v>12.05</v>
      </c>
      <c r="I457" s="176"/>
      <c r="J457" s="177">
        <f>ROUND(I457*H457,2)</f>
        <v>0</v>
      </c>
      <c r="K457" s="173" t="s">
        <v>19</v>
      </c>
      <c r="L457" s="41"/>
      <c r="M457" s="178" t="s">
        <v>19</v>
      </c>
      <c r="N457" s="179" t="s">
        <v>42</v>
      </c>
      <c r="O457" s="66"/>
      <c r="P457" s="180">
        <f>O457*H457</f>
        <v>0</v>
      </c>
      <c r="Q457" s="180">
        <v>0</v>
      </c>
      <c r="R457" s="180">
        <f>Q457*H457</f>
        <v>0</v>
      </c>
      <c r="S457" s="180">
        <v>0</v>
      </c>
      <c r="T457" s="181">
        <f>S457*H457</f>
        <v>0</v>
      </c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R457" s="182" t="s">
        <v>221</v>
      </c>
      <c r="AT457" s="182" t="s">
        <v>133</v>
      </c>
      <c r="AU457" s="182" t="s">
        <v>139</v>
      </c>
      <c r="AY457" s="19" t="s">
        <v>130</v>
      </c>
      <c r="BE457" s="183">
        <f>IF(N457="základní",J457,0)</f>
        <v>0</v>
      </c>
      <c r="BF457" s="183">
        <f>IF(N457="snížená",J457,0)</f>
        <v>0</v>
      </c>
      <c r="BG457" s="183">
        <f>IF(N457="zákl. přenesená",J457,0)</f>
        <v>0</v>
      </c>
      <c r="BH457" s="183">
        <f>IF(N457="sníž. přenesená",J457,0)</f>
        <v>0</v>
      </c>
      <c r="BI457" s="183">
        <f>IF(N457="nulová",J457,0)</f>
        <v>0</v>
      </c>
      <c r="BJ457" s="19" t="s">
        <v>139</v>
      </c>
      <c r="BK457" s="183">
        <f>ROUND(I457*H457,2)</f>
        <v>0</v>
      </c>
      <c r="BL457" s="19" t="s">
        <v>221</v>
      </c>
      <c r="BM457" s="182" t="s">
        <v>1041</v>
      </c>
    </row>
    <row r="458" spans="1:65" s="2" customFormat="1" ht="16.5" customHeight="1">
      <c r="A458" s="36"/>
      <c r="B458" s="37"/>
      <c r="C458" s="171" t="s">
        <v>1042</v>
      </c>
      <c r="D458" s="171" t="s">
        <v>133</v>
      </c>
      <c r="E458" s="172" t="s">
        <v>1043</v>
      </c>
      <c r="F458" s="173" t="s">
        <v>1044</v>
      </c>
      <c r="G458" s="174" t="s">
        <v>224</v>
      </c>
      <c r="H458" s="175">
        <v>1</v>
      </c>
      <c r="I458" s="176"/>
      <c r="J458" s="177">
        <f>ROUND(I458*H458,2)</f>
        <v>0</v>
      </c>
      <c r="K458" s="173" t="s">
        <v>137</v>
      </c>
      <c r="L458" s="41"/>
      <c r="M458" s="178" t="s">
        <v>19</v>
      </c>
      <c r="N458" s="179" t="s">
        <v>42</v>
      </c>
      <c r="O458" s="66"/>
      <c r="P458" s="180">
        <f>O458*H458</f>
        <v>0</v>
      </c>
      <c r="Q458" s="180">
        <v>0</v>
      </c>
      <c r="R458" s="180">
        <f>Q458*H458</f>
        <v>0</v>
      </c>
      <c r="S458" s="180">
        <v>3.6000000000000002E-4</v>
      </c>
      <c r="T458" s="181">
        <f>S458*H458</f>
        <v>3.6000000000000002E-4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82" t="s">
        <v>221</v>
      </c>
      <c r="AT458" s="182" t="s">
        <v>133</v>
      </c>
      <c r="AU458" s="182" t="s">
        <v>139</v>
      </c>
      <c r="AY458" s="19" t="s">
        <v>130</v>
      </c>
      <c r="BE458" s="183">
        <f>IF(N458="základní",J458,0)</f>
        <v>0</v>
      </c>
      <c r="BF458" s="183">
        <f>IF(N458="snížená",J458,0)</f>
        <v>0</v>
      </c>
      <c r="BG458" s="183">
        <f>IF(N458="zákl. přenesená",J458,0)</f>
        <v>0</v>
      </c>
      <c r="BH458" s="183">
        <f>IF(N458="sníž. přenesená",J458,0)</f>
        <v>0</v>
      </c>
      <c r="BI458" s="183">
        <f>IF(N458="nulová",J458,0)</f>
        <v>0</v>
      </c>
      <c r="BJ458" s="19" t="s">
        <v>139</v>
      </c>
      <c r="BK458" s="183">
        <f>ROUND(I458*H458,2)</f>
        <v>0</v>
      </c>
      <c r="BL458" s="19" t="s">
        <v>221</v>
      </c>
      <c r="BM458" s="182" t="s">
        <v>1045</v>
      </c>
    </row>
    <row r="459" spans="1:65" s="2" customFormat="1" ht="10.199999999999999">
      <c r="A459" s="36"/>
      <c r="B459" s="37"/>
      <c r="C459" s="38"/>
      <c r="D459" s="184" t="s">
        <v>141</v>
      </c>
      <c r="E459" s="38"/>
      <c r="F459" s="185" t="s">
        <v>1046</v>
      </c>
      <c r="G459" s="38"/>
      <c r="H459" s="38"/>
      <c r="I459" s="186"/>
      <c r="J459" s="38"/>
      <c r="K459" s="38"/>
      <c r="L459" s="41"/>
      <c r="M459" s="187"/>
      <c r="N459" s="188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141</v>
      </c>
      <c r="AU459" s="19" t="s">
        <v>139</v>
      </c>
    </row>
    <row r="460" spans="1:65" s="2" customFormat="1" ht="16.5" customHeight="1">
      <c r="A460" s="36"/>
      <c r="B460" s="37"/>
      <c r="C460" s="171" t="s">
        <v>1047</v>
      </c>
      <c r="D460" s="171" t="s">
        <v>133</v>
      </c>
      <c r="E460" s="172" t="s">
        <v>1048</v>
      </c>
      <c r="F460" s="173" t="s">
        <v>1049</v>
      </c>
      <c r="G460" s="174" t="s">
        <v>150</v>
      </c>
      <c r="H460" s="175">
        <v>8</v>
      </c>
      <c r="I460" s="176"/>
      <c r="J460" s="177">
        <f>ROUND(I460*H460,2)</f>
        <v>0</v>
      </c>
      <c r="K460" s="173" t="s">
        <v>19</v>
      </c>
      <c r="L460" s="41"/>
      <c r="M460" s="178" t="s">
        <v>19</v>
      </c>
      <c r="N460" s="179" t="s">
        <v>42</v>
      </c>
      <c r="O460" s="66"/>
      <c r="P460" s="180">
        <f>O460*H460</f>
        <v>0</v>
      </c>
      <c r="Q460" s="180">
        <v>5.5000000000000003E-4</v>
      </c>
      <c r="R460" s="180">
        <f>Q460*H460</f>
        <v>4.4000000000000003E-3</v>
      </c>
      <c r="S460" s="180">
        <v>0</v>
      </c>
      <c r="T460" s="181">
        <f>S460*H460</f>
        <v>0</v>
      </c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R460" s="182" t="s">
        <v>221</v>
      </c>
      <c r="AT460" s="182" t="s">
        <v>133</v>
      </c>
      <c r="AU460" s="182" t="s">
        <v>139</v>
      </c>
      <c r="AY460" s="19" t="s">
        <v>130</v>
      </c>
      <c r="BE460" s="183">
        <f>IF(N460="základní",J460,0)</f>
        <v>0</v>
      </c>
      <c r="BF460" s="183">
        <f>IF(N460="snížená",J460,0)</f>
        <v>0</v>
      </c>
      <c r="BG460" s="183">
        <f>IF(N460="zákl. přenesená",J460,0)</f>
        <v>0</v>
      </c>
      <c r="BH460" s="183">
        <f>IF(N460="sníž. přenesená",J460,0)</f>
        <v>0</v>
      </c>
      <c r="BI460" s="183">
        <f>IF(N460="nulová",J460,0)</f>
        <v>0</v>
      </c>
      <c r="BJ460" s="19" t="s">
        <v>139</v>
      </c>
      <c r="BK460" s="183">
        <f>ROUND(I460*H460,2)</f>
        <v>0</v>
      </c>
      <c r="BL460" s="19" t="s">
        <v>221</v>
      </c>
      <c r="BM460" s="182" t="s">
        <v>1050</v>
      </c>
    </row>
    <row r="461" spans="1:65" s="2" customFormat="1" ht="16.5" customHeight="1">
      <c r="A461" s="36"/>
      <c r="B461" s="37"/>
      <c r="C461" s="171" t="s">
        <v>1051</v>
      </c>
      <c r="D461" s="171" t="s">
        <v>133</v>
      </c>
      <c r="E461" s="172" t="s">
        <v>1052</v>
      </c>
      <c r="F461" s="173" t="s">
        <v>1053</v>
      </c>
      <c r="G461" s="174" t="s">
        <v>150</v>
      </c>
      <c r="H461" s="175">
        <v>6.4</v>
      </c>
      <c r="I461" s="176"/>
      <c r="J461" s="177">
        <f>ROUND(I461*H461,2)</f>
        <v>0</v>
      </c>
      <c r="K461" s="173" t="s">
        <v>19</v>
      </c>
      <c r="L461" s="41"/>
      <c r="M461" s="178" t="s">
        <v>19</v>
      </c>
      <c r="N461" s="179" t="s">
        <v>42</v>
      </c>
      <c r="O461" s="66"/>
      <c r="P461" s="180">
        <f>O461*H461</f>
        <v>0</v>
      </c>
      <c r="Q461" s="180">
        <v>5.0000000000000001E-4</v>
      </c>
      <c r="R461" s="180">
        <f>Q461*H461</f>
        <v>3.2000000000000002E-3</v>
      </c>
      <c r="S461" s="180">
        <v>0</v>
      </c>
      <c r="T461" s="181">
        <f>S461*H461</f>
        <v>0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82" t="s">
        <v>221</v>
      </c>
      <c r="AT461" s="182" t="s">
        <v>133</v>
      </c>
      <c r="AU461" s="182" t="s">
        <v>139</v>
      </c>
      <c r="AY461" s="19" t="s">
        <v>130</v>
      </c>
      <c r="BE461" s="183">
        <f>IF(N461="základní",J461,0)</f>
        <v>0</v>
      </c>
      <c r="BF461" s="183">
        <f>IF(N461="snížená",J461,0)</f>
        <v>0</v>
      </c>
      <c r="BG461" s="183">
        <f>IF(N461="zákl. přenesená",J461,0)</f>
        <v>0</v>
      </c>
      <c r="BH461" s="183">
        <f>IF(N461="sníž. přenesená",J461,0)</f>
        <v>0</v>
      </c>
      <c r="BI461" s="183">
        <f>IF(N461="nulová",J461,0)</f>
        <v>0</v>
      </c>
      <c r="BJ461" s="19" t="s">
        <v>139</v>
      </c>
      <c r="BK461" s="183">
        <f>ROUND(I461*H461,2)</f>
        <v>0</v>
      </c>
      <c r="BL461" s="19" t="s">
        <v>221</v>
      </c>
      <c r="BM461" s="182" t="s">
        <v>1054</v>
      </c>
    </row>
    <row r="462" spans="1:65" s="2" customFormat="1" ht="16.5" customHeight="1">
      <c r="A462" s="36"/>
      <c r="B462" s="37"/>
      <c r="C462" s="171" t="s">
        <v>1055</v>
      </c>
      <c r="D462" s="171" t="s">
        <v>133</v>
      </c>
      <c r="E462" s="172" t="s">
        <v>1056</v>
      </c>
      <c r="F462" s="173" t="s">
        <v>1057</v>
      </c>
      <c r="G462" s="174" t="s">
        <v>224</v>
      </c>
      <c r="H462" s="175">
        <v>1</v>
      </c>
      <c r="I462" s="176"/>
      <c r="J462" s="177">
        <f>ROUND(I462*H462,2)</f>
        <v>0</v>
      </c>
      <c r="K462" s="173" t="s">
        <v>137</v>
      </c>
      <c r="L462" s="41"/>
      <c r="M462" s="178" t="s">
        <v>19</v>
      </c>
      <c r="N462" s="179" t="s">
        <v>42</v>
      </c>
      <c r="O462" s="66"/>
      <c r="P462" s="180">
        <f>O462*H462</f>
        <v>0</v>
      </c>
      <c r="Q462" s="180">
        <v>2.0000000000000001E-4</v>
      </c>
      <c r="R462" s="180">
        <f>Q462*H462</f>
        <v>2.0000000000000001E-4</v>
      </c>
      <c r="S462" s="180">
        <v>0</v>
      </c>
      <c r="T462" s="181">
        <f>S462*H462</f>
        <v>0</v>
      </c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R462" s="182" t="s">
        <v>221</v>
      </c>
      <c r="AT462" s="182" t="s">
        <v>133</v>
      </c>
      <c r="AU462" s="182" t="s">
        <v>139</v>
      </c>
      <c r="AY462" s="19" t="s">
        <v>130</v>
      </c>
      <c r="BE462" s="183">
        <f>IF(N462="základní",J462,0)</f>
        <v>0</v>
      </c>
      <c r="BF462" s="183">
        <f>IF(N462="snížená",J462,0)</f>
        <v>0</v>
      </c>
      <c r="BG462" s="183">
        <f>IF(N462="zákl. přenesená",J462,0)</f>
        <v>0</v>
      </c>
      <c r="BH462" s="183">
        <f>IF(N462="sníž. přenesená",J462,0)</f>
        <v>0</v>
      </c>
      <c r="BI462" s="183">
        <f>IF(N462="nulová",J462,0)</f>
        <v>0</v>
      </c>
      <c r="BJ462" s="19" t="s">
        <v>139</v>
      </c>
      <c r="BK462" s="183">
        <f>ROUND(I462*H462,2)</f>
        <v>0</v>
      </c>
      <c r="BL462" s="19" t="s">
        <v>221</v>
      </c>
      <c r="BM462" s="182" t="s">
        <v>1058</v>
      </c>
    </row>
    <row r="463" spans="1:65" s="2" customFormat="1" ht="10.199999999999999">
      <c r="A463" s="36"/>
      <c r="B463" s="37"/>
      <c r="C463" s="38"/>
      <c r="D463" s="184" t="s">
        <v>141</v>
      </c>
      <c r="E463" s="38"/>
      <c r="F463" s="185" t="s">
        <v>1059</v>
      </c>
      <c r="G463" s="38"/>
      <c r="H463" s="38"/>
      <c r="I463" s="186"/>
      <c r="J463" s="38"/>
      <c r="K463" s="38"/>
      <c r="L463" s="41"/>
      <c r="M463" s="187"/>
      <c r="N463" s="188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141</v>
      </c>
      <c r="AU463" s="19" t="s">
        <v>139</v>
      </c>
    </row>
    <row r="464" spans="1:65" s="2" customFormat="1" ht="16.5" customHeight="1">
      <c r="A464" s="36"/>
      <c r="B464" s="37"/>
      <c r="C464" s="223" t="s">
        <v>1060</v>
      </c>
      <c r="D464" s="223" t="s">
        <v>228</v>
      </c>
      <c r="E464" s="224" t="s">
        <v>1061</v>
      </c>
      <c r="F464" s="225" t="s">
        <v>1062</v>
      </c>
      <c r="G464" s="226" t="s">
        <v>224</v>
      </c>
      <c r="H464" s="227">
        <v>1</v>
      </c>
      <c r="I464" s="228"/>
      <c r="J464" s="229">
        <f>ROUND(I464*H464,2)</f>
        <v>0</v>
      </c>
      <c r="K464" s="225" t="s">
        <v>137</v>
      </c>
      <c r="L464" s="230"/>
      <c r="M464" s="231" t="s">
        <v>19</v>
      </c>
      <c r="N464" s="232" t="s">
        <v>42</v>
      </c>
      <c r="O464" s="66"/>
      <c r="P464" s="180">
        <f>O464*H464</f>
        <v>0</v>
      </c>
      <c r="Q464" s="180">
        <v>9.0000000000000006E-5</v>
      </c>
      <c r="R464" s="180">
        <f>Q464*H464</f>
        <v>9.0000000000000006E-5</v>
      </c>
      <c r="S464" s="180">
        <v>0</v>
      </c>
      <c r="T464" s="181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82" t="s">
        <v>305</v>
      </c>
      <c r="AT464" s="182" t="s">
        <v>228</v>
      </c>
      <c r="AU464" s="182" t="s">
        <v>139</v>
      </c>
      <c r="AY464" s="19" t="s">
        <v>130</v>
      </c>
      <c r="BE464" s="183">
        <f>IF(N464="základní",J464,0)</f>
        <v>0</v>
      </c>
      <c r="BF464" s="183">
        <f>IF(N464="snížená",J464,0)</f>
        <v>0</v>
      </c>
      <c r="BG464" s="183">
        <f>IF(N464="zákl. přenesená",J464,0)</f>
        <v>0</v>
      </c>
      <c r="BH464" s="183">
        <f>IF(N464="sníž. přenesená",J464,0)</f>
        <v>0</v>
      </c>
      <c r="BI464" s="183">
        <f>IF(N464="nulová",J464,0)</f>
        <v>0</v>
      </c>
      <c r="BJ464" s="19" t="s">
        <v>139</v>
      </c>
      <c r="BK464" s="183">
        <f>ROUND(I464*H464,2)</f>
        <v>0</v>
      </c>
      <c r="BL464" s="19" t="s">
        <v>221</v>
      </c>
      <c r="BM464" s="182" t="s">
        <v>1063</v>
      </c>
    </row>
    <row r="465" spans="1:65" s="2" customFormat="1" ht="16.5" customHeight="1">
      <c r="A465" s="36"/>
      <c r="B465" s="37"/>
      <c r="C465" s="171" t="s">
        <v>1064</v>
      </c>
      <c r="D465" s="171" t="s">
        <v>133</v>
      </c>
      <c r="E465" s="172" t="s">
        <v>1065</v>
      </c>
      <c r="F465" s="173" t="s">
        <v>1066</v>
      </c>
      <c r="G465" s="174" t="s">
        <v>150</v>
      </c>
      <c r="H465" s="175">
        <v>5</v>
      </c>
      <c r="I465" s="176"/>
      <c r="J465" s="177">
        <f>ROUND(I465*H465,2)</f>
        <v>0</v>
      </c>
      <c r="K465" s="173" t="s">
        <v>137</v>
      </c>
      <c r="L465" s="41"/>
      <c r="M465" s="178" t="s">
        <v>19</v>
      </c>
      <c r="N465" s="179" t="s">
        <v>42</v>
      </c>
      <c r="O465" s="66"/>
      <c r="P465" s="180">
        <f>O465*H465</f>
        <v>0</v>
      </c>
      <c r="Q465" s="180">
        <v>3.0000000000000001E-5</v>
      </c>
      <c r="R465" s="180">
        <f>Q465*H465</f>
        <v>1.5000000000000001E-4</v>
      </c>
      <c r="S465" s="180">
        <v>0</v>
      </c>
      <c r="T465" s="181">
        <f>S465*H465</f>
        <v>0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82" t="s">
        <v>221</v>
      </c>
      <c r="AT465" s="182" t="s">
        <v>133</v>
      </c>
      <c r="AU465" s="182" t="s">
        <v>139</v>
      </c>
      <c r="AY465" s="19" t="s">
        <v>130</v>
      </c>
      <c r="BE465" s="183">
        <f>IF(N465="základní",J465,0)</f>
        <v>0</v>
      </c>
      <c r="BF465" s="183">
        <f>IF(N465="snížená",J465,0)</f>
        <v>0</v>
      </c>
      <c r="BG465" s="183">
        <f>IF(N465="zákl. přenesená",J465,0)</f>
        <v>0</v>
      </c>
      <c r="BH465" s="183">
        <f>IF(N465="sníž. přenesená",J465,0)</f>
        <v>0</v>
      </c>
      <c r="BI465" s="183">
        <f>IF(N465="nulová",J465,0)</f>
        <v>0</v>
      </c>
      <c r="BJ465" s="19" t="s">
        <v>139</v>
      </c>
      <c r="BK465" s="183">
        <f>ROUND(I465*H465,2)</f>
        <v>0</v>
      </c>
      <c r="BL465" s="19" t="s">
        <v>221</v>
      </c>
      <c r="BM465" s="182" t="s">
        <v>1067</v>
      </c>
    </row>
    <row r="466" spans="1:65" s="2" customFormat="1" ht="10.199999999999999">
      <c r="A466" s="36"/>
      <c r="B466" s="37"/>
      <c r="C466" s="38"/>
      <c r="D466" s="184" t="s">
        <v>141</v>
      </c>
      <c r="E466" s="38"/>
      <c r="F466" s="185" t="s">
        <v>1068</v>
      </c>
      <c r="G466" s="38"/>
      <c r="H466" s="38"/>
      <c r="I466" s="186"/>
      <c r="J466" s="38"/>
      <c r="K466" s="38"/>
      <c r="L466" s="41"/>
      <c r="M466" s="187"/>
      <c r="N466" s="188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141</v>
      </c>
      <c r="AU466" s="19" t="s">
        <v>139</v>
      </c>
    </row>
    <row r="467" spans="1:65" s="2" customFormat="1" ht="16.5" customHeight="1">
      <c r="A467" s="36"/>
      <c r="B467" s="37"/>
      <c r="C467" s="171" t="s">
        <v>1069</v>
      </c>
      <c r="D467" s="171" t="s">
        <v>133</v>
      </c>
      <c r="E467" s="172" t="s">
        <v>1070</v>
      </c>
      <c r="F467" s="173" t="s">
        <v>1071</v>
      </c>
      <c r="G467" s="174" t="s">
        <v>136</v>
      </c>
      <c r="H467" s="175">
        <v>12.05</v>
      </c>
      <c r="I467" s="176"/>
      <c r="J467" s="177">
        <f>ROUND(I467*H467,2)</f>
        <v>0</v>
      </c>
      <c r="K467" s="173" t="s">
        <v>137</v>
      </c>
      <c r="L467" s="41"/>
      <c r="M467" s="178" t="s">
        <v>19</v>
      </c>
      <c r="N467" s="179" t="s">
        <v>42</v>
      </c>
      <c r="O467" s="66"/>
      <c r="P467" s="180">
        <f>O467*H467</f>
        <v>0</v>
      </c>
      <c r="Q467" s="180">
        <v>5.0000000000000002E-5</v>
      </c>
      <c r="R467" s="180">
        <f>Q467*H467</f>
        <v>6.0250000000000006E-4</v>
      </c>
      <c r="S467" s="180">
        <v>0</v>
      </c>
      <c r="T467" s="181">
        <f>S467*H467</f>
        <v>0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82" t="s">
        <v>221</v>
      </c>
      <c r="AT467" s="182" t="s">
        <v>133</v>
      </c>
      <c r="AU467" s="182" t="s">
        <v>139</v>
      </c>
      <c r="AY467" s="19" t="s">
        <v>130</v>
      </c>
      <c r="BE467" s="183">
        <f>IF(N467="základní",J467,0)</f>
        <v>0</v>
      </c>
      <c r="BF467" s="183">
        <f>IF(N467="snížená",J467,0)</f>
        <v>0</v>
      </c>
      <c r="BG467" s="183">
        <f>IF(N467="zákl. přenesená",J467,0)</f>
        <v>0</v>
      </c>
      <c r="BH467" s="183">
        <f>IF(N467="sníž. přenesená",J467,0)</f>
        <v>0</v>
      </c>
      <c r="BI467" s="183">
        <f>IF(N467="nulová",J467,0)</f>
        <v>0</v>
      </c>
      <c r="BJ467" s="19" t="s">
        <v>139</v>
      </c>
      <c r="BK467" s="183">
        <f>ROUND(I467*H467,2)</f>
        <v>0</v>
      </c>
      <c r="BL467" s="19" t="s">
        <v>221</v>
      </c>
      <c r="BM467" s="182" t="s">
        <v>1072</v>
      </c>
    </row>
    <row r="468" spans="1:65" s="2" customFormat="1" ht="10.199999999999999">
      <c r="A468" s="36"/>
      <c r="B468" s="37"/>
      <c r="C468" s="38"/>
      <c r="D468" s="184" t="s">
        <v>141</v>
      </c>
      <c r="E468" s="38"/>
      <c r="F468" s="185" t="s">
        <v>1073</v>
      </c>
      <c r="G468" s="38"/>
      <c r="H468" s="38"/>
      <c r="I468" s="186"/>
      <c r="J468" s="38"/>
      <c r="K468" s="38"/>
      <c r="L468" s="41"/>
      <c r="M468" s="187"/>
      <c r="N468" s="188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141</v>
      </c>
      <c r="AU468" s="19" t="s">
        <v>139</v>
      </c>
    </row>
    <row r="469" spans="1:65" s="2" customFormat="1" ht="24.15" customHeight="1">
      <c r="A469" s="36"/>
      <c r="B469" s="37"/>
      <c r="C469" s="171" t="s">
        <v>1074</v>
      </c>
      <c r="D469" s="171" t="s">
        <v>133</v>
      </c>
      <c r="E469" s="172" t="s">
        <v>1075</v>
      </c>
      <c r="F469" s="173" t="s">
        <v>1076</v>
      </c>
      <c r="G469" s="174" t="s">
        <v>377</v>
      </c>
      <c r="H469" s="233"/>
      <c r="I469" s="176"/>
      <c r="J469" s="177">
        <f>ROUND(I469*H469,2)</f>
        <v>0</v>
      </c>
      <c r="K469" s="173" t="s">
        <v>137</v>
      </c>
      <c r="L469" s="41"/>
      <c r="M469" s="178" t="s">
        <v>19</v>
      </c>
      <c r="N469" s="179" t="s">
        <v>42</v>
      </c>
      <c r="O469" s="66"/>
      <c r="P469" s="180">
        <f>O469*H469</f>
        <v>0</v>
      </c>
      <c r="Q469" s="180">
        <v>0</v>
      </c>
      <c r="R469" s="180">
        <f>Q469*H469</f>
        <v>0</v>
      </c>
      <c r="S469" s="180">
        <v>0</v>
      </c>
      <c r="T469" s="181">
        <f>S469*H469</f>
        <v>0</v>
      </c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R469" s="182" t="s">
        <v>221</v>
      </c>
      <c r="AT469" s="182" t="s">
        <v>133</v>
      </c>
      <c r="AU469" s="182" t="s">
        <v>139</v>
      </c>
      <c r="AY469" s="19" t="s">
        <v>130</v>
      </c>
      <c r="BE469" s="183">
        <f>IF(N469="základní",J469,0)</f>
        <v>0</v>
      </c>
      <c r="BF469" s="183">
        <f>IF(N469="snížená",J469,0)</f>
        <v>0</v>
      </c>
      <c r="BG469" s="183">
        <f>IF(N469="zákl. přenesená",J469,0)</f>
        <v>0</v>
      </c>
      <c r="BH469" s="183">
        <f>IF(N469="sníž. přenesená",J469,0)</f>
        <v>0</v>
      </c>
      <c r="BI469" s="183">
        <f>IF(N469="nulová",J469,0)</f>
        <v>0</v>
      </c>
      <c r="BJ469" s="19" t="s">
        <v>139</v>
      </c>
      <c r="BK469" s="183">
        <f>ROUND(I469*H469,2)</f>
        <v>0</v>
      </c>
      <c r="BL469" s="19" t="s">
        <v>221</v>
      </c>
      <c r="BM469" s="182" t="s">
        <v>1077</v>
      </c>
    </row>
    <row r="470" spans="1:65" s="2" customFormat="1" ht="10.199999999999999">
      <c r="A470" s="36"/>
      <c r="B470" s="37"/>
      <c r="C470" s="38"/>
      <c r="D470" s="184" t="s">
        <v>141</v>
      </c>
      <c r="E470" s="38"/>
      <c r="F470" s="185" t="s">
        <v>1078</v>
      </c>
      <c r="G470" s="38"/>
      <c r="H470" s="38"/>
      <c r="I470" s="186"/>
      <c r="J470" s="38"/>
      <c r="K470" s="38"/>
      <c r="L470" s="41"/>
      <c r="M470" s="187"/>
      <c r="N470" s="188"/>
      <c r="O470" s="66"/>
      <c r="P470" s="66"/>
      <c r="Q470" s="66"/>
      <c r="R470" s="66"/>
      <c r="S470" s="66"/>
      <c r="T470" s="67"/>
      <c r="U470" s="36"/>
      <c r="V470" s="36"/>
      <c r="W470" s="36"/>
      <c r="X470" s="36"/>
      <c r="Y470" s="36"/>
      <c r="Z470" s="36"/>
      <c r="AA470" s="36"/>
      <c r="AB470" s="36"/>
      <c r="AC470" s="36"/>
      <c r="AD470" s="36"/>
      <c r="AE470" s="36"/>
      <c r="AT470" s="19" t="s">
        <v>141</v>
      </c>
      <c r="AU470" s="19" t="s">
        <v>139</v>
      </c>
    </row>
    <row r="471" spans="1:65" s="12" customFormat="1" ht="22.8" customHeight="1">
      <c r="B471" s="155"/>
      <c r="C471" s="156"/>
      <c r="D471" s="157" t="s">
        <v>69</v>
      </c>
      <c r="E471" s="169" t="s">
        <v>1079</v>
      </c>
      <c r="F471" s="169" t="s">
        <v>1080</v>
      </c>
      <c r="G471" s="156"/>
      <c r="H471" s="156"/>
      <c r="I471" s="159"/>
      <c r="J471" s="170">
        <f>BK471</f>
        <v>0</v>
      </c>
      <c r="K471" s="156"/>
      <c r="L471" s="161"/>
      <c r="M471" s="162"/>
      <c r="N471" s="163"/>
      <c r="O471" s="163"/>
      <c r="P471" s="164">
        <f>SUM(P472:P508)</f>
        <v>0</v>
      </c>
      <c r="Q471" s="163"/>
      <c r="R471" s="164">
        <f>SUM(R472:R508)</f>
        <v>1.09701E-2</v>
      </c>
      <c r="S471" s="163"/>
      <c r="T471" s="165">
        <f>SUM(T472:T508)</f>
        <v>2.5000000000000001E-4</v>
      </c>
      <c r="AR471" s="166" t="s">
        <v>139</v>
      </c>
      <c r="AT471" s="167" t="s">
        <v>69</v>
      </c>
      <c r="AU471" s="167" t="s">
        <v>78</v>
      </c>
      <c r="AY471" s="166" t="s">
        <v>130</v>
      </c>
      <c r="BK471" s="168">
        <f>SUM(BK472:BK508)</f>
        <v>0</v>
      </c>
    </row>
    <row r="472" spans="1:65" s="2" customFormat="1" ht="16.5" customHeight="1">
      <c r="A472" s="36"/>
      <c r="B472" s="37"/>
      <c r="C472" s="171" t="s">
        <v>1081</v>
      </c>
      <c r="D472" s="171" t="s">
        <v>133</v>
      </c>
      <c r="E472" s="172" t="s">
        <v>1082</v>
      </c>
      <c r="F472" s="173" t="s">
        <v>1083</v>
      </c>
      <c r="G472" s="174" t="s">
        <v>136</v>
      </c>
      <c r="H472" s="175">
        <v>25</v>
      </c>
      <c r="I472" s="176"/>
      <c r="J472" s="177">
        <f>ROUND(I472*H472,2)</f>
        <v>0</v>
      </c>
      <c r="K472" s="173" t="s">
        <v>137</v>
      </c>
      <c r="L472" s="41"/>
      <c r="M472" s="178" t="s">
        <v>19</v>
      </c>
      <c r="N472" s="179" t="s">
        <v>42</v>
      </c>
      <c r="O472" s="66"/>
      <c r="P472" s="180">
        <f>O472*H472</f>
        <v>0</v>
      </c>
      <c r="Q472" s="180">
        <v>0</v>
      </c>
      <c r="R472" s="180">
        <f>Q472*H472</f>
        <v>0</v>
      </c>
      <c r="S472" s="180">
        <v>1.0000000000000001E-5</v>
      </c>
      <c r="T472" s="181">
        <f>S472*H472</f>
        <v>2.5000000000000001E-4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82" t="s">
        <v>221</v>
      </c>
      <c r="AT472" s="182" t="s">
        <v>133</v>
      </c>
      <c r="AU472" s="182" t="s">
        <v>139</v>
      </c>
      <c r="AY472" s="19" t="s">
        <v>130</v>
      </c>
      <c r="BE472" s="183">
        <f>IF(N472="základní",J472,0)</f>
        <v>0</v>
      </c>
      <c r="BF472" s="183">
        <f>IF(N472="snížená",J472,0)</f>
        <v>0</v>
      </c>
      <c r="BG472" s="183">
        <f>IF(N472="zákl. přenesená",J472,0)</f>
        <v>0</v>
      </c>
      <c r="BH472" s="183">
        <f>IF(N472="sníž. přenesená",J472,0)</f>
        <v>0</v>
      </c>
      <c r="BI472" s="183">
        <f>IF(N472="nulová",J472,0)</f>
        <v>0</v>
      </c>
      <c r="BJ472" s="19" t="s">
        <v>139</v>
      </c>
      <c r="BK472" s="183">
        <f>ROUND(I472*H472,2)</f>
        <v>0</v>
      </c>
      <c r="BL472" s="19" t="s">
        <v>221</v>
      </c>
      <c r="BM472" s="182" t="s">
        <v>1084</v>
      </c>
    </row>
    <row r="473" spans="1:65" s="2" customFormat="1" ht="10.199999999999999">
      <c r="A473" s="36"/>
      <c r="B473" s="37"/>
      <c r="C473" s="38"/>
      <c r="D473" s="184" t="s">
        <v>141</v>
      </c>
      <c r="E473" s="38"/>
      <c r="F473" s="185" t="s">
        <v>1085</v>
      </c>
      <c r="G473" s="38"/>
      <c r="H473" s="38"/>
      <c r="I473" s="186"/>
      <c r="J473" s="38"/>
      <c r="K473" s="38"/>
      <c r="L473" s="41"/>
      <c r="M473" s="187"/>
      <c r="N473" s="188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141</v>
      </c>
      <c r="AU473" s="19" t="s">
        <v>139</v>
      </c>
    </row>
    <row r="474" spans="1:65" s="2" customFormat="1" ht="16.5" customHeight="1">
      <c r="A474" s="36"/>
      <c r="B474" s="37"/>
      <c r="C474" s="223" t="s">
        <v>1086</v>
      </c>
      <c r="D474" s="223" t="s">
        <v>228</v>
      </c>
      <c r="E474" s="224" t="s">
        <v>1087</v>
      </c>
      <c r="F474" s="225" t="s">
        <v>1088</v>
      </c>
      <c r="G474" s="226" t="s">
        <v>136</v>
      </c>
      <c r="H474" s="227">
        <v>25</v>
      </c>
      <c r="I474" s="228"/>
      <c r="J474" s="229">
        <f>ROUND(I474*H474,2)</f>
        <v>0</v>
      </c>
      <c r="K474" s="225" t="s">
        <v>137</v>
      </c>
      <c r="L474" s="230"/>
      <c r="M474" s="231" t="s">
        <v>19</v>
      </c>
      <c r="N474" s="232" t="s">
        <v>42</v>
      </c>
      <c r="O474" s="66"/>
      <c r="P474" s="180">
        <f>O474*H474</f>
        <v>0</v>
      </c>
      <c r="Q474" s="180">
        <v>5.0000000000000002E-5</v>
      </c>
      <c r="R474" s="180">
        <f>Q474*H474</f>
        <v>1.25E-3</v>
      </c>
      <c r="S474" s="180">
        <v>0</v>
      </c>
      <c r="T474" s="181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82" t="s">
        <v>305</v>
      </c>
      <c r="AT474" s="182" t="s">
        <v>228</v>
      </c>
      <c r="AU474" s="182" t="s">
        <v>139</v>
      </c>
      <c r="AY474" s="19" t="s">
        <v>130</v>
      </c>
      <c r="BE474" s="183">
        <f>IF(N474="základní",J474,0)</f>
        <v>0</v>
      </c>
      <c r="BF474" s="183">
        <f>IF(N474="snížená",J474,0)</f>
        <v>0</v>
      </c>
      <c r="BG474" s="183">
        <f>IF(N474="zákl. přenesená",J474,0)</f>
        <v>0</v>
      </c>
      <c r="BH474" s="183">
        <f>IF(N474="sníž. přenesená",J474,0)</f>
        <v>0</v>
      </c>
      <c r="BI474" s="183">
        <f>IF(N474="nulová",J474,0)</f>
        <v>0</v>
      </c>
      <c r="BJ474" s="19" t="s">
        <v>139</v>
      </c>
      <c r="BK474" s="183">
        <f>ROUND(I474*H474,2)</f>
        <v>0</v>
      </c>
      <c r="BL474" s="19" t="s">
        <v>221</v>
      </c>
      <c r="BM474" s="182" t="s">
        <v>1089</v>
      </c>
    </row>
    <row r="475" spans="1:65" s="2" customFormat="1" ht="24.15" customHeight="1">
      <c r="A475" s="36"/>
      <c r="B475" s="37"/>
      <c r="C475" s="171" t="s">
        <v>1090</v>
      </c>
      <c r="D475" s="171" t="s">
        <v>133</v>
      </c>
      <c r="E475" s="172" t="s">
        <v>1091</v>
      </c>
      <c r="F475" s="173" t="s">
        <v>1092</v>
      </c>
      <c r="G475" s="174" t="s">
        <v>136</v>
      </c>
      <c r="H475" s="175">
        <v>10.130000000000001</v>
      </c>
      <c r="I475" s="176"/>
      <c r="J475" s="177">
        <f>ROUND(I475*H475,2)</f>
        <v>0</v>
      </c>
      <c r="K475" s="173" t="s">
        <v>137</v>
      </c>
      <c r="L475" s="41"/>
      <c r="M475" s="178" t="s">
        <v>19</v>
      </c>
      <c r="N475" s="179" t="s">
        <v>42</v>
      </c>
      <c r="O475" s="66"/>
      <c r="P475" s="180">
        <f>O475*H475</f>
        <v>0</v>
      </c>
      <c r="Q475" s="180">
        <v>2.0000000000000002E-5</v>
      </c>
      <c r="R475" s="180">
        <f>Q475*H475</f>
        <v>2.0260000000000005E-4</v>
      </c>
      <c r="S475" s="180">
        <v>0</v>
      </c>
      <c r="T475" s="181">
        <f>S475*H475</f>
        <v>0</v>
      </c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R475" s="182" t="s">
        <v>221</v>
      </c>
      <c r="AT475" s="182" t="s">
        <v>133</v>
      </c>
      <c r="AU475" s="182" t="s">
        <v>139</v>
      </c>
      <c r="AY475" s="19" t="s">
        <v>130</v>
      </c>
      <c r="BE475" s="183">
        <f>IF(N475="základní",J475,0)</f>
        <v>0</v>
      </c>
      <c r="BF475" s="183">
        <f>IF(N475="snížená",J475,0)</f>
        <v>0</v>
      </c>
      <c r="BG475" s="183">
        <f>IF(N475="zákl. přenesená",J475,0)</f>
        <v>0</v>
      </c>
      <c r="BH475" s="183">
        <f>IF(N475="sníž. přenesená",J475,0)</f>
        <v>0</v>
      </c>
      <c r="BI475" s="183">
        <f>IF(N475="nulová",J475,0)</f>
        <v>0</v>
      </c>
      <c r="BJ475" s="19" t="s">
        <v>139</v>
      </c>
      <c r="BK475" s="183">
        <f>ROUND(I475*H475,2)</f>
        <v>0</v>
      </c>
      <c r="BL475" s="19" t="s">
        <v>221</v>
      </c>
      <c r="BM475" s="182" t="s">
        <v>1093</v>
      </c>
    </row>
    <row r="476" spans="1:65" s="2" customFormat="1" ht="10.199999999999999">
      <c r="A476" s="36"/>
      <c r="B476" s="37"/>
      <c r="C476" s="38"/>
      <c r="D476" s="184" t="s">
        <v>141</v>
      </c>
      <c r="E476" s="38"/>
      <c r="F476" s="185" t="s">
        <v>1094</v>
      </c>
      <c r="G476" s="38"/>
      <c r="H476" s="38"/>
      <c r="I476" s="186"/>
      <c r="J476" s="38"/>
      <c r="K476" s="38"/>
      <c r="L476" s="41"/>
      <c r="M476" s="187"/>
      <c r="N476" s="188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141</v>
      </c>
      <c r="AU476" s="19" t="s">
        <v>139</v>
      </c>
    </row>
    <row r="477" spans="1:65" s="13" customFormat="1" ht="10.199999999999999">
      <c r="B477" s="189"/>
      <c r="C477" s="190"/>
      <c r="D477" s="191" t="s">
        <v>143</v>
      </c>
      <c r="E477" s="192" t="s">
        <v>19</v>
      </c>
      <c r="F477" s="193" t="s">
        <v>1095</v>
      </c>
      <c r="G477" s="190"/>
      <c r="H477" s="194">
        <v>4.84</v>
      </c>
      <c r="I477" s="195"/>
      <c r="J477" s="190"/>
      <c r="K477" s="190"/>
      <c r="L477" s="196"/>
      <c r="M477" s="197"/>
      <c r="N477" s="198"/>
      <c r="O477" s="198"/>
      <c r="P477" s="198"/>
      <c r="Q477" s="198"/>
      <c r="R477" s="198"/>
      <c r="S477" s="198"/>
      <c r="T477" s="199"/>
      <c r="AT477" s="200" t="s">
        <v>143</v>
      </c>
      <c r="AU477" s="200" t="s">
        <v>139</v>
      </c>
      <c r="AV477" s="13" t="s">
        <v>139</v>
      </c>
      <c r="AW477" s="13" t="s">
        <v>31</v>
      </c>
      <c r="AX477" s="13" t="s">
        <v>70</v>
      </c>
      <c r="AY477" s="200" t="s">
        <v>130</v>
      </c>
    </row>
    <row r="478" spans="1:65" s="14" customFormat="1" ht="10.199999999999999">
      <c r="B478" s="201"/>
      <c r="C478" s="202"/>
      <c r="D478" s="191" t="s">
        <v>143</v>
      </c>
      <c r="E478" s="203" t="s">
        <v>19</v>
      </c>
      <c r="F478" s="204" t="s">
        <v>145</v>
      </c>
      <c r="G478" s="202"/>
      <c r="H478" s="205">
        <v>4.84</v>
      </c>
      <c r="I478" s="206"/>
      <c r="J478" s="202"/>
      <c r="K478" s="202"/>
      <c r="L478" s="207"/>
      <c r="M478" s="208"/>
      <c r="N478" s="209"/>
      <c r="O478" s="209"/>
      <c r="P478" s="209"/>
      <c r="Q478" s="209"/>
      <c r="R478" s="209"/>
      <c r="S478" s="209"/>
      <c r="T478" s="210"/>
      <c r="AT478" s="211" t="s">
        <v>143</v>
      </c>
      <c r="AU478" s="211" t="s">
        <v>139</v>
      </c>
      <c r="AV478" s="14" t="s">
        <v>131</v>
      </c>
      <c r="AW478" s="14" t="s">
        <v>31</v>
      </c>
      <c r="AX478" s="14" t="s">
        <v>70</v>
      </c>
      <c r="AY478" s="211" t="s">
        <v>130</v>
      </c>
    </row>
    <row r="479" spans="1:65" s="13" customFormat="1" ht="10.199999999999999">
      <c r="B479" s="189"/>
      <c r="C479" s="190"/>
      <c r="D479" s="191" t="s">
        <v>143</v>
      </c>
      <c r="E479" s="192" t="s">
        <v>19</v>
      </c>
      <c r="F479" s="193" t="s">
        <v>1096</v>
      </c>
      <c r="G479" s="190"/>
      <c r="H479" s="194">
        <v>2.86</v>
      </c>
      <c r="I479" s="195"/>
      <c r="J479" s="190"/>
      <c r="K479" s="190"/>
      <c r="L479" s="196"/>
      <c r="M479" s="197"/>
      <c r="N479" s="198"/>
      <c r="O479" s="198"/>
      <c r="P479" s="198"/>
      <c r="Q479" s="198"/>
      <c r="R479" s="198"/>
      <c r="S479" s="198"/>
      <c r="T479" s="199"/>
      <c r="AT479" s="200" t="s">
        <v>143</v>
      </c>
      <c r="AU479" s="200" t="s">
        <v>139</v>
      </c>
      <c r="AV479" s="13" t="s">
        <v>139</v>
      </c>
      <c r="AW479" s="13" t="s">
        <v>31</v>
      </c>
      <c r="AX479" s="13" t="s">
        <v>70</v>
      </c>
      <c r="AY479" s="200" t="s">
        <v>130</v>
      </c>
    </row>
    <row r="480" spans="1:65" s="14" customFormat="1" ht="10.199999999999999">
      <c r="B480" s="201"/>
      <c r="C480" s="202"/>
      <c r="D480" s="191" t="s">
        <v>143</v>
      </c>
      <c r="E480" s="203" t="s">
        <v>19</v>
      </c>
      <c r="F480" s="204" t="s">
        <v>145</v>
      </c>
      <c r="G480" s="202"/>
      <c r="H480" s="205">
        <v>2.86</v>
      </c>
      <c r="I480" s="206"/>
      <c r="J480" s="202"/>
      <c r="K480" s="202"/>
      <c r="L480" s="207"/>
      <c r="M480" s="208"/>
      <c r="N480" s="209"/>
      <c r="O480" s="209"/>
      <c r="P480" s="209"/>
      <c r="Q480" s="209"/>
      <c r="R480" s="209"/>
      <c r="S480" s="209"/>
      <c r="T480" s="210"/>
      <c r="AT480" s="211" t="s">
        <v>143</v>
      </c>
      <c r="AU480" s="211" t="s">
        <v>139</v>
      </c>
      <c r="AV480" s="14" t="s">
        <v>131</v>
      </c>
      <c r="AW480" s="14" t="s">
        <v>31</v>
      </c>
      <c r="AX480" s="14" t="s">
        <v>70</v>
      </c>
      <c r="AY480" s="211" t="s">
        <v>130</v>
      </c>
    </row>
    <row r="481" spans="1:65" s="13" customFormat="1" ht="10.199999999999999">
      <c r="B481" s="189"/>
      <c r="C481" s="190"/>
      <c r="D481" s="191" t="s">
        <v>143</v>
      </c>
      <c r="E481" s="192" t="s">
        <v>19</v>
      </c>
      <c r="F481" s="193" t="s">
        <v>1097</v>
      </c>
      <c r="G481" s="190"/>
      <c r="H481" s="194">
        <v>1.43</v>
      </c>
      <c r="I481" s="195"/>
      <c r="J481" s="190"/>
      <c r="K481" s="190"/>
      <c r="L481" s="196"/>
      <c r="M481" s="197"/>
      <c r="N481" s="198"/>
      <c r="O481" s="198"/>
      <c r="P481" s="198"/>
      <c r="Q481" s="198"/>
      <c r="R481" s="198"/>
      <c r="S481" s="198"/>
      <c r="T481" s="199"/>
      <c r="AT481" s="200" t="s">
        <v>143</v>
      </c>
      <c r="AU481" s="200" t="s">
        <v>139</v>
      </c>
      <c r="AV481" s="13" t="s">
        <v>139</v>
      </c>
      <c r="AW481" s="13" t="s">
        <v>31</v>
      </c>
      <c r="AX481" s="13" t="s">
        <v>70</v>
      </c>
      <c r="AY481" s="200" t="s">
        <v>130</v>
      </c>
    </row>
    <row r="482" spans="1:65" s="14" customFormat="1" ht="10.199999999999999">
      <c r="B482" s="201"/>
      <c r="C482" s="202"/>
      <c r="D482" s="191" t="s">
        <v>143</v>
      </c>
      <c r="E482" s="203" t="s">
        <v>19</v>
      </c>
      <c r="F482" s="204" t="s">
        <v>145</v>
      </c>
      <c r="G482" s="202"/>
      <c r="H482" s="205">
        <v>1.43</v>
      </c>
      <c r="I482" s="206"/>
      <c r="J482" s="202"/>
      <c r="K482" s="202"/>
      <c r="L482" s="207"/>
      <c r="M482" s="208"/>
      <c r="N482" s="209"/>
      <c r="O482" s="209"/>
      <c r="P482" s="209"/>
      <c r="Q482" s="209"/>
      <c r="R482" s="209"/>
      <c r="S482" s="209"/>
      <c r="T482" s="210"/>
      <c r="AT482" s="211" t="s">
        <v>143</v>
      </c>
      <c r="AU482" s="211" t="s">
        <v>139</v>
      </c>
      <c r="AV482" s="14" t="s">
        <v>131</v>
      </c>
      <c r="AW482" s="14" t="s">
        <v>31</v>
      </c>
      <c r="AX482" s="14" t="s">
        <v>70</v>
      </c>
      <c r="AY482" s="211" t="s">
        <v>130</v>
      </c>
    </row>
    <row r="483" spans="1:65" s="13" customFormat="1" ht="10.199999999999999">
      <c r="B483" s="189"/>
      <c r="C483" s="190"/>
      <c r="D483" s="191" t="s">
        <v>143</v>
      </c>
      <c r="E483" s="192" t="s">
        <v>19</v>
      </c>
      <c r="F483" s="193" t="s">
        <v>1098</v>
      </c>
      <c r="G483" s="190"/>
      <c r="H483" s="194">
        <v>1</v>
      </c>
      <c r="I483" s="195"/>
      <c r="J483" s="190"/>
      <c r="K483" s="190"/>
      <c r="L483" s="196"/>
      <c r="M483" s="197"/>
      <c r="N483" s="198"/>
      <c r="O483" s="198"/>
      <c r="P483" s="198"/>
      <c r="Q483" s="198"/>
      <c r="R483" s="198"/>
      <c r="S483" s="198"/>
      <c r="T483" s="199"/>
      <c r="AT483" s="200" t="s">
        <v>143</v>
      </c>
      <c r="AU483" s="200" t="s">
        <v>139</v>
      </c>
      <c r="AV483" s="13" t="s">
        <v>139</v>
      </c>
      <c r="AW483" s="13" t="s">
        <v>31</v>
      </c>
      <c r="AX483" s="13" t="s">
        <v>70</v>
      </c>
      <c r="AY483" s="200" t="s">
        <v>130</v>
      </c>
    </row>
    <row r="484" spans="1:65" s="14" customFormat="1" ht="10.199999999999999">
      <c r="B484" s="201"/>
      <c r="C484" s="202"/>
      <c r="D484" s="191" t="s">
        <v>143</v>
      </c>
      <c r="E484" s="203" t="s">
        <v>19</v>
      </c>
      <c r="F484" s="204" t="s">
        <v>145</v>
      </c>
      <c r="G484" s="202"/>
      <c r="H484" s="205">
        <v>1</v>
      </c>
      <c r="I484" s="206"/>
      <c r="J484" s="202"/>
      <c r="K484" s="202"/>
      <c r="L484" s="207"/>
      <c r="M484" s="208"/>
      <c r="N484" s="209"/>
      <c r="O484" s="209"/>
      <c r="P484" s="209"/>
      <c r="Q484" s="209"/>
      <c r="R484" s="209"/>
      <c r="S484" s="209"/>
      <c r="T484" s="210"/>
      <c r="AT484" s="211" t="s">
        <v>143</v>
      </c>
      <c r="AU484" s="211" t="s">
        <v>139</v>
      </c>
      <c r="AV484" s="14" t="s">
        <v>131</v>
      </c>
      <c r="AW484" s="14" t="s">
        <v>31</v>
      </c>
      <c r="AX484" s="14" t="s">
        <v>70</v>
      </c>
      <c r="AY484" s="211" t="s">
        <v>130</v>
      </c>
    </row>
    <row r="485" spans="1:65" s="15" customFormat="1" ht="10.199999999999999">
      <c r="B485" s="212"/>
      <c r="C485" s="213"/>
      <c r="D485" s="191" t="s">
        <v>143</v>
      </c>
      <c r="E485" s="214" t="s">
        <v>19</v>
      </c>
      <c r="F485" s="215" t="s">
        <v>147</v>
      </c>
      <c r="G485" s="213"/>
      <c r="H485" s="216">
        <v>10.129999999999999</v>
      </c>
      <c r="I485" s="217"/>
      <c r="J485" s="213"/>
      <c r="K485" s="213"/>
      <c r="L485" s="218"/>
      <c r="M485" s="219"/>
      <c r="N485" s="220"/>
      <c r="O485" s="220"/>
      <c r="P485" s="220"/>
      <c r="Q485" s="220"/>
      <c r="R485" s="220"/>
      <c r="S485" s="220"/>
      <c r="T485" s="221"/>
      <c r="AT485" s="222" t="s">
        <v>143</v>
      </c>
      <c r="AU485" s="222" t="s">
        <v>139</v>
      </c>
      <c r="AV485" s="15" t="s">
        <v>138</v>
      </c>
      <c r="AW485" s="15" t="s">
        <v>31</v>
      </c>
      <c r="AX485" s="15" t="s">
        <v>78</v>
      </c>
      <c r="AY485" s="222" t="s">
        <v>130</v>
      </c>
    </row>
    <row r="486" spans="1:65" s="2" customFormat="1" ht="16.5" customHeight="1">
      <c r="A486" s="36"/>
      <c r="B486" s="37"/>
      <c r="C486" s="171" t="s">
        <v>1099</v>
      </c>
      <c r="D486" s="171" t="s">
        <v>133</v>
      </c>
      <c r="E486" s="172" t="s">
        <v>1100</v>
      </c>
      <c r="F486" s="173" t="s">
        <v>1101</v>
      </c>
      <c r="G486" s="174" t="s">
        <v>136</v>
      </c>
      <c r="H486" s="175">
        <v>10.130000000000001</v>
      </c>
      <c r="I486" s="176"/>
      <c r="J486" s="177">
        <f>ROUND(I486*H486,2)</f>
        <v>0</v>
      </c>
      <c r="K486" s="173" t="s">
        <v>137</v>
      </c>
      <c r="L486" s="41"/>
      <c r="M486" s="178" t="s">
        <v>19</v>
      </c>
      <c r="N486" s="179" t="s">
        <v>42</v>
      </c>
      <c r="O486" s="66"/>
      <c r="P486" s="180">
        <f>O486*H486</f>
        <v>0</v>
      </c>
      <c r="Q486" s="180">
        <v>0</v>
      </c>
      <c r="R486" s="180">
        <f>Q486*H486</f>
        <v>0</v>
      </c>
      <c r="S486" s="180">
        <v>0</v>
      </c>
      <c r="T486" s="181">
        <f>S486*H486</f>
        <v>0</v>
      </c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R486" s="182" t="s">
        <v>221</v>
      </c>
      <c r="AT486" s="182" t="s">
        <v>133</v>
      </c>
      <c r="AU486" s="182" t="s">
        <v>139</v>
      </c>
      <c r="AY486" s="19" t="s">
        <v>130</v>
      </c>
      <c r="BE486" s="183">
        <f>IF(N486="základní",J486,0)</f>
        <v>0</v>
      </c>
      <c r="BF486" s="183">
        <f>IF(N486="snížená",J486,0)</f>
        <v>0</v>
      </c>
      <c r="BG486" s="183">
        <f>IF(N486="zákl. přenesená",J486,0)</f>
        <v>0</v>
      </c>
      <c r="BH486" s="183">
        <f>IF(N486="sníž. přenesená",J486,0)</f>
        <v>0</v>
      </c>
      <c r="BI486" s="183">
        <f>IF(N486="nulová",J486,0)</f>
        <v>0</v>
      </c>
      <c r="BJ486" s="19" t="s">
        <v>139</v>
      </c>
      <c r="BK486" s="183">
        <f>ROUND(I486*H486,2)</f>
        <v>0</v>
      </c>
      <c r="BL486" s="19" t="s">
        <v>221</v>
      </c>
      <c r="BM486" s="182" t="s">
        <v>1102</v>
      </c>
    </row>
    <row r="487" spans="1:65" s="2" customFormat="1" ht="10.199999999999999">
      <c r="A487" s="36"/>
      <c r="B487" s="37"/>
      <c r="C487" s="38"/>
      <c r="D487" s="184" t="s">
        <v>141</v>
      </c>
      <c r="E487" s="38"/>
      <c r="F487" s="185" t="s">
        <v>1103</v>
      </c>
      <c r="G487" s="38"/>
      <c r="H487" s="38"/>
      <c r="I487" s="186"/>
      <c r="J487" s="38"/>
      <c r="K487" s="38"/>
      <c r="L487" s="41"/>
      <c r="M487" s="187"/>
      <c r="N487" s="188"/>
      <c r="O487" s="66"/>
      <c r="P487" s="66"/>
      <c r="Q487" s="66"/>
      <c r="R487" s="66"/>
      <c r="S487" s="66"/>
      <c r="T487" s="67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T487" s="19" t="s">
        <v>141</v>
      </c>
      <c r="AU487" s="19" t="s">
        <v>139</v>
      </c>
    </row>
    <row r="488" spans="1:65" s="2" customFormat="1" ht="16.5" customHeight="1">
      <c r="A488" s="36"/>
      <c r="B488" s="37"/>
      <c r="C488" s="171" t="s">
        <v>1104</v>
      </c>
      <c r="D488" s="171" t="s">
        <v>133</v>
      </c>
      <c r="E488" s="172" t="s">
        <v>1105</v>
      </c>
      <c r="F488" s="173" t="s">
        <v>1106</v>
      </c>
      <c r="G488" s="174" t="s">
        <v>136</v>
      </c>
      <c r="H488" s="175">
        <v>10.130000000000001</v>
      </c>
      <c r="I488" s="176"/>
      <c r="J488" s="177">
        <f>ROUND(I488*H488,2)</f>
        <v>0</v>
      </c>
      <c r="K488" s="173" t="s">
        <v>137</v>
      </c>
      <c r="L488" s="41"/>
      <c r="M488" s="178" t="s">
        <v>19</v>
      </c>
      <c r="N488" s="179" t="s">
        <v>42</v>
      </c>
      <c r="O488" s="66"/>
      <c r="P488" s="180">
        <f>O488*H488</f>
        <v>0</v>
      </c>
      <c r="Q488" s="180">
        <v>2.0000000000000002E-5</v>
      </c>
      <c r="R488" s="180">
        <f>Q488*H488</f>
        <v>2.0260000000000005E-4</v>
      </c>
      <c r="S488" s="180">
        <v>0</v>
      </c>
      <c r="T488" s="181">
        <f>S488*H488</f>
        <v>0</v>
      </c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R488" s="182" t="s">
        <v>221</v>
      </c>
      <c r="AT488" s="182" t="s">
        <v>133</v>
      </c>
      <c r="AU488" s="182" t="s">
        <v>139</v>
      </c>
      <c r="AY488" s="19" t="s">
        <v>130</v>
      </c>
      <c r="BE488" s="183">
        <f>IF(N488="základní",J488,0)</f>
        <v>0</v>
      </c>
      <c r="BF488" s="183">
        <f>IF(N488="snížená",J488,0)</f>
        <v>0</v>
      </c>
      <c r="BG488" s="183">
        <f>IF(N488="zákl. přenesená",J488,0)</f>
        <v>0</v>
      </c>
      <c r="BH488" s="183">
        <f>IF(N488="sníž. přenesená",J488,0)</f>
        <v>0</v>
      </c>
      <c r="BI488" s="183">
        <f>IF(N488="nulová",J488,0)</f>
        <v>0</v>
      </c>
      <c r="BJ488" s="19" t="s">
        <v>139</v>
      </c>
      <c r="BK488" s="183">
        <f>ROUND(I488*H488,2)</f>
        <v>0</v>
      </c>
      <c r="BL488" s="19" t="s">
        <v>221</v>
      </c>
      <c r="BM488" s="182" t="s">
        <v>1107</v>
      </c>
    </row>
    <row r="489" spans="1:65" s="2" customFormat="1" ht="10.199999999999999">
      <c r="A489" s="36"/>
      <c r="B489" s="37"/>
      <c r="C489" s="38"/>
      <c r="D489" s="184" t="s">
        <v>141</v>
      </c>
      <c r="E489" s="38"/>
      <c r="F489" s="185" t="s">
        <v>1108</v>
      </c>
      <c r="G489" s="38"/>
      <c r="H489" s="38"/>
      <c r="I489" s="186"/>
      <c r="J489" s="38"/>
      <c r="K489" s="38"/>
      <c r="L489" s="41"/>
      <c r="M489" s="187"/>
      <c r="N489" s="188"/>
      <c r="O489" s="66"/>
      <c r="P489" s="66"/>
      <c r="Q489" s="66"/>
      <c r="R489" s="66"/>
      <c r="S489" s="66"/>
      <c r="T489" s="67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9" t="s">
        <v>141</v>
      </c>
      <c r="AU489" s="19" t="s">
        <v>139</v>
      </c>
    </row>
    <row r="490" spans="1:65" s="2" customFormat="1" ht="16.5" customHeight="1">
      <c r="A490" s="36"/>
      <c r="B490" s="37"/>
      <c r="C490" s="171" t="s">
        <v>1109</v>
      </c>
      <c r="D490" s="171" t="s">
        <v>133</v>
      </c>
      <c r="E490" s="172" t="s">
        <v>1110</v>
      </c>
      <c r="F490" s="173" t="s">
        <v>1111</v>
      </c>
      <c r="G490" s="174" t="s">
        <v>136</v>
      </c>
      <c r="H490" s="175">
        <v>10.130000000000001</v>
      </c>
      <c r="I490" s="176"/>
      <c r="J490" s="177">
        <f>ROUND(I490*H490,2)</f>
        <v>0</v>
      </c>
      <c r="K490" s="173" t="s">
        <v>137</v>
      </c>
      <c r="L490" s="41"/>
      <c r="M490" s="178" t="s">
        <v>19</v>
      </c>
      <c r="N490" s="179" t="s">
        <v>42</v>
      </c>
      <c r="O490" s="66"/>
      <c r="P490" s="180">
        <f>O490*H490</f>
        <v>0</v>
      </c>
      <c r="Q490" s="180">
        <v>1.2999999999999999E-4</v>
      </c>
      <c r="R490" s="180">
        <f>Q490*H490</f>
        <v>1.3169E-3</v>
      </c>
      <c r="S490" s="180">
        <v>0</v>
      </c>
      <c r="T490" s="181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82" t="s">
        <v>221</v>
      </c>
      <c r="AT490" s="182" t="s">
        <v>133</v>
      </c>
      <c r="AU490" s="182" t="s">
        <v>139</v>
      </c>
      <c r="AY490" s="19" t="s">
        <v>130</v>
      </c>
      <c r="BE490" s="183">
        <f>IF(N490="základní",J490,0)</f>
        <v>0</v>
      </c>
      <c r="BF490" s="183">
        <f>IF(N490="snížená",J490,0)</f>
        <v>0</v>
      </c>
      <c r="BG490" s="183">
        <f>IF(N490="zákl. přenesená",J490,0)</f>
        <v>0</v>
      </c>
      <c r="BH490" s="183">
        <f>IF(N490="sníž. přenesená",J490,0)</f>
        <v>0</v>
      </c>
      <c r="BI490" s="183">
        <f>IF(N490="nulová",J490,0)</f>
        <v>0</v>
      </c>
      <c r="BJ490" s="19" t="s">
        <v>139</v>
      </c>
      <c r="BK490" s="183">
        <f>ROUND(I490*H490,2)</f>
        <v>0</v>
      </c>
      <c r="BL490" s="19" t="s">
        <v>221</v>
      </c>
      <c r="BM490" s="182" t="s">
        <v>1112</v>
      </c>
    </row>
    <row r="491" spans="1:65" s="2" customFormat="1" ht="10.199999999999999">
      <c r="A491" s="36"/>
      <c r="B491" s="37"/>
      <c r="C491" s="38"/>
      <c r="D491" s="184" t="s">
        <v>141</v>
      </c>
      <c r="E491" s="38"/>
      <c r="F491" s="185" t="s">
        <v>1113</v>
      </c>
      <c r="G491" s="38"/>
      <c r="H491" s="38"/>
      <c r="I491" s="186"/>
      <c r="J491" s="38"/>
      <c r="K491" s="38"/>
      <c r="L491" s="41"/>
      <c r="M491" s="187"/>
      <c r="N491" s="188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141</v>
      </c>
      <c r="AU491" s="19" t="s">
        <v>139</v>
      </c>
    </row>
    <row r="492" spans="1:65" s="2" customFormat="1" ht="16.5" customHeight="1">
      <c r="A492" s="36"/>
      <c r="B492" s="37"/>
      <c r="C492" s="171" t="s">
        <v>1114</v>
      </c>
      <c r="D492" s="171" t="s">
        <v>133</v>
      </c>
      <c r="E492" s="172" t="s">
        <v>1115</v>
      </c>
      <c r="F492" s="173" t="s">
        <v>1116</v>
      </c>
      <c r="G492" s="174" t="s">
        <v>136</v>
      </c>
      <c r="H492" s="175">
        <v>10.130000000000001</v>
      </c>
      <c r="I492" s="176"/>
      <c r="J492" s="177">
        <f>ROUND(I492*H492,2)</f>
        <v>0</v>
      </c>
      <c r="K492" s="173" t="s">
        <v>137</v>
      </c>
      <c r="L492" s="41"/>
      <c r="M492" s="178" t="s">
        <v>19</v>
      </c>
      <c r="N492" s="179" t="s">
        <v>42</v>
      </c>
      <c r="O492" s="66"/>
      <c r="P492" s="180">
        <f>O492*H492</f>
        <v>0</v>
      </c>
      <c r="Q492" s="180">
        <v>1.2E-4</v>
      </c>
      <c r="R492" s="180">
        <f>Q492*H492</f>
        <v>1.2156000000000001E-3</v>
      </c>
      <c r="S492" s="180">
        <v>0</v>
      </c>
      <c r="T492" s="181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82" t="s">
        <v>221</v>
      </c>
      <c r="AT492" s="182" t="s">
        <v>133</v>
      </c>
      <c r="AU492" s="182" t="s">
        <v>139</v>
      </c>
      <c r="AY492" s="19" t="s">
        <v>130</v>
      </c>
      <c r="BE492" s="183">
        <f>IF(N492="základní",J492,0)</f>
        <v>0</v>
      </c>
      <c r="BF492" s="183">
        <f>IF(N492="snížená",J492,0)</f>
        <v>0</v>
      </c>
      <c r="BG492" s="183">
        <f>IF(N492="zákl. přenesená",J492,0)</f>
        <v>0</v>
      </c>
      <c r="BH492" s="183">
        <f>IF(N492="sníž. přenesená",J492,0)</f>
        <v>0</v>
      </c>
      <c r="BI492" s="183">
        <f>IF(N492="nulová",J492,0)</f>
        <v>0</v>
      </c>
      <c r="BJ492" s="19" t="s">
        <v>139</v>
      </c>
      <c r="BK492" s="183">
        <f>ROUND(I492*H492,2)</f>
        <v>0</v>
      </c>
      <c r="BL492" s="19" t="s">
        <v>221</v>
      </c>
      <c r="BM492" s="182" t="s">
        <v>1117</v>
      </c>
    </row>
    <row r="493" spans="1:65" s="2" customFormat="1" ht="10.199999999999999">
      <c r="A493" s="36"/>
      <c r="B493" s="37"/>
      <c r="C493" s="38"/>
      <c r="D493" s="184" t="s">
        <v>141</v>
      </c>
      <c r="E493" s="38"/>
      <c r="F493" s="185" t="s">
        <v>1118</v>
      </c>
      <c r="G493" s="38"/>
      <c r="H493" s="38"/>
      <c r="I493" s="186"/>
      <c r="J493" s="38"/>
      <c r="K493" s="38"/>
      <c r="L493" s="41"/>
      <c r="M493" s="187"/>
      <c r="N493" s="188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141</v>
      </c>
      <c r="AU493" s="19" t="s">
        <v>139</v>
      </c>
    </row>
    <row r="494" spans="1:65" s="2" customFormat="1" ht="24.15" customHeight="1">
      <c r="A494" s="36"/>
      <c r="B494" s="37"/>
      <c r="C494" s="171" t="s">
        <v>1119</v>
      </c>
      <c r="D494" s="171" t="s">
        <v>133</v>
      </c>
      <c r="E494" s="172" t="s">
        <v>1120</v>
      </c>
      <c r="F494" s="173" t="s">
        <v>1121</v>
      </c>
      <c r="G494" s="174" t="s">
        <v>136</v>
      </c>
      <c r="H494" s="175">
        <v>10.130000000000001</v>
      </c>
      <c r="I494" s="176"/>
      <c r="J494" s="177">
        <f>ROUND(I494*H494,2)</f>
        <v>0</v>
      </c>
      <c r="K494" s="173" t="s">
        <v>137</v>
      </c>
      <c r="L494" s="41"/>
      <c r="M494" s="178" t="s">
        <v>19</v>
      </c>
      <c r="N494" s="179" t="s">
        <v>42</v>
      </c>
      <c r="O494" s="66"/>
      <c r="P494" s="180">
        <f>O494*H494</f>
        <v>0</v>
      </c>
      <c r="Q494" s="180">
        <v>3.2000000000000003E-4</v>
      </c>
      <c r="R494" s="180">
        <f>Q494*H494</f>
        <v>3.2416000000000007E-3</v>
      </c>
      <c r="S494" s="180">
        <v>0</v>
      </c>
      <c r="T494" s="181">
        <f>S494*H494</f>
        <v>0</v>
      </c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R494" s="182" t="s">
        <v>221</v>
      </c>
      <c r="AT494" s="182" t="s">
        <v>133</v>
      </c>
      <c r="AU494" s="182" t="s">
        <v>139</v>
      </c>
      <c r="AY494" s="19" t="s">
        <v>130</v>
      </c>
      <c r="BE494" s="183">
        <f>IF(N494="základní",J494,0)</f>
        <v>0</v>
      </c>
      <c r="BF494" s="183">
        <f>IF(N494="snížená",J494,0)</f>
        <v>0</v>
      </c>
      <c r="BG494" s="183">
        <f>IF(N494="zákl. přenesená",J494,0)</f>
        <v>0</v>
      </c>
      <c r="BH494" s="183">
        <f>IF(N494="sníž. přenesená",J494,0)</f>
        <v>0</v>
      </c>
      <c r="BI494" s="183">
        <f>IF(N494="nulová",J494,0)</f>
        <v>0</v>
      </c>
      <c r="BJ494" s="19" t="s">
        <v>139</v>
      </c>
      <c r="BK494" s="183">
        <f>ROUND(I494*H494,2)</f>
        <v>0</v>
      </c>
      <c r="BL494" s="19" t="s">
        <v>221</v>
      </c>
      <c r="BM494" s="182" t="s">
        <v>1122</v>
      </c>
    </row>
    <row r="495" spans="1:65" s="2" customFormat="1" ht="10.199999999999999">
      <c r="A495" s="36"/>
      <c r="B495" s="37"/>
      <c r="C495" s="38"/>
      <c r="D495" s="184" t="s">
        <v>141</v>
      </c>
      <c r="E495" s="38"/>
      <c r="F495" s="185" t="s">
        <v>1123</v>
      </c>
      <c r="G495" s="38"/>
      <c r="H495" s="38"/>
      <c r="I495" s="186"/>
      <c r="J495" s="38"/>
      <c r="K495" s="38"/>
      <c r="L495" s="41"/>
      <c r="M495" s="187"/>
      <c r="N495" s="188"/>
      <c r="O495" s="66"/>
      <c r="P495" s="66"/>
      <c r="Q495" s="66"/>
      <c r="R495" s="66"/>
      <c r="S495" s="66"/>
      <c r="T495" s="67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T495" s="19" t="s">
        <v>141</v>
      </c>
      <c r="AU495" s="19" t="s">
        <v>139</v>
      </c>
    </row>
    <row r="496" spans="1:65" s="2" customFormat="1" ht="16.5" customHeight="1">
      <c r="A496" s="36"/>
      <c r="B496" s="37"/>
      <c r="C496" s="171" t="s">
        <v>1124</v>
      </c>
      <c r="D496" s="171" t="s">
        <v>133</v>
      </c>
      <c r="E496" s="172" t="s">
        <v>1125</v>
      </c>
      <c r="F496" s="173" t="s">
        <v>1126</v>
      </c>
      <c r="G496" s="174" t="s">
        <v>150</v>
      </c>
      <c r="H496" s="175">
        <v>14.16</v>
      </c>
      <c r="I496" s="176"/>
      <c r="J496" s="177">
        <f>ROUND(I496*H496,2)</f>
        <v>0</v>
      </c>
      <c r="K496" s="173" t="s">
        <v>137</v>
      </c>
      <c r="L496" s="41"/>
      <c r="M496" s="178" t="s">
        <v>19</v>
      </c>
      <c r="N496" s="179" t="s">
        <v>42</v>
      </c>
      <c r="O496" s="66"/>
      <c r="P496" s="180">
        <f>O496*H496</f>
        <v>0</v>
      </c>
      <c r="Q496" s="180">
        <v>3.0000000000000001E-5</v>
      </c>
      <c r="R496" s="180">
        <f>Q496*H496</f>
        <v>4.2480000000000003E-4</v>
      </c>
      <c r="S496" s="180">
        <v>0</v>
      </c>
      <c r="T496" s="181">
        <f>S496*H496</f>
        <v>0</v>
      </c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R496" s="182" t="s">
        <v>221</v>
      </c>
      <c r="AT496" s="182" t="s">
        <v>133</v>
      </c>
      <c r="AU496" s="182" t="s">
        <v>139</v>
      </c>
      <c r="AY496" s="19" t="s">
        <v>130</v>
      </c>
      <c r="BE496" s="183">
        <f>IF(N496="základní",J496,0)</f>
        <v>0</v>
      </c>
      <c r="BF496" s="183">
        <f>IF(N496="snížená",J496,0)</f>
        <v>0</v>
      </c>
      <c r="BG496" s="183">
        <f>IF(N496="zákl. přenesená",J496,0)</f>
        <v>0</v>
      </c>
      <c r="BH496" s="183">
        <f>IF(N496="sníž. přenesená",J496,0)</f>
        <v>0</v>
      </c>
      <c r="BI496" s="183">
        <f>IF(N496="nulová",J496,0)</f>
        <v>0</v>
      </c>
      <c r="BJ496" s="19" t="s">
        <v>139</v>
      </c>
      <c r="BK496" s="183">
        <f>ROUND(I496*H496,2)</f>
        <v>0</v>
      </c>
      <c r="BL496" s="19" t="s">
        <v>221</v>
      </c>
      <c r="BM496" s="182" t="s">
        <v>1127</v>
      </c>
    </row>
    <row r="497" spans="1:65" s="2" customFormat="1" ht="10.199999999999999">
      <c r="A497" s="36"/>
      <c r="B497" s="37"/>
      <c r="C497" s="38"/>
      <c r="D497" s="184" t="s">
        <v>141</v>
      </c>
      <c r="E497" s="38"/>
      <c r="F497" s="185" t="s">
        <v>1128</v>
      </c>
      <c r="G497" s="38"/>
      <c r="H497" s="38"/>
      <c r="I497" s="186"/>
      <c r="J497" s="38"/>
      <c r="K497" s="38"/>
      <c r="L497" s="41"/>
      <c r="M497" s="187"/>
      <c r="N497" s="188"/>
      <c r="O497" s="66"/>
      <c r="P497" s="66"/>
      <c r="Q497" s="66"/>
      <c r="R497" s="66"/>
      <c r="S497" s="66"/>
      <c r="T497" s="67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T497" s="19" t="s">
        <v>141</v>
      </c>
      <c r="AU497" s="19" t="s">
        <v>139</v>
      </c>
    </row>
    <row r="498" spans="1:65" s="2" customFormat="1" ht="21.75" customHeight="1">
      <c r="A498" s="36"/>
      <c r="B498" s="37"/>
      <c r="C498" s="171" t="s">
        <v>1129</v>
      </c>
      <c r="D498" s="171" t="s">
        <v>133</v>
      </c>
      <c r="E498" s="172" t="s">
        <v>1130</v>
      </c>
      <c r="F498" s="173" t="s">
        <v>1131</v>
      </c>
      <c r="G498" s="174" t="s">
        <v>136</v>
      </c>
      <c r="H498" s="175">
        <v>7.6</v>
      </c>
      <c r="I498" s="176"/>
      <c r="J498" s="177">
        <f>ROUND(I498*H498,2)</f>
        <v>0</v>
      </c>
      <c r="K498" s="173" t="s">
        <v>137</v>
      </c>
      <c r="L498" s="41"/>
      <c r="M498" s="178" t="s">
        <v>19</v>
      </c>
      <c r="N498" s="179" t="s">
        <v>42</v>
      </c>
      <c r="O498" s="66"/>
      <c r="P498" s="180">
        <f>O498*H498</f>
        <v>0</v>
      </c>
      <c r="Q498" s="180">
        <v>6.9999999999999994E-5</v>
      </c>
      <c r="R498" s="180">
        <f>Q498*H498</f>
        <v>5.3199999999999992E-4</v>
      </c>
      <c r="S498" s="180">
        <v>0</v>
      </c>
      <c r="T498" s="181">
        <f>S498*H498</f>
        <v>0</v>
      </c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R498" s="182" t="s">
        <v>221</v>
      </c>
      <c r="AT498" s="182" t="s">
        <v>133</v>
      </c>
      <c r="AU498" s="182" t="s">
        <v>139</v>
      </c>
      <c r="AY498" s="19" t="s">
        <v>130</v>
      </c>
      <c r="BE498" s="183">
        <f>IF(N498="základní",J498,0)</f>
        <v>0</v>
      </c>
      <c r="BF498" s="183">
        <f>IF(N498="snížená",J498,0)</f>
        <v>0</v>
      </c>
      <c r="BG498" s="183">
        <f>IF(N498="zákl. přenesená",J498,0)</f>
        <v>0</v>
      </c>
      <c r="BH498" s="183">
        <f>IF(N498="sníž. přenesená",J498,0)</f>
        <v>0</v>
      </c>
      <c r="BI498" s="183">
        <f>IF(N498="nulová",J498,0)</f>
        <v>0</v>
      </c>
      <c r="BJ498" s="19" t="s">
        <v>139</v>
      </c>
      <c r="BK498" s="183">
        <f>ROUND(I498*H498,2)</f>
        <v>0</v>
      </c>
      <c r="BL498" s="19" t="s">
        <v>221</v>
      </c>
      <c r="BM498" s="182" t="s">
        <v>1132</v>
      </c>
    </row>
    <row r="499" spans="1:65" s="2" customFormat="1" ht="10.199999999999999">
      <c r="A499" s="36"/>
      <c r="B499" s="37"/>
      <c r="C499" s="38"/>
      <c r="D499" s="184" t="s">
        <v>141</v>
      </c>
      <c r="E499" s="38"/>
      <c r="F499" s="185" t="s">
        <v>1133</v>
      </c>
      <c r="G499" s="38"/>
      <c r="H499" s="38"/>
      <c r="I499" s="186"/>
      <c r="J499" s="38"/>
      <c r="K499" s="38"/>
      <c r="L499" s="41"/>
      <c r="M499" s="187"/>
      <c r="N499" s="188"/>
      <c r="O499" s="66"/>
      <c r="P499" s="66"/>
      <c r="Q499" s="66"/>
      <c r="R499" s="66"/>
      <c r="S499" s="66"/>
      <c r="T499" s="67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T499" s="19" t="s">
        <v>141</v>
      </c>
      <c r="AU499" s="19" t="s">
        <v>139</v>
      </c>
    </row>
    <row r="500" spans="1:65" s="13" customFormat="1" ht="10.199999999999999">
      <c r="B500" s="189"/>
      <c r="C500" s="190"/>
      <c r="D500" s="191" t="s">
        <v>143</v>
      </c>
      <c r="E500" s="192" t="s">
        <v>19</v>
      </c>
      <c r="F500" s="193" t="s">
        <v>1134</v>
      </c>
      <c r="G500" s="190"/>
      <c r="H500" s="194">
        <v>7.6</v>
      </c>
      <c r="I500" s="195"/>
      <c r="J500" s="190"/>
      <c r="K500" s="190"/>
      <c r="L500" s="196"/>
      <c r="M500" s="197"/>
      <c r="N500" s="198"/>
      <c r="O500" s="198"/>
      <c r="P500" s="198"/>
      <c r="Q500" s="198"/>
      <c r="R500" s="198"/>
      <c r="S500" s="198"/>
      <c r="T500" s="199"/>
      <c r="AT500" s="200" t="s">
        <v>143</v>
      </c>
      <c r="AU500" s="200" t="s">
        <v>139</v>
      </c>
      <c r="AV500" s="13" t="s">
        <v>139</v>
      </c>
      <c r="AW500" s="13" t="s">
        <v>31</v>
      </c>
      <c r="AX500" s="13" t="s">
        <v>78</v>
      </c>
      <c r="AY500" s="200" t="s">
        <v>130</v>
      </c>
    </row>
    <row r="501" spans="1:65" s="2" customFormat="1" ht="21.75" customHeight="1">
      <c r="A501" s="36"/>
      <c r="B501" s="37"/>
      <c r="C501" s="171" t="s">
        <v>1135</v>
      </c>
      <c r="D501" s="171" t="s">
        <v>133</v>
      </c>
      <c r="E501" s="172" t="s">
        <v>1136</v>
      </c>
      <c r="F501" s="173" t="s">
        <v>1137</v>
      </c>
      <c r="G501" s="174" t="s">
        <v>136</v>
      </c>
      <c r="H501" s="175">
        <v>7.6</v>
      </c>
      <c r="I501" s="176"/>
      <c r="J501" s="177">
        <f>ROUND(I501*H501,2)</f>
        <v>0</v>
      </c>
      <c r="K501" s="173" t="s">
        <v>137</v>
      </c>
      <c r="L501" s="41"/>
      <c r="M501" s="178" t="s">
        <v>19</v>
      </c>
      <c r="N501" s="179" t="s">
        <v>42</v>
      </c>
      <c r="O501" s="66"/>
      <c r="P501" s="180">
        <f>O501*H501</f>
        <v>0</v>
      </c>
      <c r="Q501" s="180">
        <v>6.9999999999999994E-5</v>
      </c>
      <c r="R501" s="180">
        <f>Q501*H501</f>
        <v>5.3199999999999992E-4</v>
      </c>
      <c r="S501" s="180">
        <v>0</v>
      </c>
      <c r="T501" s="181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82" t="s">
        <v>221</v>
      </c>
      <c r="AT501" s="182" t="s">
        <v>133</v>
      </c>
      <c r="AU501" s="182" t="s">
        <v>139</v>
      </c>
      <c r="AY501" s="19" t="s">
        <v>130</v>
      </c>
      <c r="BE501" s="183">
        <f>IF(N501="základní",J501,0)</f>
        <v>0</v>
      </c>
      <c r="BF501" s="183">
        <f>IF(N501="snížená",J501,0)</f>
        <v>0</v>
      </c>
      <c r="BG501" s="183">
        <f>IF(N501="zákl. přenesená",J501,0)</f>
        <v>0</v>
      </c>
      <c r="BH501" s="183">
        <f>IF(N501="sníž. přenesená",J501,0)</f>
        <v>0</v>
      </c>
      <c r="BI501" s="183">
        <f>IF(N501="nulová",J501,0)</f>
        <v>0</v>
      </c>
      <c r="BJ501" s="19" t="s">
        <v>139</v>
      </c>
      <c r="BK501" s="183">
        <f>ROUND(I501*H501,2)</f>
        <v>0</v>
      </c>
      <c r="BL501" s="19" t="s">
        <v>221</v>
      </c>
      <c r="BM501" s="182" t="s">
        <v>1138</v>
      </c>
    </row>
    <row r="502" spans="1:65" s="2" customFormat="1" ht="10.199999999999999">
      <c r="A502" s="36"/>
      <c r="B502" s="37"/>
      <c r="C502" s="38"/>
      <c r="D502" s="184" t="s">
        <v>141</v>
      </c>
      <c r="E502" s="38"/>
      <c r="F502" s="185" t="s">
        <v>1139</v>
      </c>
      <c r="G502" s="38"/>
      <c r="H502" s="38"/>
      <c r="I502" s="186"/>
      <c r="J502" s="38"/>
      <c r="K502" s="38"/>
      <c r="L502" s="41"/>
      <c r="M502" s="187"/>
      <c r="N502" s="188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141</v>
      </c>
      <c r="AU502" s="19" t="s">
        <v>139</v>
      </c>
    </row>
    <row r="503" spans="1:65" s="2" customFormat="1" ht="16.5" customHeight="1">
      <c r="A503" s="36"/>
      <c r="B503" s="37"/>
      <c r="C503" s="171" t="s">
        <v>1140</v>
      </c>
      <c r="D503" s="171" t="s">
        <v>133</v>
      </c>
      <c r="E503" s="172" t="s">
        <v>1141</v>
      </c>
      <c r="F503" s="173" t="s">
        <v>1142</v>
      </c>
      <c r="G503" s="174" t="s">
        <v>136</v>
      </c>
      <c r="H503" s="175">
        <v>7.6</v>
      </c>
      <c r="I503" s="176"/>
      <c r="J503" s="177">
        <f>ROUND(I503*H503,2)</f>
        <v>0</v>
      </c>
      <c r="K503" s="173" t="s">
        <v>137</v>
      </c>
      <c r="L503" s="41"/>
      <c r="M503" s="178" t="s">
        <v>19</v>
      </c>
      <c r="N503" s="179" t="s">
        <v>42</v>
      </c>
      <c r="O503" s="66"/>
      <c r="P503" s="180">
        <f>O503*H503</f>
        <v>0</v>
      </c>
      <c r="Q503" s="180">
        <v>1.2E-4</v>
      </c>
      <c r="R503" s="180">
        <f>Q503*H503</f>
        <v>9.1199999999999994E-4</v>
      </c>
      <c r="S503" s="180">
        <v>0</v>
      </c>
      <c r="T503" s="181">
        <f>S503*H503</f>
        <v>0</v>
      </c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R503" s="182" t="s">
        <v>221</v>
      </c>
      <c r="AT503" s="182" t="s">
        <v>133</v>
      </c>
      <c r="AU503" s="182" t="s">
        <v>139</v>
      </c>
      <c r="AY503" s="19" t="s">
        <v>130</v>
      </c>
      <c r="BE503" s="183">
        <f>IF(N503="základní",J503,0)</f>
        <v>0</v>
      </c>
      <c r="BF503" s="183">
        <f>IF(N503="snížená",J503,0)</f>
        <v>0</v>
      </c>
      <c r="BG503" s="183">
        <f>IF(N503="zákl. přenesená",J503,0)</f>
        <v>0</v>
      </c>
      <c r="BH503" s="183">
        <f>IF(N503="sníž. přenesená",J503,0)</f>
        <v>0</v>
      </c>
      <c r="BI503" s="183">
        <f>IF(N503="nulová",J503,0)</f>
        <v>0</v>
      </c>
      <c r="BJ503" s="19" t="s">
        <v>139</v>
      </c>
      <c r="BK503" s="183">
        <f>ROUND(I503*H503,2)</f>
        <v>0</v>
      </c>
      <c r="BL503" s="19" t="s">
        <v>221</v>
      </c>
      <c r="BM503" s="182" t="s">
        <v>1143</v>
      </c>
    </row>
    <row r="504" spans="1:65" s="2" customFormat="1" ht="10.199999999999999">
      <c r="A504" s="36"/>
      <c r="B504" s="37"/>
      <c r="C504" s="38"/>
      <c r="D504" s="184" t="s">
        <v>141</v>
      </c>
      <c r="E504" s="38"/>
      <c r="F504" s="185" t="s">
        <v>1144</v>
      </c>
      <c r="G504" s="38"/>
      <c r="H504" s="38"/>
      <c r="I504" s="186"/>
      <c r="J504" s="38"/>
      <c r="K504" s="38"/>
      <c r="L504" s="41"/>
      <c r="M504" s="187"/>
      <c r="N504" s="188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141</v>
      </c>
      <c r="AU504" s="19" t="s">
        <v>139</v>
      </c>
    </row>
    <row r="505" spans="1:65" s="2" customFormat="1" ht="16.5" customHeight="1">
      <c r="A505" s="36"/>
      <c r="B505" s="37"/>
      <c r="C505" s="171" t="s">
        <v>1145</v>
      </c>
      <c r="D505" s="171" t="s">
        <v>133</v>
      </c>
      <c r="E505" s="172" t="s">
        <v>1146</v>
      </c>
      <c r="F505" s="173" t="s">
        <v>1147</v>
      </c>
      <c r="G505" s="174" t="s">
        <v>136</v>
      </c>
      <c r="H505" s="175">
        <v>7.6</v>
      </c>
      <c r="I505" s="176"/>
      <c r="J505" s="177">
        <f>ROUND(I505*H505,2)</f>
        <v>0</v>
      </c>
      <c r="K505" s="173" t="s">
        <v>137</v>
      </c>
      <c r="L505" s="41"/>
      <c r="M505" s="178" t="s">
        <v>19</v>
      </c>
      <c r="N505" s="179" t="s">
        <v>42</v>
      </c>
      <c r="O505" s="66"/>
      <c r="P505" s="180">
        <f>O505*H505</f>
        <v>0</v>
      </c>
      <c r="Q505" s="180">
        <v>1.2E-4</v>
      </c>
      <c r="R505" s="180">
        <f>Q505*H505</f>
        <v>9.1199999999999994E-4</v>
      </c>
      <c r="S505" s="180">
        <v>0</v>
      </c>
      <c r="T505" s="181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82" t="s">
        <v>221</v>
      </c>
      <c r="AT505" s="182" t="s">
        <v>133</v>
      </c>
      <c r="AU505" s="182" t="s">
        <v>139</v>
      </c>
      <c r="AY505" s="19" t="s">
        <v>130</v>
      </c>
      <c r="BE505" s="183">
        <f>IF(N505="základní",J505,0)</f>
        <v>0</v>
      </c>
      <c r="BF505" s="183">
        <f>IF(N505="snížená",J505,0)</f>
        <v>0</v>
      </c>
      <c r="BG505" s="183">
        <f>IF(N505="zákl. přenesená",J505,0)</f>
        <v>0</v>
      </c>
      <c r="BH505" s="183">
        <f>IF(N505="sníž. přenesená",J505,0)</f>
        <v>0</v>
      </c>
      <c r="BI505" s="183">
        <f>IF(N505="nulová",J505,0)</f>
        <v>0</v>
      </c>
      <c r="BJ505" s="19" t="s">
        <v>139</v>
      </c>
      <c r="BK505" s="183">
        <f>ROUND(I505*H505,2)</f>
        <v>0</v>
      </c>
      <c r="BL505" s="19" t="s">
        <v>221</v>
      </c>
      <c r="BM505" s="182" t="s">
        <v>1148</v>
      </c>
    </row>
    <row r="506" spans="1:65" s="2" customFormat="1" ht="10.199999999999999">
      <c r="A506" s="36"/>
      <c r="B506" s="37"/>
      <c r="C506" s="38"/>
      <c r="D506" s="184" t="s">
        <v>141</v>
      </c>
      <c r="E506" s="38"/>
      <c r="F506" s="185" t="s">
        <v>1149</v>
      </c>
      <c r="G506" s="38"/>
      <c r="H506" s="38"/>
      <c r="I506" s="186"/>
      <c r="J506" s="38"/>
      <c r="K506" s="38"/>
      <c r="L506" s="41"/>
      <c r="M506" s="187"/>
      <c r="N506" s="188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141</v>
      </c>
      <c r="AU506" s="19" t="s">
        <v>139</v>
      </c>
    </row>
    <row r="507" spans="1:65" s="2" customFormat="1" ht="24.15" customHeight="1">
      <c r="A507" s="36"/>
      <c r="B507" s="37"/>
      <c r="C507" s="171" t="s">
        <v>1150</v>
      </c>
      <c r="D507" s="171" t="s">
        <v>133</v>
      </c>
      <c r="E507" s="172" t="s">
        <v>1151</v>
      </c>
      <c r="F507" s="173" t="s">
        <v>1152</v>
      </c>
      <c r="G507" s="174" t="s">
        <v>136</v>
      </c>
      <c r="H507" s="175">
        <v>7.6</v>
      </c>
      <c r="I507" s="176"/>
      <c r="J507" s="177">
        <f>ROUND(I507*H507,2)</f>
        <v>0</v>
      </c>
      <c r="K507" s="173" t="s">
        <v>137</v>
      </c>
      <c r="L507" s="41"/>
      <c r="M507" s="178" t="s">
        <v>19</v>
      </c>
      <c r="N507" s="179" t="s">
        <v>42</v>
      </c>
      <c r="O507" s="66"/>
      <c r="P507" s="180">
        <f>O507*H507</f>
        <v>0</v>
      </c>
      <c r="Q507" s="180">
        <v>3.0000000000000001E-5</v>
      </c>
      <c r="R507" s="180">
        <f>Q507*H507</f>
        <v>2.2799999999999999E-4</v>
      </c>
      <c r="S507" s="180">
        <v>0</v>
      </c>
      <c r="T507" s="181">
        <f>S507*H507</f>
        <v>0</v>
      </c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R507" s="182" t="s">
        <v>221</v>
      </c>
      <c r="AT507" s="182" t="s">
        <v>133</v>
      </c>
      <c r="AU507" s="182" t="s">
        <v>139</v>
      </c>
      <c r="AY507" s="19" t="s">
        <v>130</v>
      </c>
      <c r="BE507" s="183">
        <f>IF(N507="základní",J507,0)</f>
        <v>0</v>
      </c>
      <c r="BF507" s="183">
        <f>IF(N507="snížená",J507,0)</f>
        <v>0</v>
      </c>
      <c r="BG507" s="183">
        <f>IF(N507="zákl. přenesená",J507,0)</f>
        <v>0</v>
      </c>
      <c r="BH507" s="183">
        <f>IF(N507="sníž. přenesená",J507,0)</f>
        <v>0</v>
      </c>
      <c r="BI507" s="183">
        <f>IF(N507="nulová",J507,0)</f>
        <v>0</v>
      </c>
      <c r="BJ507" s="19" t="s">
        <v>139</v>
      </c>
      <c r="BK507" s="183">
        <f>ROUND(I507*H507,2)</f>
        <v>0</v>
      </c>
      <c r="BL507" s="19" t="s">
        <v>221</v>
      </c>
      <c r="BM507" s="182" t="s">
        <v>1153</v>
      </c>
    </row>
    <row r="508" spans="1:65" s="2" customFormat="1" ht="10.199999999999999">
      <c r="A508" s="36"/>
      <c r="B508" s="37"/>
      <c r="C508" s="38"/>
      <c r="D508" s="184" t="s">
        <v>141</v>
      </c>
      <c r="E508" s="38"/>
      <c r="F508" s="185" t="s">
        <v>1154</v>
      </c>
      <c r="G508" s="38"/>
      <c r="H508" s="38"/>
      <c r="I508" s="186"/>
      <c r="J508" s="38"/>
      <c r="K508" s="38"/>
      <c r="L508" s="41"/>
      <c r="M508" s="187"/>
      <c r="N508" s="188"/>
      <c r="O508" s="66"/>
      <c r="P508" s="66"/>
      <c r="Q508" s="66"/>
      <c r="R508" s="66"/>
      <c r="S508" s="66"/>
      <c r="T508" s="67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T508" s="19" t="s">
        <v>141</v>
      </c>
      <c r="AU508" s="19" t="s">
        <v>139</v>
      </c>
    </row>
    <row r="509" spans="1:65" s="12" customFormat="1" ht="22.8" customHeight="1">
      <c r="B509" s="155"/>
      <c r="C509" s="156"/>
      <c r="D509" s="157" t="s">
        <v>69</v>
      </c>
      <c r="E509" s="169" t="s">
        <v>1155</v>
      </c>
      <c r="F509" s="169" t="s">
        <v>1156</v>
      </c>
      <c r="G509" s="156"/>
      <c r="H509" s="156"/>
      <c r="I509" s="159"/>
      <c r="J509" s="170">
        <f>BK509</f>
        <v>0</v>
      </c>
      <c r="K509" s="156"/>
      <c r="L509" s="161"/>
      <c r="M509" s="162"/>
      <c r="N509" s="163"/>
      <c r="O509" s="163"/>
      <c r="P509" s="164">
        <f>SUM(P510:P525)</f>
        <v>0</v>
      </c>
      <c r="Q509" s="163"/>
      <c r="R509" s="164">
        <f>SUM(R510:R525)</f>
        <v>0.21343999999999999</v>
      </c>
      <c r="S509" s="163"/>
      <c r="T509" s="165">
        <f>SUM(T510:T525)</f>
        <v>3.841E-2</v>
      </c>
      <c r="AR509" s="166" t="s">
        <v>139</v>
      </c>
      <c r="AT509" s="167" t="s">
        <v>69</v>
      </c>
      <c r="AU509" s="167" t="s">
        <v>78</v>
      </c>
      <c r="AY509" s="166" t="s">
        <v>130</v>
      </c>
      <c r="BK509" s="168">
        <f>SUM(BK510:BK525)</f>
        <v>0</v>
      </c>
    </row>
    <row r="510" spans="1:65" s="2" customFormat="1" ht="16.5" customHeight="1">
      <c r="A510" s="36"/>
      <c r="B510" s="37"/>
      <c r="C510" s="171" t="s">
        <v>1157</v>
      </c>
      <c r="D510" s="171" t="s">
        <v>133</v>
      </c>
      <c r="E510" s="172" t="s">
        <v>1158</v>
      </c>
      <c r="F510" s="173" t="s">
        <v>1159</v>
      </c>
      <c r="G510" s="174" t="s">
        <v>136</v>
      </c>
      <c r="H510" s="175">
        <v>121</v>
      </c>
      <c r="I510" s="176"/>
      <c r="J510" s="177">
        <f>ROUND(I510*H510,2)</f>
        <v>0</v>
      </c>
      <c r="K510" s="173" t="s">
        <v>137</v>
      </c>
      <c r="L510" s="41"/>
      <c r="M510" s="178" t="s">
        <v>19</v>
      </c>
      <c r="N510" s="179" t="s">
        <v>42</v>
      </c>
      <c r="O510" s="66"/>
      <c r="P510" s="180">
        <f>O510*H510</f>
        <v>0</v>
      </c>
      <c r="Q510" s="180">
        <v>0</v>
      </c>
      <c r="R510" s="180">
        <f>Q510*H510</f>
        <v>0</v>
      </c>
      <c r="S510" s="180">
        <v>0</v>
      </c>
      <c r="T510" s="181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82" t="s">
        <v>221</v>
      </c>
      <c r="AT510" s="182" t="s">
        <v>133</v>
      </c>
      <c r="AU510" s="182" t="s">
        <v>139</v>
      </c>
      <c r="AY510" s="19" t="s">
        <v>130</v>
      </c>
      <c r="BE510" s="183">
        <f>IF(N510="základní",J510,0)</f>
        <v>0</v>
      </c>
      <c r="BF510" s="183">
        <f>IF(N510="snížená",J510,0)</f>
        <v>0</v>
      </c>
      <c r="BG510" s="183">
        <f>IF(N510="zákl. přenesená",J510,0)</f>
        <v>0</v>
      </c>
      <c r="BH510" s="183">
        <f>IF(N510="sníž. přenesená",J510,0)</f>
        <v>0</v>
      </c>
      <c r="BI510" s="183">
        <f>IF(N510="nulová",J510,0)</f>
        <v>0</v>
      </c>
      <c r="BJ510" s="19" t="s">
        <v>139</v>
      </c>
      <c r="BK510" s="183">
        <f>ROUND(I510*H510,2)</f>
        <v>0</v>
      </c>
      <c r="BL510" s="19" t="s">
        <v>221</v>
      </c>
      <c r="BM510" s="182" t="s">
        <v>1160</v>
      </c>
    </row>
    <row r="511" spans="1:65" s="2" customFormat="1" ht="10.199999999999999">
      <c r="A511" s="36"/>
      <c r="B511" s="37"/>
      <c r="C511" s="38"/>
      <c r="D511" s="184" t="s">
        <v>141</v>
      </c>
      <c r="E511" s="38"/>
      <c r="F511" s="185" t="s">
        <v>1161</v>
      </c>
      <c r="G511" s="38"/>
      <c r="H511" s="38"/>
      <c r="I511" s="186"/>
      <c r="J511" s="38"/>
      <c r="K511" s="38"/>
      <c r="L511" s="41"/>
      <c r="M511" s="187"/>
      <c r="N511" s="188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141</v>
      </c>
      <c r="AU511" s="19" t="s">
        <v>139</v>
      </c>
    </row>
    <row r="512" spans="1:65" s="2" customFormat="1" ht="16.5" customHeight="1">
      <c r="A512" s="36"/>
      <c r="B512" s="37"/>
      <c r="C512" s="171" t="s">
        <v>1162</v>
      </c>
      <c r="D512" s="171" t="s">
        <v>133</v>
      </c>
      <c r="E512" s="172" t="s">
        <v>1163</v>
      </c>
      <c r="F512" s="173" t="s">
        <v>1164</v>
      </c>
      <c r="G512" s="174" t="s">
        <v>136</v>
      </c>
      <c r="H512" s="175">
        <v>121</v>
      </c>
      <c r="I512" s="176"/>
      <c r="J512" s="177">
        <f>ROUND(I512*H512,2)</f>
        <v>0</v>
      </c>
      <c r="K512" s="173" t="s">
        <v>137</v>
      </c>
      <c r="L512" s="41"/>
      <c r="M512" s="178" t="s">
        <v>19</v>
      </c>
      <c r="N512" s="179" t="s">
        <v>42</v>
      </c>
      <c r="O512" s="66"/>
      <c r="P512" s="180">
        <f>O512*H512</f>
        <v>0</v>
      </c>
      <c r="Q512" s="180">
        <v>0</v>
      </c>
      <c r="R512" s="180">
        <f>Q512*H512</f>
        <v>0</v>
      </c>
      <c r="S512" s="180">
        <v>0</v>
      </c>
      <c r="T512" s="181">
        <f>S512*H512</f>
        <v>0</v>
      </c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R512" s="182" t="s">
        <v>221</v>
      </c>
      <c r="AT512" s="182" t="s">
        <v>133</v>
      </c>
      <c r="AU512" s="182" t="s">
        <v>139</v>
      </c>
      <c r="AY512" s="19" t="s">
        <v>130</v>
      </c>
      <c r="BE512" s="183">
        <f>IF(N512="základní",J512,0)</f>
        <v>0</v>
      </c>
      <c r="BF512" s="183">
        <f>IF(N512="snížená",J512,0)</f>
        <v>0</v>
      </c>
      <c r="BG512" s="183">
        <f>IF(N512="zákl. přenesená",J512,0)</f>
        <v>0</v>
      </c>
      <c r="BH512" s="183">
        <f>IF(N512="sníž. přenesená",J512,0)</f>
        <v>0</v>
      </c>
      <c r="BI512" s="183">
        <f>IF(N512="nulová",J512,0)</f>
        <v>0</v>
      </c>
      <c r="BJ512" s="19" t="s">
        <v>139</v>
      </c>
      <c r="BK512" s="183">
        <f>ROUND(I512*H512,2)</f>
        <v>0</v>
      </c>
      <c r="BL512" s="19" t="s">
        <v>221</v>
      </c>
      <c r="BM512" s="182" t="s">
        <v>1165</v>
      </c>
    </row>
    <row r="513" spans="1:65" s="2" customFormat="1" ht="10.199999999999999">
      <c r="A513" s="36"/>
      <c r="B513" s="37"/>
      <c r="C513" s="38"/>
      <c r="D513" s="184" t="s">
        <v>141</v>
      </c>
      <c r="E513" s="38"/>
      <c r="F513" s="185" t="s">
        <v>1166</v>
      </c>
      <c r="G513" s="38"/>
      <c r="H513" s="38"/>
      <c r="I513" s="186"/>
      <c r="J513" s="38"/>
      <c r="K513" s="38"/>
      <c r="L513" s="41"/>
      <c r="M513" s="187"/>
      <c r="N513" s="188"/>
      <c r="O513" s="66"/>
      <c r="P513" s="66"/>
      <c r="Q513" s="66"/>
      <c r="R513" s="66"/>
      <c r="S513" s="66"/>
      <c r="T513" s="67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T513" s="19" t="s">
        <v>141</v>
      </c>
      <c r="AU513" s="19" t="s">
        <v>139</v>
      </c>
    </row>
    <row r="514" spans="1:65" s="2" customFormat="1" ht="16.5" customHeight="1">
      <c r="A514" s="36"/>
      <c r="B514" s="37"/>
      <c r="C514" s="171" t="s">
        <v>1167</v>
      </c>
      <c r="D514" s="171" t="s">
        <v>133</v>
      </c>
      <c r="E514" s="172" t="s">
        <v>1168</v>
      </c>
      <c r="F514" s="173" t="s">
        <v>1169</v>
      </c>
      <c r="G514" s="174" t="s">
        <v>136</v>
      </c>
      <c r="H514" s="175">
        <v>121</v>
      </c>
      <c r="I514" s="176"/>
      <c r="J514" s="177">
        <f>ROUND(I514*H514,2)</f>
        <v>0</v>
      </c>
      <c r="K514" s="173" t="s">
        <v>137</v>
      </c>
      <c r="L514" s="41"/>
      <c r="M514" s="178" t="s">
        <v>19</v>
      </c>
      <c r="N514" s="179" t="s">
        <v>42</v>
      </c>
      <c r="O514" s="66"/>
      <c r="P514" s="180">
        <f>O514*H514</f>
        <v>0</v>
      </c>
      <c r="Q514" s="180">
        <v>1E-3</v>
      </c>
      <c r="R514" s="180">
        <f>Q514*H514</f>
        <v>0.121</v>
      </c>
      <c r="S514" s="180">
        <v>3.1E-4</v>
      </c>
      <c r="T514" s="181">
        <f>S514*H514</f>
        <v>3.7510000000000002E-2</v>
      </c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R514" s="182" t="s">
        <v>221</v>
      </c>
      <c r="AT514" s="182" t="s">
        <v>133</v>
      </c>
      <c r="AU514" s="182" t="s">
        <v>139</v>
      </c>
      <c r="AY514" s="19" t="s">
        <v>130</v>
      </c>
      <c r="BE514" s="183">
        <f>IF(N514="základní",J514,0)</f>
        <v>0</v>
      </c>
      <c r="BF514" s="183">
        <f>IF(N514="snížená",J514,0)</f>
        <v>0</v>
      </c>
      <c r="BG514" s="183">
        <f>IF(N514="zákl. přenesená",J514,0)</f>
        <v>0</v>
      </c>
      <c r="BH514" s="183">
        <f>IF(N514="sníž. přenesená",J514,0)</f>
        <v>0</v>
      </c>
      <c r="BI514" s="183">
        <f>IF(N514="nulová",J514,0)</f>
        <v>0</v>
      </c>
      <c r="BJ514" s="19" t="s">
        <v>139</v>
      </c>
      <c r="BK514" s="183">
        <f>ROUND(I514*H514,2)</f>
        <v>0</v>
      </c>
      <c r="BL514" s="19" t="s">
        <v>221</v>
      </c>
      <c r="BM514" s="182" t="s">
        <v>1170</v>
      </c>
    </row>
    <row r="515" spans="1:65" s="2" customFormat="1" ht="10.199999999999999">
      <c r="A515" s="36"/>
      <c r="B515" s="37"/>
      <c r="C515" s="38"/>
      <c r="D515" s="184" t="s">
        <v>141</v>
      </c>
      <c r="E515" s="38"/>
      <c r="F515" s="185" t="s">
        <v>1171</v>
      </c>
      <c r="G515" s="38"/>
      <c r="H515" s="38"/>
      <c r="I515" s="186"/>
      <c r="J515" s="38"/>
      <c r="K515" s="38"/>
      <c r="L515" s="41"/>
      <c r="M515" s="187"/>
      <c r="N515" s="188"/>
      <c r="O515" s="66"/>
      <c r="P515" s="66"/>
      <c r="Q515" s="66"/>
      <c r="R515" s="66"/>
      <c r="S515" s="66"/>
      <c r="T515" s="67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T515" s="19" t="s">
        <v>141</v>
      </c>
      <c r="AU515" s="19" t="s">
        <v>139</v>
      </c>
    </row>
    <row r="516" spans="1:65" s="2" customFormat="1" ht="16.5" customHeight="1">
      <c r="A516" s="36"/>
      <c r="B516" s="37"/>
      <c r="C516" s="171" t="s">
        <v>1172</v>
      </c>
      <c r="D516" s="171" t="s">
        <v>133</v>
      </c>
      <c r="E516" s="172" t="s">
        <v>1173</v>
      </c>
      <c r="F516" s="173" t="s">
        <v>1174</v>
      </c>
      <c r="G516" s="174" t="s">
        <v>136</v>
      </c>
      <c r="H516" s="175">
        <v>10</v>
      </c>
      <c r="I516" s="176"/>
      <c r="J516" s="177">
        <f>ROUND(I516*H516,2)</f>
        <v>0</v>
      </c>
      <c r="K516" s="173" t="s">
        <v>137</v>
      </c>
      <c r="L516" s="41"/>
      <c r="M516" s="178" t="s">
        <v>19</v>
      </c>
      <c r="N516" s="179" t="s">
        <v>42</v>
      </c>
      <c r="O516" s="66"/>
      <c r="P516" s="180">
        <f>O516*H516</f>
        <v>0</v>
      </c>
      <c r="Q516" s="180">
        <v>2.9E-4</v>
      </c>
      <c r="R516" s="180">
        <f>Q516*H516</f>
        <v>2.8999999999999998E-3</v>
      </c>
      <c r="S516" s="180">
        <v>0</v>
      </c>
      <c r="T516" s="181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82" t="s">
        <v>221</v>
      </c>
      <c r="AT516" s="182" t="s">
        <v>133</v>
      </c>
      <c r="AU516" s="182" t="s">
        <v>139</v>
      </c>
      <c r="AY516" s="19" t="s">
        <v>130</v>
      </c>
      <c r="BE516" s="183">
        <f>IF(N516="základní",J516,0)</f>
        <v>0</v>
      </c>
      <c r="BF516" s="183">
        <f>IF(N516="snížená",J516,0)</f>
        <v>0</v>
      </c>
      <c r="BG516" s="183">
        <f>IF(N516="zákl. přenesená",J516,0)</f>
        <v>0</v>
      </c>
      <c r="BH516" s="183">
        <f>IF(N516="sníž. přenesená",J516,0)</f>
        <v>0</v>
      </c>
      <c r="BI516" s="183">
        <f>IF(N516="nulová",J516,0)</f>
        <v>0</v>
      </c>
      <c r="BJ516" s="19" t="s">
        <v>139</v>
      </c>
      <c r="BK516" s="183">
        <f>ROUND(I516*H516,2)</f>
        <v>0</v>
      </c>
      <c r="BL516" s="19" t="s">
        <v>221</v>
      </c>
      <c r="BM516" s="182" t="s">
        <v>1175</v>
      </c>
    </row>
    <row r="517" spans="1:65" s="2" customFormat="1" ht="10.199999999999999">
      <c r="A517" s="36"/>
      <c r="B517" s="37"/>
      <c r="C517" s="38"/>
      <c r="D517" s="184" t="s">
        <v>141</v>
      </c>
      <c r="E517" s="38"/>
      <c r="F517" s="185" t="s">
        <v>1176</v>
      </c>
      <c r="G517" s="38"/>
      <c r="H517" s="38"/>
      <c r="I517" s="186"/>
      <c r="J517" s="38"/>
      <c r="K517" s="38"/>
      <c r="L517" s="41"/>
      <c r="M517" s="187"/>
      <c r="N517" s="188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141</v>
      </c>
      <c r="AU517" s="19" t="s">
        <v>139</v>
      </c>
    </row>
    <row r="518" spans="1:65" s="2" customFormat="1" ht="16.5" customHeight="1">
      <c r="A518" s="36"/>
      <c r="B518" s="37"/>
      <c r="C518" s="171" t="s">
        <v>1177</v>
      </c>
      <c r="D518" s="171" t="s">
        <v>133</v>
      </c>
      <c r="E518" s="172" t="s">
        <v>1178</v>
      </c>
      <c r="F518" s="173" t="s">
        <v>1179</v>
      </c>
      <c r="G518" s="174" t="s">
        <v>136</v>
      </c>
      <c r="H518" s="175">
        <v>30</v>
      </c>
      <c r="I518" s="176"/>
      <c r="J518" s="177">
        <f>ROUND(I518*H518,2)</f>
        <v>0</v>
      </c>
      <c r="K518" s="173" t="s">
        <v>137</v>
      </c>
      <c r="L518" s="41"/>
      <c r="M518" s="178" t="s">
        <v>19</v>
      </c>
      <c r="N518" s="179" t="s">
        <v>42</v>
      </c>
      <c r="O518" s="66"/>
      <c r="P518" s="180">
        <f>O518*H518</f>
        <v>0</v>
      </c>
      <c r="Q518" s="180">
        <v>0</v>
      </c>
      <c r="R518" s="180">
        <f>Q518*H518</f>
        <v>0</v>
      </c>
      <c r="S518" s="180">
        <v>3.0000000000000001E-5</v>
      </c>
      <c r="T518" s="181">
        <f>S518*H518</f>
        <v>8.9999999999999998E-4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82" t="s">
        <v>221</v>
      </c>
      <c r="AT518" s="182" t="s">
        <v>133</v>
      </c>
      <c r="AU518" s="182" t="s">
        <v>139</v>
      </c>
      <c r="AY518" s="19" t="s">
        <v>130</v>
      </c>
      <c r="BE518" s="183">
        <f>IF(N518="základní",J518,0)</f>
        <v>0</v>
      </c>
      <c r="BF518" s="183">
        <f>IF(N518="snížená",J518,0)</f>
        <v>0</v>
      </c>
      <c r="BG518" s="183">
        <f>IF(N518="zákl. přenesená",J518,0)</f>
        <v>0</v>
      </c>
      <c r="BH518" s="183">
        <f>IF(N518="sníž. přenesená",J518,0)</f>
        <v>0</v>
      </c>
      <c r="BI518" s="183">
        <f>IF(N518="nulová",J518,0)</f>
        <v>0</v>
      </c>
      <c r="BJ518" s="19" t="s">
        <v>139</v>
      </c>
      <c r="BK518" s="183">
        <f>ROUND(I518*H518,2)</f>
        <v>0</v>
      </c>
      <c r="BL518" s="19" t="s">
        <v>221</v>
      </c>
      <c r="BM518" s="182" t="s">
        <v>1180</v>
      </c>
    </row>
    <row r="519" spans="1:65" s="2" customFormat="1" ht="10.199999999999999">
      <c r="A519" s="36"/>
      <c r="B519" s="37"/>
      <c r="C519" s="38"/>
      <c r="D519" s="184" t="s">
        <v>141</v>
      </c>
      <c r="E519" s="38"/>
      <c r="F519" s="185" t="s">
        <v>1181</v>
      </c>
      <c r="G519" s="38"/>
      <c r="H519" s="38"/>
      <c r="I519" s="186"/>
      <c r="J519" s="38"/>
      <c r="K519" s="38"/>
      <c r="L519" s="41"/>
      <c r="M519" s="187"/>
      <c r="N519" s="188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141</v>
      </c>
      <c r="AU519" s="19" t="s">
        <v>139</v>
      </c>
    </row>
    <row r="520" spans="1:65" s="2" customFormat="1" ht="16.5" customHeight="1">
      <c r="A520" s="36"/>
      <c r="B520" s="37"/>
      <c r="C520" s="223" t="s">
        <v>1182</v>
      </c>
      <c r="D520" s="223" t="s">
        <v>228</v>
      </c>
      <c r="E520" s="224" t="s">
        <v>1183</v>
      </c>
      <c r="F520" s="225" t="s">
        <v>1184</v>
      </c>
      <c r="G520" s="226" t="s">
        <v>136</v>
      </c>
      <c r="H520" s="227">
        <v>30</v>
      </c>
      <c r="I520" s="228"/>
      <c r="J520" s="229">
        <f>ROUND(I520*H520,2)</f>
        <v>0</v>
      </c>
      <c r="K520" s="225" t="s">
        <v>137</v>
      </c>
      <c r="L520" s="230"/>
      <c r="M520" s="231" t="s">
        <v>19</v>
      </c>
      <c r="N520" s="232" t="s">
        <v>42</v>
      </c>
      <c r="O520" s="66"/>
      <c r="P520" s="180">
        <f>O520*H520</f>
        <v>0</v>
      </c>
      <c r="Q520" s="180">
        <v>0</v>
      </c>
      <c r="R520" s="180">
        <f>Q520*H520</f>
        <v>0</v>
      </c>
      <c r="S520" s="180">
        <v>0</v>
      </c>
      <c r="T520" s="181">
        <f>S520*H520</f>
        <v>0</v>
      </c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R520" s="182" t="s">
        <v>305</v>
      </c>
      <c r="AT520" s="182" t="s">
        <v>228</v>
      </c>
      <c r="AU520" s="182" t="s">
        <v>139</v>
      </c>
      <c r="AY520" s="19" t="s">
        <v>130</v>
      </c>
      <c r="BE520" s="183">
        <f>IF(N520="základní",J520,0)</f>
        <v>0</v>
      </c>
      <c r="BF520" s="183">
        <f>IF(N520="snížená",J520,0)</f>
        <v>0</v>
      </c>
      <c r="BG520" s="183">
        <f>IF(N520="zákl. přenesená",J520,0)</f>
        <v>0</v>
      </c>
      <c r="BH520" s="183">
        <f>IF(N520="sníž. přenesená",J520,0)</f>
        <v>0</v>
      </c>
      <c r="BI520" s="183">
        <f>IF(N520="nulová",J520,0)</f>
        <v>0</v>
      </c>
      <c r="BJ520" s="19" t="s">
        <v>139</v>
      </c>
      <c r="BK520" s="183">
        <f>ROUND(I520*H520,2)</f>
        <v>0</v>
      </c>
      <c r="BL520" s="19" t="s">
        <v>221</v>
      </c>
      <c r="BM520" s="182" t="s">
        <v>1185</v>
      </c>
    </row>
    <row r="521" spans="1:65" s="13" customFormat="1" ht="10.199999999999999">
      <c r="B521" s="189"/>
      <c r="C521" s="190"/>
      <c r="D521" s="191" t="s">
        <v>143</v>
      </c>
      <c r="E521" s="190"/>
      <c r="F521" s="193" t="s">
        <v>1186</v>
      </c>
      <c r="G521" s="190"/>
      <c r="H521" s="194">
        <v>30</v>
      </c>
      <c r="I521" s="195"/>
      <c r="J521" s="190"/>
      <c r="K521" s="190"/>
      <c r="L521" s="196"/>
      <c r="M521" s="197"/>
      <c r="N521" s="198"/>
      <c r="O521" s="198"/>
      <c r="P521" s="198"/>
      <c r="Q521" s="198"/>
      <c r="R521" s="198"/>
      <c r="S521" s="198"/>
      <c r="T521" s="199"/>
      <c r="AT521" s="200" t="s">
        <v>143</v>
      </c>
      <c r="AU521" s="200" t="s">
        <v>139</v>
      </c>
      <c r="AV521" s="13" t="s">
        <v>139</v>
      </c>
      <c r="AW521" s="13" t="s">
        <v>4</v>
      </c>
      <c r="AX521" s="13" t="s">
        <v>78</v>
      </c>
      <c r="AY521" s="200" t="s">
        <v>130</v>
      </c>
    </row>
    <row r="522" spans="1:65" s="2" customFormat="1" ht="16.5" customHeight="1">
      <c r="A522" s="36"/>
      <c r="B522" s="37"/>
      <c r="C522" s="171" t="s">
        <v>1187</v>
      </c>
      <c r="D522" s="171" t="s">
        <v>133</v>
      </c>
      <c r="E522" s="172" t="s">
        <v>1188</v>
      </c>
      <c r="F522" s="173" t="s">
        <v>1189</v>
      </c>
      <c r="G522" s="174" t="s">
        <v>136</v>
      </c>
      <c r="H522" s="175">
        <v>121</v>
      </c>
      <c r="I522" s="176"/>
      <c r="J522" s="177">
        <f>ROUND(I522*H522,2)</f>
        <v>0</v>
      </c>
      <c r="K522" s="173" t="s">
        <v>137</v>
      </c>
      <c r="L522" s="41"/>
      <c r="M522" s="178" t="s">
        <v>19</v>
      </c>
      <c r="N522" s="179" t="s">
        <v>42</v>
      </c>
      <c r="O522" s="66"/>
      <c r="P522" s="180">
        <f>O522*H522</f>
        <v>0</v>
      </c>
      <c r="Q522" s="180">
        <v>7.3999999999999999E-4</v>
      </c>
      <c r="R522" s="180">
        <f>Q522*H522</f>
        <v>8.9539999999999995E-2</v>
      </c>
      <c r="S522" s="180">
        <v>0</v>
      </c>
      <c r="T522" s="181">
        <f>S522*H522</f>
        <v>0</v>
      </c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R522" s="182" t="s">
        <v>221</v>
      </c>
      <c r="AT522" s="182" t="s">
        <v>133</v>
      </c>
      <c r="AU522" s="182" t="s">
        <v>139</v>
      </c>
      <c r="AY522" s="19" t="s">
        <v>130</v>
      </c>
      <c r="BE522" s="183">
        <f>IF(N522="základní",J522,0)</f>
        <v>0</v>
      </c>
      <c r="BF522" s="183">
        <f>IF(N522="snížená",J522,0)</f>
        <v>0</v>
      </c>
      <c r="BG522" s="183">
        <f>IF(N522="zákl. přenesená",J522,0)</f>
        <v>0</v>
      </c>
      <c r="BH522" s="183">
        <f>IF(N522="sníž. přenesená",J522,0)</f>
        <v>0</v>
      </c>
      <c r="BI522" s="183">
        <f>IF(N522="nulová",J522,0)</f>
        <v>0</v>
      </c>
      <c r="BJ522" s="19" t="s">
        <v>139</v>
      </c>
      <c r="BK522" s="183">
        <f>ROUND(I522*H522,2)</f>
        <v>0</v>
      </c>
      <c r="BL522" s="19" t="s">
        <v>221</v>
      </c>
      <c r="BM522" s="182" t="s">
        <v>1190</v>
      </c>
    </row>
    <row r="523" spans="1:65" s="2" customFormat="1" ht="10.199999999999999">
      <c r="A523" s="36"/>
      <c r="B523" s="37"/>
      <c r="C523" s="38"/>
      <c r="D523" s="184" t="s">
        <v>141</v>
      </c>
      <c r="E523" s="38"/>
      <c r="F523" s="185" t="s">
        <v>1191</v>
      </c>
      <c r="G523" s="38"/>
      <c r="H523" s="38"/>
      <c r="I523" s="186"/>
      <c r="J523" s="38"/>
      <c r="K523" s="38"/>
      <c r="L523" s="41"/>
      <c r="M523" s="187"/>
      <c r="N523" s="188"/>
      <c r="O523" s="66"/>
      <c r="P523" s="66"/>
      <c r="Q523" s="66"/>
      <c r="R523" s="66"/>
      <c r="S523" s="66"/>
      <c r="T523" s="67"/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T523" s="19" t="s">
        <v>141</v>
      </c>
      <c r="AU523" s="19" t="s">
        <v>139</v>
      </c>
    </row>
    <row r="524" spans="1:65" s="2" customFormat="1" ht="16.5" customHeight="1">
      <c r="A524" s="36"/>
      <c r="B524" s="37"/>
      <c r="C524" s="171" t="s">
        <v>1192</v>
      </c>
      <c r="D524" s="171" t="s">
        <v>133</v>
      </c>
      <c r="E524" s="172" t="s">
        <v>1193</v>
      </c>
      <c r="F524" s="173" t="s">
        <v>1194</v>
      </c>
      <c r="G524" s="174" t="s">
        <v>136</v>
      </c>
      <c r="H524" s="175">
        <v>121</v>
      </c>
      <c r="I524" s="176"/>
      <c r="J524" s="177">
        <f>ROUND(I524*H524,2)</f>
        <v>0</v>
      </c>
      <c r="K524" s="173" t="s">
        <v>137</v>
      </c>
      <c r="L524" s="41"/>
      <c r="M524" s="178" t="s">
        <v>19</v>
      </c>
      <c r="N524" s="179" t="s">
        <v>42</v>
      </c>
      <c r="O524" s="66"/>
      <c r="P524" s="180">
        <f>O524*H524</f>
        <v>0</v>
      </c>
      <c r="Q524" s="180">
        <v>0</v>
      </c>
      <c r="R524" s="180">
        <f>Q524*H524</f>
        <v>0</v>
      </c>
      <c r="S524" s="180">
        <v>0</v>
      </c>
      <c r="T524" s="181">
        <f>S524*H524</f>
        <v>0</v>
      </c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R524" s="182" t="s">
        <v>221</v>
      </c>
      <c r="AT524" s="182" t="s">
        <v>133</v>
      </c>
      <c r="AU524" s="182" t="s">
        <v>139</v>
      </c>
      <c r="AY524" s="19" t="s">
        <v>130</v>
      </c>
      <c r="BE524" s="183">
        <f>IF(N524="základní",J524,0)</f>
        <v>0</v>
      </c>
      <c r="BF524" s="183">
        <f>IF(N524="snížená",J524,0)</f>
        <v>0</v>
      </c>
      <c r="BG524" s="183">
        <f>IF(N524="zákl. přenesená",J524,0)</f>
        <v>0</v>
      </c>
      <c r="BH524" s="183">
        <f>IF(N524="sníž. přenesená",J524,0)</f>
        <v>0</v>
      </c>
      <c r="BI524" s="183">
        <f>IF(N524="nulová",J524,0)</f>
        <v>0</v>
      </c>
      <c r="BJ524" s="19" t="s">
        <v>139</v>
      </c>
      <c r="BK524" s="183">
        <f>ROUND(I524*H524,2)</f>
        <v>0</v>
      </c>
      <c r="BL524" s="19" t="s">
        <v>221</v>
      </c>
      <c r="BM524" s="182" t="s">
        <v>1195</v>
      </c>
    </row>
    <row r="525" spans="1:65" s="2" customFormat="1" ht="10.199999999999999">
      <c r="A525" s="36"/>
      <c r="B525" s="37"/>
      <c r="C525" s="38"/>
      <c r="D525" s="184" t="s">
        <v>141</v>
      </c>
      <c r="E525" s="38"/>
      <c r="F525" s="185" t="s">
        <v>1196</v>
      </c>
      <c r="G525" s="38"/>
      <c r="H525" s="38"/>
      <c r="I525" s="186"/>
      <c r="J525" s="38"/>
      <c r="K525" s="38"/>
      <c r="L525" s="41"/>
      <c r="M525" s="187"/>
      <c r="N525" s="188"/>
      <c r="O525" s="66"/>
      <c r="P525" s="66"/>
      <c r="Q525" s="66"/>
      <c r="R525" s="66"/>
      <c r="S525" s="66"/>
      <c r="T525" s="67"/>
      <c r="U525" s="36"/>
      <c r="V525" s="36"/>
      <c r="W525" s="36"/>
      <c r="X525" s="36"/>
      <c r="Y525" s="36"/>
      <c r="Z525" s="36"/>
      <c r="AA525" s="36"/>
      <c r="AB525" s="36"/>
      <c r="AC525" s="36"/>
      <c r="AD525" s="36"/>
      <c r="AE525" s="36"/>
      <c r="AT525" s="19" t="s">
        <v>141</v>
      </c>
      <c r="AU525" s="19" t="s">
        <v>139</v>
      </c>
    </row>
    <row r="526" spans="1:65" s="12" customFormat="1" ht="22.8" customHeight="1">
      <c r="B526" s="155"/>
      <c r="C526" s="156"/>
      <c r="D526" s="157" t="s">
        <v>69</v>
      </c>
      <c r="E526" s="169" t="s">
        <v>1197</v>
      </c>
      <c r="F526" s="169" t="s">
        <v>1198</v>
      </c>
      <c r="G526" s="156"/>
      <c r="H526" s="156"/>
      <c r="I526" s="159"/>
      <c r="J526" s="170">
        <f>BK526</f>
        <v>0</v>
      </c>
      <c r="K526" s="156"/>
      <c r="L526" s="161"/>
      <c r="M526" s="162"/>
      <c r="N526" s="163"/>
      <c r="O526" s="163"/>
      <c r="P526" s="164">
        <f>SUM(P527:P528)</f>
        <v>0</v>
      </c>
      <c r="Q526" s="163"/>
      <c r="R526" s="164">
        <f>SUM(R527:R528)</f>
        <v>8.0000000000000007E-5</v>
      </c>
      <c r="S526" s="163"/>
      <c r="T526" s="165">
        <f>SUM(T527:T528)</f>
        <v>0</v>
      </c>
      <c r="AR526" s="166" t="s">
        <v>139</v>
      </c>
      <c r="AT526" s="167" t="s">
        <v>69</v>
      </c>
      <c r="AU526" s="167" t="s">
        <v>78</v>
      </c>
      <c r="AY526" s="166" t="s">
        <v>130</v>
      </c>
      <c r="BK526" s="168">
        <f>SUM(BK527:BK528)</f>
        <v>0</v>
      </c>
    </row>
    <row r="527" spans="1:65" s="2" customFormat="1" ht="24.15" customHeight="1">
      <c r="A527" s="36"/>
      <c r="B527" s="37"/>
      <c r="C527" s="171" t="s">
        <v>1199</v>
      </c>
      <c r="D527" s="171" t="s">
        <v>133</v>
      </c>
      <c r="E527" s="172" t="s">
        <v>1200</v>
      </c>
      <c r="F527" s="173" t="s">
        <v>1201</v>
      </c>
      <c r="G527" s="174" t="s">
        <v>136</v>
      </c>
      <c r="H527" s="175">
        <v>1</v>
      </c>
      <c r="I527" s="176"/>
      <c r="J527" s="177">
        <f>ROUND(I527*H527,2)</f>
        <v>0</v>
      </c>
      <c r="K527" s="173" t="s">
        <v>137</v>
      </c>
      <c r="L527" s="41"/>
      <c r="M527" s="178" t="s">
        <v>19</v>
      </c>
      <c r="N527" s="179" t="s">
        <v>42</v>
      </c>
      <c r="O527" s="66"/>
      <c r="P527" s="180">
        <f>O527*H527</f>
        <v>0</v>
      </c>
      <c r="Q527" s="180">
        <v>8.0000000000000007E-5</v>
      </c>
      <c r="R527" s="180">
        <f>Q527*H527</f>
        <v>8.0000000000000007E-5</v>
      </c>
      <c r="S527" s="180">
        <v>0</v>
      </c>
      <c r="T527" s="181">
        <f>S527*H527</f>
        <v>0</v>
      </c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R527" s="182" t="s">
        <v>221</v>
      </c>
      <c r="AT527" s="182" t="s">
        <v>133</v>
      </c>
      <c r="AU527" s="182" t="s">
        <v>139</v>
      </c>
      <c r="AY527" s="19" t="s">
        <v>130</v>
      </c>
      <c r="BE527" s="183">
        <f>IF(N527="základní",J527,0)</f>
        <v>0</v>
      </c>
      <c r="BF527" s="183">
        <f>IF(N527="snížená",J527,0)</f>
        <v>0</v>
      </c>
      <c r="BG527" s="183">
        <f>IF(N527="zákl. přenesená",J527,0)</f>
        <v>0</v>
      </c>
      <c r="BH527" s="183">
        <f>IF(N527="sníž. přenesená",J527,0)</f>
        <v>0</v>
      </c>
      <c r="BI527" s="183">
        <f>IF(N527="nulová",J527,0)</f>
        <v>0</v>
      </c>
      <c r="BJ527" s="19" t="s">
        <v>139</v>
      </c>
      <c r="BK527" s="183">
        <f>ROUND(I527*H527,2)</f>
        <v>0</v>
      </c>
      <c r="BL527" s="19" t="s">
        <v>221</v>
      </c>
      <c r="BM527" s="182" t="s">
        <v>1202</v>
      </c>
    </row>
    <row r="528" spans="1:65" s="2" customFormat="1" ht="10.199999999999999">
      <c r="A528" s="36"/>
      <c r="B528" s="37"/>
      <c r="C528" s="38"/>
      <c r="D528" s="184" t="s">
        <v>141</v>
      </c>
      <c r="E528" s="38"/>
      <c r="F528" s="185" t="s">
        <v>1203</v>
      </c>
      <c r="G528" s="38"/>
      <c r="H528" s="38"/>
      <c r="I528" s="186"/>
      <c r="J528" s="38"/>
      <c r="K528" s="38"/>
      <c r="L528" s="41"/>
      <c r="M528" s="187"/>
      <c r="N528" s="188"/>
      <c r="O528" s="66"/>
      <c r="P528" s="66"/>
      <c r="Q528" s="66"/>
      <c r="R528" s="66"/>
      <c r="S528" s="66"/>
      <c r="T528" s="67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T528" s="19" t="s">
        <v>141</v>
      </c>
      <c r="AU528" s="19" t="s">
        <v>139</v>
      </c>
    </row>
    <row r="529" spans="1:65" s="12" customFormat="1" ht="25.95" customHeight="1">
      <c r="B529" s="155"/>
      <c r="C529" s="156"/>
      <c r="D529" s="157" t="s">
        <v>69</v>
      </c>
      <c r="E529" s="158" t="s">
        <v>1204</v>
      </c>
      <c r="F529" s="158" t="s">
        <v>1205</v>
      </c>
      <c r="G529" s="156"/>
      <c r="H529" s="156"/>
      <c r="I529" s="159"/>
      <c r="J529" s="160">
        <f>BK529</f>
        <v>0</v>
      </c>
      <c r="K529" s="156"/>
      <c r="L529" s="161"/>
      <c r="M529" s="162"/>
      <c r="N529" s="163"/>
      <c r="O529" s="163"/>
      <c r="P529" s="164">
        <f>P530+P533+P536</f>
        <v>0</v>
      </c>
      <c r="Q529" s="163"/>
      <c r="R529" s="164">
        <f>R530+R533+R536</f>
        <v>0</v>
      </c>
      <c r="S529" s="163"/>
      <c r="T529" s="165">
        <f>T530+T533+T536</f>
        <v>0</v>
      </c>
      <c r="AR529" s="166" t="s">
        <v>164</v>
      </c>
      <c r="AT529" s="167" t="s">
        <v>69</v>
      </c>
      <c r="AU529" s="167" t="s">
        <v>70</v>
      </c>
      <c r="AY529" s="166" t="s">
        <v>130</v>
      </c>
      <c r="BK529" s="168">
        <f>BK530+BK533+BK536</f>
        <v>0</v>
      </c>
    </row>
    <row r="530" spans="1:65" s="12" customFormat="1" ht="22.8" customHeight="1">
      <c r="B530" s="155"/>
      <c r="C530" s="156"/>
      <c r="D530" s="157" t="s">
        <v>69</v>
      </c>
      <c r="E530" s="169" t="s">
        <v>1206</v>
      </c>
      <c r="F530" s="169" t="s">
        <v>1207</v>
      </c>
      <c r="G530" s="156"/>
      <c r="H530" s="156"/>
      <c r="I530" s="159"/>
      <c r="J530" s="170">
        <f>BK530</f>
        <v>0</v>
      </c>
      <c r="K530" s="156"/>
      <c r="L530" s="161"/>
      <c r="M530" s="162"/>
      <c r="N530" s="163"/>
      <c r="O530" s="163"/>
      <c r="P530" s="164">
        <f>SUM(P531:P532)</f>
        <v>0</v>
      </c>
      <c r="Q530" s="163"/>
      <c r="R530" s="164">
        <f>SUM(R531:R532)</f>
        <v>0</v>
      </c>
      <c r="S530" s="163"/>
      <c r="T530" s="165">
        <f>SUM(T531:T532)</f>
        <v>0</v>
      </c>
      <c r="AR530" s="166" t="s">
        <v>164</v>
      </c>
      <c r="AT530" s="167" t="s">
        <v>69</v>
      </c>
      <c r="AU530" s="167" t="s">
        <v>78</v>
      </c>
      <c r="AY530" s="166" t="s">
        <v>130</v>
      </c>
      <c r="BK530" s="168">
        <f>SUM(BK531:BK532)</f>
        <v>0</v>
      </c>
    </row>
    <row r="531" spans="1:65" s="2" customFormat="1" ht="16.5" customHeight="1">
      <c r="A531" s="36"/>
      <c r="B531" s="37"/>
      <c r="C531" s="171" t="s">
        <v>1208</v>
      </c>
      <c r="D531" s="171" t="s">
        <v>133</v>
      </c>
      <c r="E531" s="172" t="s">
        <v>1209</v>
      </c>
      <c r="F531" s="173" t="s">
        <v>1210</v>
      </c>
      <c r="G531" s="174" t="s">
        <v>385</v>
      </c>
      <c r="H531" s="175">
        <v>1</v>
      </c>
      <c r="I531" s="176"/>
      <c r="J531" s="177">
        <f>ROUND(I531*H531,2)</f>
        <v>0</v>
      </c>
      <c r="K531" s="173" t="s">
        <v>137</v>
      </c>
      <c r="L531" s="41"/>
      <c r="M531" s="178" t="s">
        <v>19</v>
      </c>
      <c r="N531" s="179" t="s">
        <v>42</v>
      </c>
      <c r="O531" s="66"/>
      <c r="P531" s="180">
        <f>O531*H531</f>
        <v>0</v>
      </c>
      <c r="Q531" s="180">
        <v>0</v>
      </c>
      <c r="R531" s="180">
        <f>Q531*H531</f>
        <v>0</v>
      </c>
      <c r="S531" s="180">
        <v>0</v>
      </c>
      <c r="T531" s="181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82" t="s">
        <v>1211</v>
      </c>
      <c r="AT531" s="182" t="s">
        <v>133</v>
      </c>
      <c r="AU531" s="182" t="s">
        <v>139</v>
      </c>
      <c r="AY531" s="19" t="s">
        <v>130</v>
      </c>
      <c r="BE531" s="183">
        <f>IF(N531="základní",J531,0)</f>
        <v>0</v>
      </c>
      <c r="BF531" s="183">
        <f>IF(N531="snížená",J531,0)</f>
        <v>0</v>
      </c>
      <c r="BG531" s="183">
        <f>IF(N531="zákl. přenesená",J531,0)</f>
        <v>0</v>
      </c>
      <c r="BH531" s="183">
        <f>IF(N531="sníž. přenesená",J531,0)</f>
        <v>0</v>
      </c>
      <c r="BI531" s="183">
        <f>IF(N531="nulová",J531,0)</f>
        <v>0</v>
      </c>
      <c r="BJ531" s="19" t="s">
        <v>139</v>
      </c>
      <c r="BK531" s="183">
        <f>ROUND(I531*H531,2)</f>
        <v>0</v>
      </c>
      <c r="BL531" s="19" t="s">
        <v>1211</v>
      </c>
      <c r="BM531" s="182" t="s">
        <v>1212</v>
      </c>
    </row>
    <row r="532" spans="1:65" s="2" customFormat="1" ht="10.199999999999999">
      <c r="A532" s="36"/>
      <c r="B532" s="37"/>
      <c r="C532" s="38"/>
      <c r="D532" s="184" t="s">
        <v>141</v>
      </c>
      <c r="E532" s="38"/>
      <c r="F532" s="185" t="s">
        <v>1213</v>
      </c>
      <c r="G532" s="38"/>
      <c r="H532" s="38"/>
      <c r="I532" s="186"/>
      <c r="J532" s="38"/>
      <c r="K532" s="38"/>
      <c r="L532" s="41"/>
      <c r="M532" s="187"/>
      <c r="N532" s="188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141</v>
      </c>
      <c r="AU532" s="19" t="s">
        <v>139</v>
      </c>
    </row>
    <row r="533" spans="1:65" s="12" customFormat="1" ht="22.8" customHeight="1">
      <c r="B533" s="155"/>
      <c r="C533" s="156"/>
      <c r="D533" s="157" t="s">
        <v>69</v>
      </c>
      <c r="E533" s="169" t="s">
        <v>1214</v>
      </c>
      <c r="F533" s="169" t="s">
        <v>1215</v>
      </c>
      <c r="G533" s="156"/>
      <c r="H533" s="156"/>
      <c r="I533" s="159"/>
      <c r="J533" s="170">
        <f>BK533</f>
        <v>0</v>
      </c>
      <c r="K533" s="156"/>
      <c r="L533" s="161"/>
      <c r="M533" s="162"/>
      <c r="N533" s="163"/>
      <c r="O533" s="163"/>
      <c r="P533" s="164">
        <f>SUM(P534:P535)</f>
        <v>0</v>
      </c>
      <c r="Q533" s="163"/>
      <c r="R533" s="164">
        <f>SUM(R534:R535)</f>
        <v>0</v>
      </c>
      <c r="S533" s="163"/>
      <c r="T533" s="165">
        <f>SUM(T534:T535)</f>
        <v>0</v>
      </c>
      <c r="AR533" s="166" t="s">
        <v>164</v>
      </c>
      <c r="AT533" s="167" t="s">
        <v>69</v>
      </c>
      <c r="AU533" s="167" t="s">
        <v>78</v>
      </c>
      <c r="AY533" s="166" t="s">
        <v>130</v>
      </c>
      <c r="BK533" s="168">
        <f>SUM(BK534:BK535)</f>
        <v>0</v>
      </c>
    </row>
    <row r="534" spans="1:65" s="2" customFormat="1" ht="16.5" customHeight="1">
      <c r="A534" s="36"/>
      <c r="B534" s="37"/>
      <c r="C534" s="171" t="s">
        <v>1216</v>
      </c>
      <c r="D534" s="171" t="s">
        <v>133</v>
      </c>
      <c r="E534" s="172" t="s">
        <v>1217</v>
      </c>
      <c r="F534" s="173" t="s">
        <v>1218</v>
      </c>
      <c r="G534" s="174" t="s">
        <v>377</v>
      </c>
      <c r="H534" s="233"/>
      <c r="I534" s="176"/>
      <c r="J534" s="177">
        <f>ROUND(I534*H534,2)</f>
        <v>0</v>
      </c>
      <c r="K534" s="173" t="s">
        <v>137</v>
      </c>
      <c r="L534" s="41"/>
      <c r="M534" s="178" t="s">
        <v>19</v>
      </c>
      <c r="N534" s="179" t="s">
        <v>42</v>
      </c>
      <c r="O534" s="66"/>
      <c r="P534" s="180">
        <f>O534*H534</f>
        <v>0</v>
      </c>
      <c r="Q534" s="180">
        <v>0</v>
      </c>
      <c r="R534" s="180">
        <f>Q534*H534</f>
        <v>0</v>
      </c>
      <c r="S534" s="180">
        <v>0</v>
      </c>
      <c r="T534" s="181">
        <f>S534*H534</f>
        <v>0</v>
      </c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R534" s="182" t="s">
        <v>1211</v>
      </c>
      <c r="AT534" s="182" t="s">
        <v>133</v>
      </c>
      <c r="AU534" s="182" t="s">
        <v>139</v>
      </c>
      <c r="AY534" s="19" t="s">
        <v>130</v>
      </c>
      <c r="BE534" s="183">
        <f>IF(N534="základní",J534,0)</f>
        <v>0</v>
      </c>
      <c r="BF534" s="183">
        <f>IF(N534="snížená",J534,0)</f>
        <v>0</v>
      </c>
      <c r="BG534" s="183">
        <f>IF(N534="zákl. přenesená",J534,0)</f>
        <v>0</v>
      </c>
      <c r="BH534" s="183">
        <f>IF(N534="sníž. přenesená",J534,0)</f>
        <v>0</v>
      </c>
      <c r="BI534" s="183">
        <f>IF(N534="nulová",J534,0)</f>
        <v>0</v>
      </c>
      <c r="BJ534" s="19" t="s">
        <v>139</v>
      </c>
      <c r="BK534" s="183">
        <f>ROUND(I534*H534,2)</f>
        <v>0</v>
      </c>
      <c r="BL534" s="19" t="s">
        <v>1211</v>
      </c>
      <c r="BM534" s="182" t="s">
        <v>1219</v>
      </c>
    </row>
    <row r="535" spans="1:65" s="2" customFormat="1" ht="10.199999999999999">
      <c r="A535" s="36"/>
      <c r="B535" s="37"/>
      <c r="C535" s="38"/>
      <c r="D535" s="184" t="s">
        <v>141</v>
      </c>
      <c r="E535" s="38"/>
      <c r="F535" s="185" t="s">
        <v>1220</v>
      </c>
      <c r="G535" s="38"/>
      <c r="H535" s="38"/>
      <c r="I535" s="186"/>
      <c r="J535" s="38"/>
      <c r="K535" s="38"/>
      <c r="L535" s="41"/>
      <c r="M535" s="187"/>
      <c r="N535" s="188"/>
      <c r="O535" s="66"/>
      <c r="P535" s="66"/>
      <c r="Q535" s="66"/>
      <c r="R535" s="66"/>
      <c r="S535" s="66"/>
      <c r="T535" s="67"/>
      <c r="U535" s="36"/>
      <c r="V535" s="36"/>
      <c r="W535" s="36"/>
      <c r="X535" s="36"/>
      <c r="Y535" s="36"/>
      <c r="Z535" s="36"/>
      <c r="AA535" s="36"/>
      <c r="AB535" s="36"/>
      <c r="AC535" s="36"/>
      <c r="AD535" s="36"/>
      <c r="AE535" s="36"/>
      <c r="AT535" s="19" t="s">
        <v>141</v>
      </c>
      <c r="AU535" s="19" t="s">
        <v>139</v>
      </c>
    </row>
    <row r="536" spans="1:65" s="12" customFormat="1" ht="22.8" customHeight="1">
      <c r="B536" s="155"/>
      <c r="C536" s="156"/>
      <c r="D536" s="157" t="s">
        <v>69</v>
      </c>
      <c r="E536" s="169" t="s">
        <v>1221</v>
      </c>
      <c r="F536" s="169" t="s">
        <v>1222</v>
      </c>
      <c r="G536" s="156"/>
      <c r="H536" s="156"/>
      <c r="I536" s="159"/>
      <c r="J536" s="170">
        <f>BK536</f>
        <v>0</v>
      </c>
      <c r="K536" s="156"/>
      <c r="L536" s="161"/>
      <c r="M536" s="162"/>
      <c r="N536" s="163"/>
      <c r="O536" s="163"/>
      <c r="P536" s="164">
        <f>P537</f>
        <v>0</v>
      </c>
      <c r="Q536" s="163"/>
      <c r="R536" s="164">
        <f>R537</f>
        <v>0</v>
      </c>
      <c r="S536" s="163"/>
      <c r="T536" s="165">
        <f>T537</f>
        <v>0</v>
      </c>
      <c r="AR536" s="166" t="s">
        <v>164</v>
      </c>
      <c r="AT536" s="167" t="s">
        <v>69</v>
      </c>
      <c r="AU536" s="167" t="s">
        <v>78</v>
      </c>
      <c r="AY536" s="166" t="s">
        <v>130</v>
      </c>
      <c r="BK536" s="168">
        <f>BK537</f>
        <v>0</v>
      </c>
    </row>
    <row r="537" spans="1:65" s="2" customFormat="1" ht="16.5" customHeight="1">
      <c r="A537" s="36"/>
      <c r="B537" s="37"/>
      <c r="C537" s="171" t="s">
        <v>1223</v>
      </c>
      <c r="D537" s="171" t="s">
        <v>133</v>
      </c>
      <c r="E537" s="172" t="s">
        <v>1224</v>
      </c>
      <c r="F537" s="173" t="s">
        <v>1222</v>
      </c>
      <c r="G537" s="174" t="s">
        <v>377</v>
      </c>
      <c r="H537" s="233"/>
      <c r="I537" s="176"/>
      <c r="J537" s="177">
        <f>ROUND(I537*H537,2)</f>
        <v>0</v>
      </c>
      <c r="K537" s="173" t="s">
        <v>19</v>
      </c>
      <c r="L537" s="41"/>
      <c r="M537" s="234" t="s">
        <v>19</v>
      </c>
      <c r="N537" s="235" t="s">
        <v>42</v>
      </c>
      <c r="O537" s="236"/>
      <c r="P537" s="237">
        <f>O537*H537</f>
        <v>0</v>
      </c>
      <c r="Q537" s="237">
        <v>0</v>
      </c>
      <c r="R537" s="237">
        <f>Q537*H537</f>
        <v>0</v>
      </c>
      <c r="S537" s="237">
        <v>0</v>
      </c>
      <c r="T537" s="238">
        <f>S537*H537</f>
        <v>0</v>
      </c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R537" s="182" t="s">
        <v>138</v>
      </c>
      <c r="AT537" s="182" t="s">
        <v>133</v>
      </c>
      <c r="AU537" s="182" t="s">
        <v>139</v>
      </c>
      <c r="AY537" s="19" t="s">
        <v>130</v>
      </c>
      <c r="BE537" s="183">
        <f>IF(N537="základní",J537,0)</f>
        <v>0</v>
      </c>
      <c r="BF537" s="183">
        <f>IF(N537="snížená",J537,0)</f>
        <v>0</v>
      </c>
      <c r="BG537" s="183">
        <f>IF(N537="zákl. přenesená",J537,0)</f>
        <v>0</v>
      </c>
      <c r="BH537" s="183">
        <f>IF(N537="sníž. přenesená",J537,0)</f>
        <v>0</v>
      </c>
      <c r="BI537" s="183">
        <f>IF(N537="nulová",J537,0)</f>
        <v>0</v>
      </c>
      <c r="BJ537" s="19" t="s">
        <v>139</v>
      </c>
      <c r="BK537" s="183">
        <f>ROUND(I537*H537,2)</f>
        <v>0</v>
      </c>
      <c r="BL537" s="19" t="s">
        <v>138</v>
      </c>
      <c r="BM537" s="182" t="s">
        <v>1225</v>
      </c>
    </row>
    <row r="538" spans="1:65" s="2" customFormat="1" ht="6.9" customHeight="1">
      <c r="A538" s="36"/>
      <c r="B538" s="49"/>
      <c r="C538" s="50"/>
      <c r="D538" s="50"/>
      <c r="E538" s="50"/>
      <c r="F538" s="50"/>
      <c r="G538" s="50"/>
      <c r="H538" s="50"/>
      <c r="I538" s="50"/>
      <c r="J538" s="50"/>
      <c r="K538" s="50"/>
      <c r="L538" s="41"/>
      <c r="M538" s="36"/>
      <c r="O538" s="36"/>
      <c r="P538" s="36"/>
      <c r="Q538" s="36"/>
      <c r="R538" s="36"/>
      <c r="S538" s="36"/>
      <c r="T538" s="36"/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</row>
  </sheetData>
  <sheetProtection algorithmName="SHA-512" hashValue="ix+dGQRtulD8J4+nXMeSC6sdRmfCurkvjNs7r7d32aEgWAO9alQ+5ho0UQhIufm+HYmA/HThe+1zN+vlKA5ngQ==" saltValue="ly0uyhFsQRkQxyjTfXTKMDagPfrbDt34z5MXM4aOmaSMYN/l7lhoI7lluVB8mi3SbCNZYLB91+jz/qmy8IvVQA==" spinCount="100000" sheet="1" objects="1" scenarios="1" formatColumns="0" formatRows="0" autoFilter="0"/>
  <autoFilter ref="C106:K537"/>
  <mergeCells count="9">
    <mergeCell ref="E50:H50"/>
    <mergeCell ref="E97:H97"/>
    <mergeCell ref="E99:H99"/>
    <mergeCell ref="L2:V2"/>
    <mergeCell ref="E7:H7"/>
    <mergeCell ref="E9:H9"/>
    <mergeCell ref="E18:H18"/>
    <mergeCell ref="E27:H27"/>
    <mergeCell ref="E48:H48"/>
  </mergeCells>
  <hyperlinks>
    <hyperlink ref="F111" r:id="rId1"/>
    <hyperlink ref="F118" r:id="rId2"/>
    <hyperlink ref="F120" r:id="rId3"/>
    <hyperlink ref="F122" r:id="rId4"/>
    <hyperlink ref="F126" r:id="rId5"/>
    <hyperlink ref="F129" r:id="rId6"/>
    <hyperlink ref="F131" r:id="rId7"/>
    <hyperlink ref="F133" r:id="rId8"/>
    <hyperlink ref="F135" r:id="rId9"/>
    <hyperlink ref="F137" r:id="rId10"/>
    <hyperlink ref="F144" r:id="rId11"/>
    <hyperlink ref="F146" r:id="rId12"/>
    <hyperlink ref="F148" r:id="rId13"/>
    <hyperlink ref="F150" r:id="rId14"/>
    <hyperlink ref="F152" r:id="rId15"/>
    <hyperlink ref="F155" r:id="rId16"/>
    <hyperlink ref="F159" r:id="rId17"/>
    <hyperlink ref="F163" r:id="rId18"/>
    <hyperlink ref="F165" r:id="rId19"/>
    <hyperlink ref="F167" r:id="rId20"/>
    <hyperlink ref="F169" r:id="rId21"/>
    <hyperlink ref="F171" r:id="rId22"/>
    <hyperlink ref="F173" r:id="rId23"/>
    <hyperlink ref="F175" r:id="rId24"/>
    <hyperlink ref="F182" r:id="rId25"/>
    <hyperlink ref="F184" r:id="rId26"/>
    <hyperlink ref="F188" r:id="rId27"/>
    <hyperlink ref="F190" r:id="rId28"/>
    <hyperlink ref="F193" r:id="rId29"/>
    <hyperlink ref="F195" r:id="rId30"/>
    <hyperlink ref="F198" r:id="rId31"/>
    <hyperlink ref="F200" r:id="rId32"/>
    <hyperlink ref="F202" r:id="rId33"/>
    <hyperlink ref="F204" r:id="rId34"/>
    <hyperlink ref="F206" r:id="rId35"/>
    <hyperlink ref="F209" r:id="rId36"/>
    <hyperlink ref="F213" r:id="rId37"/>
    <hyperlink ref="F215" r:id="rId38"/>
    <hyperlink ref="F218" r:id="rId39"/>
    <hyperlink ref="F222" r:id="rId40"/>
    <hyperlink ref="F226" r:id="rId41"/>
    <hyperlink ref="F228" r:id="rId42"/>
    <hyperlink ref="F230" r:id="rId43"/>
    <hyperlink ref="F232" r:id="rId44"/>
    <hyperlink ref="F235" r:id="rId45"/>
    <hyperlink ref="F237" r:id="rId46"/>
    <hyperlink ref="F242" r:id="rId47"/>
    <hyperlink ref="F246" r:id="rId48"/>
    <hyperlink ref="F248" r:id="rId49"/>
    <hyperlink ref="F250" r:id="rId50"/>
    <hyperlink ref="F252" r:id="rId51"/>
    <hyperlink ref="F254" r:id="rId52"/>
    <hyperlink ref="F258" r:id="rId53"/>
    <hyperlink ref="F260" r:id="rId54"/>
    <hyperlink ref="F264" r:id="rId55"/>
    <hyperlink ref="F266" r:id="rId56"/>
    <hyperlink ref="F269" r:id="rId57"/>
    <hyperlink ref="F272" r:id="rId58"/>
    <hyperlink ref="F276" r:id="rId59"/>
    <hyperlink ref="F281" r:id="rId60"/>
    <hyperlink ref="F285" r:id="rId61"/>
    <hyperlink ref="F288" r:id="rId62"/>
    <hyperlink ref="F290" r:id="rId63"/>
    <hyperlink ref="F294" r:id="rId64"/>
    <hyperlink ref="F299" r:id="rId65"/>
    <hyperlink ref="F305" r:id="rId66"/>
    <hyperlink ref="F309" r:id="rId67"/>
    <hyperlink ref="F314" r:id="rId68"/>
    <hyperlink ref="F318" r:id="rId69"/>
    <hyperlink ref="F325" r:id="rId70"/>
    <hyperlink ref="F328" r:id="rId71"/>
    <hyperlink ref="F330" r:id="rId72"/>
    <hyperlink ref="F332" r:id="rId73"/>
    <hyperlink ref="F334" r:id="rId74"/>
    <hyperlink ref="F336" r:id="rId75"/>
    <hyperlink ref="F340" r:id="rId76"/>
    <hyperlink ref="F343" r:id="rId77"/>
    <hyperlink ref="F346" r:id="rId78"/>
    <hyperlink ref="F348" r:id="rId79"/>
    <hyperlink ref="F351" r:id="rId80"/>
    <hyperlink ref="F353" r:id="rId81"/>
    <hyperlink ref="F356" r:id="rId82"/>
    <hyperlink ref="F358" r:id="rId83"/>
    <hyperlink ref="F371" r:id="rId84"/>
    <hyperlink ref="F376" r:id="rId85"/>
    <hyperlink ref="F379" r:id="rId86"/>
    <hyperlink ref="F382" r:id="rId87"/>
    <hyperlink ref="F385" r:id="rId88"/>
    <hyperlink ref="F394" r:id="rId89"/>
    <hyperlink ref="F396" r:id="rId90"/>
    <hyperlink ref="F401" r:id="rId91"/>
    <hyperlink ref="F404" r:id="rId92"/>
    <hyperlink ref="F406" r:id="rId93"/>
    <hyperlink ref="F412" r:id="rId94"/>
    <hyperlink ref="F421" r:id="rId95"/>
    <hyperlink ref="F423" r:id="rId96"/>
    <hyperlink ref="F425" r:id="rId97"/>
    <hyperlink ref="F428" r:id="rId98"/>
    <hyperlink ref="F431" r:id="rId99"/>
    <hyperlink ref="F438" r:id="rId100"/>
    <hyperlink ref="F443" r:id="rId101"/>
    <hyperlink ref="F452" r:id="rId102"/>
    <hyperlink ref="F459" r:id="rId103"/>
    <hyperlink ref="F463" r:id="rId104"/>
    <hyperlink ref="F466" r:id="rId105"/>
    <hyperlink ref="F468" r:id="rId106"/>
    <hyperlink ref="F470" r:id="rId107"/>
    <hyperlink ref="F473" r:id="rId108"/>
    <hyperlink ref="F476" r:id="rId109"/>
    <hyperlink ref="F487" r:id="rId110"/>
    <hyperlink ref="F489" r:id="rId111"/>
    <hyperlink ref="F491" r:id="rId112"/>
    <hyperlink ref="F493" r:id="rId113"/>
    <hyperlink ref="F495" r:id="rId114"/>
    <hyperlink ref="F497" r:id="rId115"/>
    <hyperlink ref="F499" r:id="rId116"/>
    <hyperlink ref="F502" r:id="rId117"/>
    <hyperlink ref="F504" r:id="rId118"/>
    <hyperlink ref="F506" r:id="rId119"/>
    <hyperlink ref="F508" r:id="rId120"/>
    <hyperlink ref="F511" r:id="rId121"/>
    <hyperlink ref="F513" r:id="rId122"/>
    <hyperlink ref="F515" r:id="rId123"/>
    <hyperlink ref="F517" r:id="rId124"/>
    <hyperlink ref="F519" r:id="rId125"/>
    <hyperlink ref="F523" r:id="rId126"/>
    <hyperlink ref="F525" r:id="rId127"/>
    <hyperlink ref="F528" r:id="rId128"/>
    <hyperlink ref="F532" r:id="rId129"/>
    <hyperlink ref="F535" r:id="rId13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4"/>
  <sheetViews>
    <sheetView showGridLines="0" topLeftCell="A202" workbookViewId="0"/>
  </sheetViews>
  <sheetFormatPr defaultRowHeight="14.4"/>
  <cols>
    <col min="1" max="1" width="8.28515625" style="239" customWidth="1"/>
    <col min="2" max="2" width="1.7109375" style="239" customWidth="1"/>
    <col min="3" max="4" width="5" style="239" customWidth="1"/>
    <col min="5" max="5" width="11.7109375" style="239" customWidth="1"/>
    <col min="6" max="6" width="9.140625" style="239" customWidth="1"/>
    <col min="7" max="7" width="5" style="239" customWidth="1"/>
    <col min="8" max="8" width="77.85546875" style="239" customWidth="1"/>
    <col min="9" max="10" width="20" style="239" customWidth="1"/>
    <col min="11" max="11" width="1.7109375" style="239" customWidth="1"/>
  </cols>
  <sheetData>
    <row r="1" spans="2:11" s="1" customFormat="1" ht="37.5" customHeight="1"/>
    <row r="2" spans="2:11" s="1" customFormat="1" ht="7.5" customHeight="1">
      <c r="B2" s="240"/>
      <c r="C2" s="241"/>
      <c r="D2" s="241"/>
      <c r="E2" s="241"/>
      <c r="F2" s="241"/>
      <c r="G2" s="241"/>
      <c r="H2" s="241"/>
      <c r="I2" s="241"/>
      <c r="J2" s="241"/>
      <c r="K2" s="242"/>
    </row>
    <row r="3" spans="2:11" s="16" customFormat="1" ht="45" customHeight="1">
      <c r="B3" s="243"/>
      <c r="C3" s="379" t="s">
        <v>1226</v>
      </c>
      <c r="D3" s="379"/>
      <c r="E3" s="379"/>
      <c r="F3" s="379"/>
      <c r="G3" s="379"/>
      <c r="H3" s="379"/>
      <c r="I3" s="379"/>
      <c r="J3" s="379"/>
      <c r="K3" s="244"/>
    </row>
    <row r="4" spans="2:11" s="1" customFormat="1" ht="25.5" customHeight="1">
      <c r="B4" s="245"/>
      <c r="C4" s="378" t="s">
        <v>1227</v>
      </c>
      <c r="D4" s="378"/>
      <c r="E4" s="378"/>
      <c r="F4" s="378"/>
      <c r="G4" s="378"/>
      <c r="H4" s="378"/>
      <c r="I4" s="378"/>
      <c r="J4" s="378"/>
      <c r="K4" s="246"/>
    </row>
    <row r="5" spans="2:11" s="1" customFormat="1" ht="5.25" customHeight="1">
      <c r="B5" s="245"/>
      <c r="C5" s="247"/>
      <c r="D5" s="247"/>
      <c r="E5" s="247"/>
      <c r="F5" s="247"/>
      <c r="G5" s="247"/>
      <c r="H5" s="247"/>
      <c r="I5" s="247"/>
      <c r="J5" s="247"/>
      <c r="K5" s="246"/>
    </row>
    <row r="6" spans="2:11" s="1" customFormat="1" ht="15" customHeight="1">
      <c r="B6" s="245"/>
      <c r="C6" s="377" t="s">
        <v>1228</v>
      </c>
      <c r="D6" s="377"/>
      <c r="E6" s="377"/>
      <c r="F6" s="377"/>
      <c r="G6" s="377"/>
      <c r="H6" s="377"/>
      <c r="I6" s="377"/>
      <c r="J6" s="377"/>
      <c r="K6" s="246"/>
    </row>
    <row r="7" spans="2:11" s="1" customFormat="1" ht="15" customHeight="1">
      <c r="B7" s="249"/>
      <c r="C7" s="377" t="s">
        <v>1229</v>
      </c>
      <c r="D7" s="377"/>
      <c r="E7" s="377"/>
      <c r="F7" s="377"/>
      <c r="G7" s="377"/>
      <c r="H7" s="377"/>
      <c r="I7" s="377"/>
      <c r="J7" s="377"/>
      <c r="K7" s="246"/>
    </row>
    <row r="8" spans="2:11" s="1" customFormat="1" ht="12.75" customHeight="1">
      <c r="B8" s="249"/>
      <c r="C8" s="248"/>
      <c r="D8" s="248"/>
      <c r="E8" s="248"/>
      <c r="F8" s="248"/>
      <c r="G8" s="248"/>
      <c r="H8" s="248"/>
      <c r="I8" s="248"/>
      <c r="J8" s="248"/>
      <c r="K8" s="246"/>
    </row>
    <row r="9" spans="2:11" s="1" customFormat="1" ht="15" customHeight="1">
      <c r="B9" s="249"/>
      <c r="C9" s="377" t="s">
        <v>1230</v>
      </c>
      <c r="D9" s="377"/>
      <c r="E9" s="377"/>
      <c r="F9" s="377"/>
      <c r="G9" s="377"/>
      <c r="H9" s="377"/>
      <c r="I9" s="377"/>
      <c r="J9" s="377"/>
      <c r="K9" s="246"/>
    </row>
    <row r="10" spans="2:11" s="1" customFormat="1" ht="15" customHeight="1">
      <c r="B10" s="249"/>
      <c r="C10" s="248"/>
      <c r="D10" s="377" t="s">
        <v>1231</v>
      </c>
      <c r="E10" s="377"/>
      <c r="F10" s="377"/>
      <c r="G10" s="377"/>
      <c r="H10" s="377"/>
      <c r="I10" s="377"/>
      <c r="J10" s="377"/>
      <c r="K10" s="246"/>
    </row>
    <row r="11" spans="2:11" s="1" customFormat="1" ht="15" customHeight="1">
      <c r="B11" s="249"/>
      <c r="C11" s="250"/>
      <c r="D11" s="377" t="s">
        <v>1232</v>
      </c>
      <c r="E11" s="377"/>
      <c r="F11" s="377"/>
      <c r="G11" s="377"/>
      <c r="H11" s="377"/>
      <c r="I11" s="377"/>
      <c r="J11" s="377"/>
      <c r="K11" s="246"/>
    </row>
    <row r="12" spans="2:11" s="1" customFormat="1" ht="15" customHeight="1">
      <c r="B12" s="249"/>
      <c r="C12" s="250"/>
      <c r="D12" s="248"/>
      <c r="E12" s="248"/>
      <c r="F12" s="248"/>
      <c r="G12" s="248"/>
      <c r="H12" s="248"/>
      <c r="I12" s="248"/>
      <c r="J12" s="248"/>
      <c r="K12" s="246"/>
    </row>
    <row r="13" spans="2:11" s="1" customFormat="1" ht="15" customHeight="1">
      <c r="B13" s="249"/>
      <c r="C13" s="250"/>
      <c r="D13" s="251" t="s">
        <v>1233</v>
      </c>
      <c r="E13" s="248"/>
      <c r="F13" s="248"/>
      <c r="G13" s="248"/>
      <c r="H13" s="248"/>
      <c r="I13" s="248"/>
      <c r="J13" s="248"/>
      <c r="K13" s="246"/>
    </row>
    <row r="14" spans="2:11" s="1" customFormat="1" ht="12.75" customHeight="1">
      <c r="B14" s="249"/>
      <c r="C14" s="250"/>
      <c r="D14" s="250"/>
      <c r="E14" s="250"/>
      <c r="F14" s="250"/>
      <c r="G14" s="250"/>
      <c r="H14" s="250"/>
      <c r="I14" s="250"/>
      <c r="J14" s="250"/>
      <c r="K14" s="246"/>
    </row>
    <row r="15" spans="2:11" s="1" customFormat="1" ht="15" customHeight="1">
      <c r="B15" s="249"/>
      <c r="C15" s="250"/>
      <c r="D15" s="377" t="s">
        <v>1234</v>
      </c>
      <c r="E15" s="377"/>
      <c r="F15" s="377"/>
      <c r="G15" s="377"/>
      <c r="H15" s="377"/>
      <c r="I15" s="377"/>
      <c r="J15" s="377"/>
      <c r="K15" s="246"/>
    </row>
    <row r="16" spans="2:11" s="1" customFormat="1" ht="15" customHeight="1">
      <c r="B16" s="249"/>
      <c r="C16" s="250"/>
      <c r="D16" s="377" t="s">
        <v>1235</v>
      </c>
      <c r="E16" s="377"/>
      <c r="F16" s="377"/>
      <c r="G16" s="377"/>
      <c r="H16" s="377"/>
      <c r="I16" s="377"/>
      <c r="J16" s="377"/>
      <c r="K16" s="246"/>
    </row>
    <row r="17" spans="2:11" s="1" customFormat="1" ht="15" customHeight="1">
      <c r="B17" s="249"/>
      <c r="C17" s="250"/>
      <c r="D17" s="377" t="s">
        <v>1236</v>
      </c>
      <c r="E17" s="377"/>
      <c r="F17" s="377"/>
      <c r="G17" s="377"/>
      <c r="H17" s="377"/>
      <c r="I17" s="377"/>
      <c r="J17" s="377"/>
      <c r="K17" s="246"/>
    </row>
    <row r="18" spans="2:11" s="1" customFormat="1" ht="15" customHeight="1">
      <c r="B18" s="249"/>
      <c r="C18" s="250"/>
      <c r="D18" s="250"/>
      <c r="E18" s="252" t="s">
        <v>77</v>
      </c>
      <c r="F18" s="377" t="s">
        <v>1237</v>
      </c>
      <c r="G18" s="377"/>
      <c r="H18" s="377"/>
      <c r="I18" s="377"/>
      <c r="J18" s="377"/>
      <c r="K18" s="246"/>
    </row>
    <row r="19" spans="2:11" s="1" customFormat="1" ht="15" customHeight="1">
      <c r="B19" s="249"/>
      <c r="C19" s="250"/>
      <c r="D19" s="250"/>
      <c r="E19" s="252" t="s">
        <v>1238</v>
      </c>
      <c r="F19" s="377" t="s">
        <v>1239</v>
      </c>
      <c r="G19" s="377"/>
      <c r="H19" s="377"/>
      <c r="I19" s="377"/>
      <c r="J19" s="377"/>
      <c r="K19" s="246"/>
    </row>
    <row r="20" spans="2:11" s="1" customFormat="1" ht="15" customHeight="1">
      <c r="B20" s="249"/>
      <c r="C20" s="250"/>
      <c r="D20" s="250"/>
      <c r="E20" s="252" t="s">
        <v>1240</v>
      </c>
      <c r="F20" s="377" t="s">
        <v>1241</v>
      </c>
      <c r="G20" s="377"/>
      <c r="H20" s="377"/>
      <c r="I20" s="377"/>
      <c r="J20" s="377"/>
      <c r="K20" s="246"/>
    </row>
    <row r="21" spans="2:11" s="1" customFormat="1" ht="15" customHeight="1">
      <c r="B21" s="249"/>
      <c r="C21" s="250"/>
      <c r="D21" s="250"/>
      <c r="E21" s="252" t="s">
        <v>1242</v>
      </c>
      <c r="F21" s="377" t="s">
        <v>1243</v>
      </c>
      <c r="G21" s="377"/>
      <c r="H21" s="377"/>
      <c r="I21" s="377"/>
      <c r="J21" s="377"/>
      <c r="K21" s="246"/>
    </row>
    <row r="22" spans="2:11" s="1" customFormat="1" ht="15" customHeight="1">
      <c r="B22" s="249"/>
      <c r="C22" s="250"/>
      <c r="D22" s="250"/>
      <c r="E22" s="252" t="s">
        <v>1244</v>
      </c>
      <c r="F22" s="377" t="s">
        <v>1245</v>
      </c>
      <c r="G22" s="377"/>
      <c r="H22" s="377"/>
      <c r="I22" s="377"/>
      <c r="J22" s="377"/>
      <c r="K22" s="246"/>
    </row>
    <row r="23" spans="2:11" s="1" customFormat="1" ht="15" customHeight="1">
      <c r="B23" s="249"/>
      <c r="C23" s="250"/>
      <c r="D23" s="250"/>
      <c r="E23" s="252" t="s">
        <v>1246</v>
      </c>
      <c r="F23" s="377" t="s">
        <v>1247</v>
      </c>
      <c r="G23" s="377"/>
      <c r="H23" s="377"/>
      <c r="I23" s="377"/>
      <c r="J23" s="377"/>
      <c r="K23" s="246"/>
    </row>
    <row r="24" spans="2:11" s="1" customFormat="1" ht="12.75" customHeight="1">
      <c r="B24" s="249"/>
      <c r="C24" s="250"/>
      <c r="D24" s="250"/>
      <c r="E24" s="250"/>
      <c r="F24" s="250"/>
      <c r="G24" s="250"/>
      <c r="H24" s="250"/>
      <c r="I24" s="250"/>
      <c r="J24" s="250"/>
      <c r="K24" s="246"/>
    </row>
    <row r="25" spans="2:11" s="1" customFormat="1" ht="15" customHeight="1">
      <c r="B25" s="249"/>
      <c r="C25" s="377" t="s">
        <v>1248</v>
      </c>
      <c r="D25" s="377"/>
      <c r="E25" s="377"/>
      <c r="F25" s="377"/>
      <c r="G25" s="377"/>
      <c r="H25" s="377"/>
      <c r="I25" s="377"/>
      <c r="J25" s="377"/>
      <c r="K25" s="246"/>
    </row>
    <row r="26" spans="2:11" s="1" customFormat="1" ht="15" customHeight="1">
      <c r="B26" s="249"/>
      <c r="C26" s="377" t="s">
        <v>1249</v>
      </c>
      <c r="D26" s="377"/>
      <c r="E26" s="377"/>
      <c r="F26" s="377"/>
      <c r="G26" s="377"/>
      <c r="H26" s="377"/>
      <c r="I26" s="377"/>
      <c r="J26" s="377"/>
      <c r="K26" s="246"/>
    </row>
    <row r="27" spans="2:11" s="1" customFormat="1" ht="15" customHeight="1">
      <c r="B27" s="249"/>
      <c r="C27" s="248"/>
      <c r="D27" s="377" t="s">
        <v>1250</v>
      </c>
      <c r="E27" s="377"/>
      <c r="F27" s="377"/>
      <c r="G27" s="377"/>
      <c r="H27" s="377"/>
      <c r="I27" s="377"/>
      <c r="J27" s="377"/>
      <c r="K27" s="246"/>
    </row>
    <row r="28" spans="2:11" s="1" customFormat="1" ht="15" customHeight="1">
      <c r="B28" s="249"/>
      <c r="C28" s="250"/>
      <c r="D28" s="377" t="s">
        <v>1251</v>
      </c>
      <c r="E28" s="377"/>
      <c r="F28" s="377"/>
      <c r="G28" s="377"/>
      <c r="H28" s="377"/>
      <c r="I28" s="377"/>
      <c r="J28" s="377"/>
      <c r="K28" s="246"/>
    </row>
    <row r="29" spans="2:11" s="1" customFormat="1" ht="12.75" customHeight="1">
      <c r="B29" s="249"/>
      <c r="C29" s="250"/>
      <c r="D29" s="250"/>
      <c r="E29" s="250"/>
      <c r="F29" s="250"/>
      <c r="G29" s="250"/>
      <c r="H29" s="250"/>
      <c r="I29" s="250"/>
      <c r="J29" s="250"/>
      <c r="K29" s="246"/>
    </row>
    <row r="30" spans="2:11" s="1" customFormat="1" ht="15" customHeight="1">
      <c r="B30" s="249"/>
      <c r="C30" s="250"/>
      <c r="D30" s="377" t="s">
        <v>1252</v>
      </c>
      <c r="E30" s="377"/>
      <c r="F30" s="377"/>
      <c r="G30" s="377"/>
      <c r="H30" s="377"/>
      <c r="I30" s="377"/>
      <c r="J30" s="377"/>
      <c r="K30" s="246"/>
    </row>
    <row r="31" spans="2:11" s="1" customFormat="1" ht="15" customHeight="1">
      <c r="B31" s="249"/>
      <c r="C31" s="250"/>
      <c r="D31" s="377" t="s">
        <v>1253</v>
      </c>
      <c r="E31" s="377"/>
      <c r="F31" s="377"/>
      <c r="G31" s="377"/>
      <c r="H31" s="377"/>
      <c r="I31" s="377"/>
      <c r="J31" s="377"/>
      <c r="K31" s="246"/>
    </row>
    <row r="32" spans="2:11" s="1" customFormat="1" ht="12.75" customHeight="1">
      <c r="B32" s="249"/>
      <c r="C32" s="250"/>
      <c r="D32" s="250"/>
      <c r="E32" s="250"/>
      <c r="F32" s="250"/>
      <c r="G32" s="250"/>
      <c r="H32" s="250"/>
      <c r="I32" s="250"/>
      <c r="J32" s="250"/>
      <c r="K32" s="246"/>
    </row>
    <row r="33" spans="2:11" s="1" customFormat="1" ht="15" customHeight="1">
      <c r="B33" s="249"/>
      <c r="C33" s="250"/>
      <c r="D33" s="377" t="s">
        <v>1254</v>
      </c>
      <c r="E33" s="377"/>
      <c r="F33" s="377"/>
      <c r="G33" s="377"/>
      <c r="H33" s="377"/>
      <c r="I33" s="377"/>
      <c r="J33" s="377"/>
      <c r="K33" s="246"/>
    </row>
    <row r="34" spans="2:11" s="1" customFormat="1" ht="15" customHeight="1">
      <c r="B34" s="249"/>
      <c r="C34" s="250"/>
      <c r="D34" s="377" t="s">
        <v>1255</v>
      </c>
      <c r="E34" s="377"/>
      <c r="F34" s="377"/>
      <c r="G34" s="377"/>
      <c r="H34" s="377"/>
      <c r="I34" s="377"/>
      <c r="J34" s="377"/>
      <c r="K34" s="246"/>
    </row>
    <row r="35" spans="2:11" s="1" customFormat="1" ht="15" customHeight="1">
      <c r="B35" s="249"/>
      <c r="C35" s="250"/>
      <c r="D35" s="377" t="s">
        <v>1256</v>
      </c>
      <c r="E35" s="377"/>
      <c r="F35" s="377"/>
      <c r="G35" s="377"/>
      <c r="H35" s="377"/>
      <c r="I35" s="377"/>
      <c r="J35" s="377"/>
      <c r="K35" s="246"/>
    </row>
    <row r="36" spans="2:11" s="1" customFormat="1" ht="15" customHeight="1">
      <c r="B36" s="249"/>
      <c r="C36" s="250"/>
      <c r="D36" s="248"/>
      <c r="E36" s="251" t="s">
        <v>116</v>
      </c>
      <c r="F36" s="248"/>
      <c r="G36" s="377" t="s">
        <v>1257</v>
      </c>
      <c r="H36" s="377"/>
      <c r="I36" s="377"/>
      <c r="J36" s="377"/>
      <c r="K36" s="246"/>
    </row>
    <row r="37" spans="2:11" s="1" customFormat="1" ht="30.75" customHeight="1">
      <c r="B37" s="249"/>
      <c r="C37" s="250"/>
      <c r="D37" s="248"/>
      <c r="E37" s="251" t="s">
        <v>1258</v>
      </c>
      <c r="F37" s="248"/>
      <c r="G37" s="377" t="s">
        <v>1259</v>
      </c>
      <c r="H37" s="377"/>
      <c r="I37" s="377"/>
      <c r="J37" s="377"/>
      <c r="K37" s="246"/>
    </row>
    <row r="38" spans="2:11" s="1" customFormat="1" ht="15" customHeight="1">
      <c r="B38" s="249"/>
      <c r="C38" s="250"/>
      <c r="D38" s="248"/>
      <c r="E38" s="251" t="s">
        <v>51</v>
      </c>
      <c r="F38" s="248"/>
      <c r="G38" s="377" t="s">
        <v>1260</v>
      </c>
      <c r="H38" s="377"/>
      <c r="I38" s="377"/>
      <c r="J38" s="377"/>
      <c r="K38" s="246"/>
    </row>
    <row r="39" spans="2:11" s="1" customFormat="1" ht="15" customHeight="1">
      <c r="B39" s="249"/>
      <c r="C39" s="250"/>
      <c r="D39" s="248"/>
      <c r="E39" s="251" t="s">
        <v>52</v>
      </c>
      <c r="F39" s="248"/>
      <c r="G39" s="377" t="s">
        <v>1261</v>
      </c>
      <c r="H39" s="377"/>
      <c r="I39" s="377"/>
      <c r="J39" s="377"/>
      <c r="K39" s="246"/>
    </row>
    <row r="40" spans="2:11" s="1" customFormat="1" ht="15" customHeight="1">
      <c r="B40" s="249"/>
      <c r="C40" s="250"/>
      <c r="D40" s="248"/>
      <c r="E40" s="251" t="s">
        <v>117</v>
      </c>
      <c r="F40" s="248"/>
      <c r="G40" s="377" t="s">
        <v>1262</v>
      </c>
      <c r="H40" s="377"/>
      <c r="I40" s="377"/>
      <c r="J40" s="377"/>
      <c r="K40" s="246"/>
    </row>
    <row r="41" spans="2:11" s="1" customFormat="1" ht="15" customHeight="1">
      <c r="B41" s="249"/>
      <c r="C41" s="250"/>
      <c r="D41" s="248"/>
      <c r="E41" s="251" t="s">
        <v>118</v>
      </c>
      <c r="F41" s="248"/>
      <c r="G41" s="377" t="s">
        <v>1263</v>
      </c>
      <c r="H41" s="377"/>
      <c r="I41" s="377"/>
      <c r="J41" s="377"/>
      <c r="K41" s="246"/>
    </row>
    <row r="42" spans="2:11" s="1" customFormat="1" ht="15" customHeight="1">
      <c r="B42" s="249"/>
      <c r="C42" s="250"/>
      <c r="D42" s="248"/>
      <c r="E42" s="251" t="s">
        <v>1264</v>
      </c>
      <c r="F42" s="248"/>
      <c r="G42" s="377" t="s">
        <v>1265</v>
      </c>
      <c r="H42" s="377"/>
      <c r="I42" s="377"/>
      <c r="J42" s="377"/>
      <c r="K42" s="246"/>
    </row>
    <row r="43" spans="2:11" s="1" customFormat="1" ht="15" customHeight="1">
      <c r="B43" s="249"/>
      <c r="C43" s="250"/>
      <c r="D43" s="248"/>
      <c r="E43" s="251"/>
      <c r="F43" s="248"/>
      <c r="G43" s="377" t="s">
        <v>1266</v>
      </c>
      <c r="H43" s="377"/>
      <c r="I43" s="377"/>
      <c r="J43" s="377"/>
      <c r="K43" s="246"/>
    </row>
    <row r="44" spans="2:11" s="1" customFormat="1" ht="15" customHeight="1">
      <c r="B44" s="249"/>
      <c r="C44" s="250"/>
      <c r="D44" s="248"/>
      <c r="E44" s="251" t="s">
        <v>1267</v>
      </c>
      <c r="F44" s="248"/>
      <c r="G44" s="377" t="s">
        <v>1268</v>
      </c>
      <c r="H44" s="377"/>
      <c r="I44" s="377"/>
      <c r="J44" s="377"/>
      <c r="K44" s="246"/>
    </row>
    <row r="45" spans="2:11" s="1" customFormat="1" ht="15" customHeight="1">
      <c r="B45" s="249"/>
      <c r="C45" s="250"/>
      <c r="D45" s="248"/>
      <c r="E45" s="251" t="s">
        <v>120</v>
      </c>
      <c r="F45" s="248"/>
      <c r="G45" s="377" t="s">
        <v>1269</v>
      </c>
      <c r="H45" s="377"/>
      <c r="I45" s="377"/>
      <c r="J45" s="377"/>
      <c r="K45" s="246"/>
    </row>
    <row r="46" spans="2:11" s="1" customFormat="1" ht="12.75" customHeight="1">
      <c r="B46" s="249"/>
      <c r="C46" s="250"/>
      <c r="D46" s="248"/>
      <c r="E46" s="248"/>
      <c r="F46" s="248"/>
      <c r="G46" s="248"/>
      <c r="H46" s="248"/>
      <c r="I46" s="248"/>
      <c r="J46" s="248"/>
      <c r="K46" s="246"/>
    </row>
    <row r="47" spans="2:11" s="1" customFormat="1" ht="15" customHeight="1">
      <c r="B47" s="249"/>
      <c r="C47" s="250"/>
      <c r="D47" s="377" t="s">
        <v>1270</v>
      </c>
      <c r="E47" s="377"/>
      <c r="F47" s="377"/>
      <c r="G47" s="377"/>
      <c r="H47" s="377"/>
      <c r="I47" s="377"/>
      <c r="J47" s="377"/>
      <c r="K47" s="246"/>
    </row>
    <row r="48" spans="2:11" s="1" customFormat="1" ht="15" customHeight="1">
      <c r="B48" s="249"/>
      <c r="C48" s="250"/>
      <c r="D48" s="250"/>
      <c r="E48" s="377" t="s">
        <v>1271</v>
      </c>
      <c r="F48" s="377"/>
      <c r="G48" s="377"/>
      <c r="H48" s="377"/>
      <c r="I48" s="377"/>
      <c r="J48" s="377"/>
      <c r="K48" s="246"/>
    </row>
    <row r="49" spans="2:11" s="1" customFormat="1" ht="15" customHeight="1">
      <c r="B49" s="249"/>
      <c r="C49" s="250"/>
      <c r="D49" s="250"/>
      <c r="E49" s="377" t="s">
        <v>1272</v>
      </c>
      <c r="F49" s="377"/>
      <c r="G49" s="377"/>
      <c r="H49" s="377"/>
      <c r="I49" s="377"/>
      <c r="J49" s="377"/>
      <c r="K49" s="246"/>
    </row>
    <row r="50" spans="2:11" s="1" customFormat="1" ht="15" customHeight="1">
      <c r="B50" s="249"/>
      <c r="C50" s="250"/>
      <c r="D50" s="250"/>
      <c r="E50" s="377" t="s">
        <v>1273</v>
      </c>
      <c r="F50" s="377"/>
      <c r="G50" s="377"/>
      <c r="H50" s="377"/>
      <c r="I50" s="377"/>
      <c r="J50" s="377"/>
      <c r="K50" s="246"/>
    </row>
    <row r="51" spans="2:11" s="1" customFormat="1" ht="15" customHeight="1">
      <c r="B51" s="249"/>
      <c r="C51" s="250"/>
      <c r="D51" s="377" t="s">
        <v>1274</v>
      </c>
      <c r="E51" s="377"/>
      <c r="F51" s="377"/>
      <c r="G51" s="377"/>
      <c r="H51" s="377"/>
      <c r="I51" s="377"/>
      <c r="J51" s="377"/>
      <c r="K51" s="246"/>
    </row>
    <row r="52" spans="2:11" s="1" customFormat="1" ht="25.5" customHeight="1">
      <c r="B52" s="245"/>
      <c r="C52" s="378" t="s">
        <v>1275</v>
      </c>
      <c r="D52" s="378"/>
      <c r="E52" s="378"/>
      <c r="F52" s="378"/>
      <c r="G52" s="378"/>
      <c r="H52" s="378"/>
      <c r="I52" s="378"/>
      <c r="J52" s="378"/>
      <c r="K52" s="246"/>
    </row>
    <row r="53" spans="2:11" s="1" customFormat="1" ht="5.25" customHeight="1">
      <c r="B53" s="245"/>
      <c r="C53" s="247"/>
      <c r="D53" s="247"/>
      <c r="E53" s="247"/>
      <c r="F53" s="247"/>
      <c r="G53" s="247"/>
      <c r="H53" s="247"/>
      <c r="I53" s="247"/>
      <c r="J53" s="247"/>
      <c r="K53" s="246"/>
    </row>
    <row r="54" spans="2:11" s="1" customFormat="1" ht="15" customHeight="1">
      <c r="B54" s="245"/>
      <c r="C54" s="377" t="s">
        <v>1276</v>
      </c>
      <c r="D54" s="377"/>
      <c r="E54" s="377"/>
      <c r="F54" s="377"/>
      <c r="G54" s="377"/>
      <c r="H54" s="377"/>
      <c r="I54" s="377"/>
      <c r="J54" s="377"/>
      <c r="K54" s="246"/>
    </row>
    <row r="55" spans="2:11" s="1" customFormat="1" ht="15" customHeight="1">
      <c r="B55" s="245"/>
      <c r="C55" s="377" t="s">
        <v>1277</v>
      </c>
      <c r="D55" s="377"/>
      <c r="E55" s="377"/>
      <c r="F55" s="377"/>
      <c r="G55" s="377"/>
      <c r="H55" s="377"/>
      <c r="I55" s="377"/>
      <c r="J55" s="377"/>
      <c r="K55" s="246"/>
    </row>
    <row r="56" spans="2:11" s="1" customFormat="1" ht="12.75" customHeight="1">
      <c r="B56" s="245"/>
      <c r="C56" s="248"/>
      <c r="D56" s="248"/>
      <c r="E56" s="248"/>
      <c r="F56" s="248"/>
      <c r="G56" s="248"/>
      <c r="H56" s="248"/>
      <c r="I56" s="248"/>
      <c r="J56" s="248"/>
      <c r="K56" s="246"/>
    </row>
    <row r="57" spans="2:11" s="1" customFormat="1" ht="15" customHeight="1">
      <c r="B57" s="245"/>
      <c r="C57" s="377" t="s">
        <v>1278</v>
      </c>
      <c r="D57" s="377"/>
      <c r="E57" s="377"/>
      <c r="F57" s="377"/>
      <c r="G57" s="377"/>
      <c r="H57" s="377"/>
      <c r="I57" s="377"/>
      <c r="J57" s="377"/>
      <c r="K57" s="246"/>
    </row>
    <row r="58" spans="2:11" s="1" customFormat="1" ht="15" customHeight="1">
      <c r="B58" s="245"/>
      <c r="C58" s="250"/>
      <c r="D58" s="377" t="s">
        <v>1279</v>
      </c>
      <c r="E58" s="377"/>
      <c r="F58" s="377"/>
      <c r="G58" s="377"/>
      <c r="H58" s="377"/>
      <c r="I58" s="377"/>
      <c r="J58" s="377"/>
      <c r="K58" s="246"/>
    </row>
    <row r="59" spans="2:11" s="1" customFormat="1" ht="15" customHeight="1">
      <c r="B59" s="245"/>
      <c r="C59" s="250"/>
      <c r="D59" s="377" t="s">
        <v>1280</v>
      </c>
      <c r="E59" s="377"/>
      <c r="F59" s="377"/>
      <c r="G59" s="377"/>
      <c r="H59" s="377"/>
      <c r="I59" s="377"/>
      <c r="J59" s="377"/>
      <c r="K59" s="246"/>
    </row>
    <row r="60" spans="2:11" s="1" customFormat="1" ht="15" customHeight="1">
      <c r="B60" s="245"/>
      <c r="C60" s="250"/>
      <c r="D60" s="377" t="s">
        <v>1281</v>
      </c>
      <c r="E60" s="377"/>
      <c r="F60" s="377"/>
      <c r="G60" s="377"/>
      <c r="H60" s="377"/>
      <c r="I60" s="377"/>
      <c r="J60" s="377"/>
      <c r="K60" s="246"/>
    </row>
    <row r="61" spans="2:11" s="1" customFormat="1" ht="15" customHeight="1">
      <c r="B61" s="245"/>
      <c r="C61" s="250"/>
      <c r="D61" s="377" t="s">
        <v>1282</v>
      </c>
      <c r="E61" s="377"/>
      <c r="F61" s="377"/>
      <c r="G61" s="377"/>
      <c r="H61" s="377"/>
      <c r="I61" s="377"/>
      <c r="J61" s="377"/>
      <c r="K61" s="246"/>
    </row>
    <row r="62" spans="2:11" s="1" customFormat="1" ht="15" customHeight="1">
      <c r="B62" s="245"/>
      <c r="C62" s="250"/>
      <c r="D62" s="380" t="s">
        <v>1283</v>
      </c>
      <c r="E62" s="380"/>
      <c r="F62" s="380"/>
      <c r="G62" s="380"/>
      <c r="H62" s="380"/>
      <c r="I62" s="380"/>
      <c r="J62" s="380"/>
      <c r="K62" s="246"/>
    </row>
    <row r="63" spans="2:11" s="1" customFormat="1" ht="15" customHeight="1">
      <c r="B63" s="245"/>
      <c r="C63" s="250"/>
      <c r="D63" s="377" t="s">
        <v>1284</v>
      </c>
      <c r="E63" s="377"/>
      <c r="F63" s="377"/>
      <c r="G63" s="377"/>
      <c r="H63" s="377"/>
      <c r="I63" s="377"/>
      <c r="J63" s="377"/>
      <c r="K63" s="246"/>
    </row>
    <row r="64" spans="2:11" s="1" customFormat="1" ht="12.75" customHeight="1">
      <c r="B64" s="245"/>
      <c r="C64" s="250"/>
      <c r="D64" s="250"/>
      <c r="E64" s="253"/>
      <c r="F64" s="250"/>
      <c r="G64" s="250"/>
      <c r="H64" s="250"/>
      <c r="I64" s="250"/>
      <c r="J64" s="250"/>
      <c r="K64" s="246"/>
    </row>
    <row r="65" spans="2:11" s="1" customFormat="1" ht="15" customHeight="1">
      <c r="B65" s="245"/>
      <c r="C65" s="250"/>
      <c r="D65" s="377" t="s">
        <v>1285</v>
      </c>
      <c r="E65" s="377"/>
      <c r="F65" s="377"/>
      <c r="G65" s="377"/>
      <c r="H65" s="377"/>
      <c r="I65" s="377"/>
      <c r="J65" s="377"/>
      <c r="K65" s="246"/>
    </row>
    <row r="66" spans="2:11" s="1" customFormat="1" ht="15" customHeight="1">
      <c r="B66" s="245"/>
      <c r="C66" s="250"/>
      <c r="D66" s="380" t="s">
        <v>1286</v>
      </c>
      <c r="E66" s="380"/>
      <c r="F66" s="380"/>
      <c r="G66" s="380"/>
      <c r="H66" s="380"/>
      <c r="I66" s="380"/>
      <c r="J66" s="380"/>
      <c r="K66" s="246"/>
    </row>
    <row r="67" spans="2:11" s="1" customFormat="1" ht="15" customHeight="1">
      <c r="B67" s="245"/>
      <c r="C67" s="250"/>
      <c r="D67" s="377" t="s">
        <v>1287</v>
      </c>
      <c r="E67" s="377"/>
      <c r="F67" s="377"/>
      <c r="G67" s="377"/>
      <c r="H67" s="377"/>
      <c r="I67" s="377"/>
      <c r="J67" s="377"/>
      <c r="K67" s="246"/>
    </row>
    <row r="68" spans="2:11" s="1" customFormat="1" ht="15" customHeight="1">
      <c r="B68" s="245"/>
      <c r="C68" s="250"/>
      <c r="D68" s="377" t="s">
        <v>1288</v>
      </c>
      <c r="E68" s="377"/>
      <c r="F68" s="377"/>
      <c r="G68" s="377"/>
      <c r="H68" s="377"/>
      <c r="I68" s="377"/>
      <c r="J68" s="377"/>
      <c r="K68" s="246"/>
    </row>
    <row r="69" spans="2:11" s="1" customFormat="1" ht="15" customHeight="1">
      <c r="B69" s="245"/>
      <c r="C69" s="250"/>
      <c r="D69" s="377" t="s">
        <v>1289</v>
      </c>
      <c r="E69" s="377"/>
      <c r="F69" s="377"/>
      <c r="G69" s="377"/>
      <c r="H69" s="377"/>
      <c r="I69" s="377"/>
      <c r="J69" s="377"/>
      <c r="K69" s="246"/>
    </row>
    <row r="70" spans="2:11" s="1" customFormat="1" ht="15" customHeight="1">
      <c r="B70" s="245"/>
      <c r="C70" s="250"/>
      <c r="D70" s="377" t="s">
        <v>1290</v>
      </c>
      <c r="E70" s="377"/>
      <c r="F70" s="377"/>
      <c r="G70" s="377"/>
      <c r="H70" s="377"/>
      <c r="I70" s="377"/>
      <c r="J70" s="377"/>
      <c r="K70" s="246"/>
    </row>
    <row r="71" spans="2:11" s="1" customFormat="1" ht="12.75" customHeight="1">
      <c r="B71" s="254"/>
      <c r="C71" s="255"/>
      <c r="D71" s="255"/>
      <c r="E71" s="255"/>
      <c r="F71" s="255"/>
      <c r="G71" s="255"/>
      <c r="H71" s="255"/>
      <c r="I71" s="255"/>
      <c r="J71" s="255"/>
      <c r="K71" s="256"/>
    </row>
    <row r="72" spans="2:11" s="1" customFormat="1" ht="18.75" customHeight="1">
      <c r="B72" s="257"/>
      <c r="C72" s="257"/>
      <c r="D72" s="257"/>
      <c r="E72" s="257"/>
      <c r="F72" s="257"/>
      <c r="G72" s="257"/>
      <c r="H72" s="257"/>
      <c r="I72" s="257"/>
      <c r="J72" s="257"/>
      <c r="K72" s="258"/>
    </row>
    <row r="73" spans="2:11" s="1" customFormat="1" ht="18.75" customHeight="1">
      <c r="B73" s="258"/>
      <c r="C73" s="258"/>
      <c r="D73" s="258"/>
      <c r="E73" s="258"/>
      <c r="F73" s="258"/>
      <c r="G73" s="258"/>
      <c r="H73" s="258"/>
      <c r="I73" s="258"/>
      <c r="J73" s="258"/>
      <c r="K73" s="258"/>
    </row>
    <row r="74" spans="2:11" s="1" customFormat="1" ht="7.5" customHeight="1">
      <c r="B74" s="259"/>
      <c r="C74" s="260"/>
      <c r="D74" s="260"/>
      <c r="E74" s="260"/>
      <c r="F74" s="260"/>
      <c r="G74" s="260"/>
      <c r="H74" s="260"/>
      <c r="I74" s="260"/>
      <c r="J74" s="260"/>
      <c r="K74" s="261"/>
    </row>
    <row r="75" spans="2:11" s="1" customFormat="1" ht="45" customHeight="1">
      <c r="B75" s="262"/>
      <c r="C75" s="381" t="s">
        <v>1291</v>
      </c>
      <c r="D75" s="381"/>
      <c r="E75" s="381"/>
      <c r="F75" s="381"/>
      <c r="G75" s="381"/>
      <c r="H75" s="381"/>
      <c r="I75" s="381"/>
      <c r="J75" s="381"/>
      <c r="K75" s="263"/>
    </row>
    <row r="76" spans="2:11" s="1" customFormat="1" ht="17.25" customHeight="1">
      <c r="B76" s="262"/>
      <c r="C76" s="264" t="s">
        <v>1292</v>
      </c>
      <c r="D76" s="264"/>
      <c r="E76" s="264"/>
      <c r="F76" s="264" t="s">
        <v>1293</v>
      </c>
      <c r="G76" s="265"/>
      <c r="H76" s="264" t="s">
        <v>52</v>
      </c>
      <c r="I76" s="264" t="s">
        <v>55</v>
      </c>
      <c r="J76" s="264" t="s">
        <v>1294</v>
      </c>
      <c r="K76" s="263"/>
    </row>
    <row r="77" spans="2:11" s="1" customFormat="1" ht="17.25" customHeight="1">
      <c r="B77" s="262"/>
      <c r="C77" s="266" t="s">
        <v>1295</v>
      </c>
      <c r="D77" s="266"/>
      <c r="E77" s="266"/>
      <c r="F77" s="267" t="s">
        <v>1296</v>
      </c>
      <c r="G77" s="268"/>
      <c r="H77" s="266"/>
      <c r="I77" s="266"/>
      <c r="J77" s="266" t="s">
        <v>1297</v>
      </c>
      <c r="K77" s="263"/>
    </row>
    <row r="78" spans="2:11" s="1" customFormat="1" ht="5.25" customHeight="1">
      <c r="B78" s="262"/>
      <c r="C78" s="269"/>
      <c r="D78" s="269"/>
      <c r="E78" s="269"/>
      <c r="F78" s="269"/>
      <c r="G78" s="270"/>
      <c r="H78" s="269"/>
      <c r="I78" s="269"/>
      <c r="J78" s="269"/>
      <c r="K78" s="263"/>
    </row>
    <row r="79" spans="2:11" s="1" customFormat="1" ht="15" customHeight="1">
      <c r="B79" s="262"/>
      <c r="C79" s="251" t="s">
        <v>51</v>
      </c>
      <c r="D79" s="271"/>
      <c r="E79" s="271"/>
      <c r="F79" s="272" t="s">
        <v>1298</v>
      </c>
      <c r="G79" s="273"/>
      <c r="H79" s="251" t="s">
        <v>1299</v>
      </c>
      <c r="I79" s="251" t="s">
        <v>1300</v>
      </c>
      <c r="J79" s="251">
        <v>20</v>
      </c>
      <c r="K79" s="263"/>
    </row>
    <row r="80" spans="2:11" s="1" customFormat="1" ht="15" customHeight="1">
      <c r="B80" s="262"/>
      <c r="C80" s="251" t="s">
        <v>1301</v>
      </c>
      <c r="D80" s="251"/>
      <c r="E80" s="251"/>
      <c r="F80" s="272" t="s">
        <v>1298</v>
      </c>
      <c r="G80" s="273"/>
      <c r="H80" s="251" t="s">
        <v>1302</v>
      </c>
      <c r="I80" s="251" t="s">
        <v>1300</v>
      </c>
      <c r="J80" s="251">
        <v>120</v>
      </c>
      <c r="K80" s="263"/>
    </row>
    <row r="81" spans="2:11" s="1" customFormat="1" ht="15" customHeight="1">
      <c r="B81" s="274"/>
      <c r="C81" s="251" t="s">
        <v>1303</v>
      </c>
      <c r="D81" s="251"/>
      <c r="E81" s="251"/>
      <c r="F81" s="272" t="s">
        <v>1304</v>
      </c>
      <c r="G81" s="273"/>
      <c r="H81" s="251" t="s">
        <v>1305</v>
      </c>
      <c r="I81" s="251" t="s">
        <v>1300</v>
      </c>
      <c r="J81" s="251">
        <v>50</v>
      </c>
      <c r="K81" s="263"/>
    </row>
    <row r="82" spans="2:11" s="1" customFormat="1" ht="15" customHeight="1">
      <c r="B82" s="274"/>
      <c r="C82" s="251" t="s">
        <v>1306</v>
      </c>
      <c r="D82" s="251"/>
      <c r="E82" s="251"/>
      <c r="F82" s="272" t="s">
        <v>1298</v>
      </c>
      <c r="G82" s="273"/>
      <c r="H82" s="251" t="s">
        <v>1307</v>
      </c>
      <c r="I82" s="251" t="s">
        <v>1308</v>
      </c>
      <c r="J82" s="251"/>
      <c r="K82" s="263"/>
    </row>
    <row r="83" spans="2:11" s="1" customFormat="1" ht="15" customHeight="1">
      <c r="B83" s="274"/>
      <c r="C83" s="275" t="s">
        <v>1309</v>
      </c>
      <c r="D83" s="275"/>
      <c r="E83" s="275"/>
      <c r="F83" s="276" t="s">
        <v>1304</v>
      </c>
      <c r="G83" s="275"/>
      <c r="H83" s="275" t="s">
        <v>1310</v>
      </c>
      <c r="I83" s="275" t="s">
        <v>1300</v>
      </c>
      <c r="J83" s="275">
        <v>15</v>
      </c>
      <c r="K83" s="263"/>
    </row>
    <row r="84" spans="2:11" s="1" customFormat="1" ht="15" customHeight="1">
      <c r="B84" s="274"/>
      <c r="C84" s="275" t="s">
        <v>1311</v>
      </c>
      <c r="D84" s="275"/>
      <c r="E84" s="275"/>
      <c r="F84" s="276" t="s">
        <v>1304</v>
      </c>
      <c r="G84" s="275"/>
      <c r="H84" s="275" t="s">
        <v>1312</v>
      </c>
      <c r="I84" s="275" t="s">
        <v>1300</v>
      </c>
      <c r="J84" s="275">
        <v>15</v>
      </c>
      <c r="K84" s="263"/>
    </row>
    <row r="85" spans="2:11" s="1" customFormat="1" ht="15" customHeight="1">
      <c r="B85" s="274"/>
      <c r="C85" s="275" t="s">
        <v>1313</v>
      </c>
      <c r="D85" s="275"/>
      <c r="E85" s="275"/>
      <c r="F85" s="276" t="s">
        <v>1304</v>
      </c>
      <c r="G85" s="275"/>
      <c r="H85" s="275" t="s">
        <v>1314</v>
      </c>
      <c r="I85" s="275" t="s">
        <v>1300</v>
      </c>
      <c r="J85" s="275">
        <v>20</v>
      </c>
      <c r="K85" s="263"/>
    </row>
    <row r="86" spans="2:11" s="1" customFormat="1" ht="15" customHeight="1">
      <c r="B86" s="274"/>
      <c r="C86" s="275" t="s">
        <v>1315</v>
      </c>
      <c r="D86" s="275"/>
      <c r="E86" s="275"/>
      <c r="F86" s="276" t="s">
        <v>1304</v>
      </c>
      <c r="G86" s="275"/>
      <c r="H86" s="275" t="s">
        <v>1316</v>
      </c>
      <c r="I86" s="275" t="s">
        <v>1300</v>
      </c>
      <c r="J86" s="275">
        <v>20</v>
      </c>
      <c r="K86" s="263"/>
    </row>
    <row r="87" spans="2:11" s="1" customFormat="1" ht="15" customHeight="1">
      <c r="B87" s="274"/>
      <c r="C87" s="251" t="s">
        <v>1317</v>
      </c>
      <c r="D87" s="251"/>
      <c r="E87" s="251"/>
      <c r="F87" s="272" t="s">
        <v>1304</v>
      </c>
      <c r="G87" s="273"/>
      <c r="H87" s="251" t="s">
        <v>1318</v>
      </c>
      <c r="I87" s="251" t="s">
        <v>1300</v>
      </c>
      <c r="J87" s="251">
        <v>50</v>
      </c>
      <c r="K87" s="263"/>
    </row>
    <row r="88" spans="2:11" s="1" customFormat="1" ht="15" customHeight="1">
      <c r="B88" s="274"/>
      <c r="C88" s="251" t="s">
        <v>1319</v>
      </c>
      <c r="D88" s="251"/>
      <c r="E88" s="251"/>
      <c r="F88" s="272" t="s">
        <v>1304</v>
      </c>
      <c r="G88" s="273"/>
      <c r="H88" s="251" t="s">
        <v>1320</v>
      </c>
      <c r="I88" s="251" t="s">
        <v>1300</v>
      </c>
      <c r="J88" s="251">
        <v>20</v>
      </c>
      <c r="K88" s="263"/>
    </row>
    <row r="89" spans="2:11" s="1" customFormat="1" ht="15" customHeight="1">
      <c r="B89" s="274"/>
      <c r="C89" s="251" t="s">
        <v>1321</v>
      </c>
      <c r="D89" s="251"/>
      <c r="E89" s="251"/>
      <c r="F89" s="272" t="s">
        <v>1304</v>
      </c>
      <c r="G89" s="273"/>
      <c r="H89" s="251" t="s">
        <v>1322</v>
      </c>
      <c r="I89" s="251" t="s">
        <v>1300</v>
      </c>
      <c r="J89" s="251">
        <v>20</v>
      </c>
      <c r="K89" s="263"/>
    </row>
    <row r="90" spans="2:11" s="1" customFormat="1" ht="15" customHeight="1">
      <c r="B90" s="274"/>
      <c r="C90" s="251" t="s">
        <v>1323</v>
      </c>
      <c r="D90" s="251"/>
      <c r="E90" s="251"/>
      <c r="F90" s="272" t="s">
        <v>1304</v>
      </c>
      <c r="G90" s="273"/>
      <c r="H90" s="251" t="s">
        <v>1324</v>
      </c>
      <c r="I90" s="251" t="s">
        <v>1300</v>
      </c>
      <c r="J90" s="251">
        <v>50</v>
      </c>
      <c r="K90" s="263"/>
    </row>
    <row r="91" spans="2:11" s="1" customFormat="1" ht="15" customHeight="1">
      <c r="B91" s="274"/>
      <c r="C91" s="251" t="s">
        <v>1325</v>
      </c>
      <c r="D91" s="251"/>
      <c r="E91" s="251"/>
      <c r="F91" s="272" t="s">
        <v>1304</v>
      </c>
      <c r="G91" s="273"/>
      <c r="H91" s="251" t="s">
        <v>1325</v>
      </c>
      <c r="I91" s="251" t="s">
        <v>1300</v>
      </c>
      <c r="J91" s="251">
        <v>50</v>
      </c>
      <c r="K91" s="263"/>
    </row>
    <row r="92" spans="2:11" s="1" customFormat="1" ht="15" customHeight="1">
      <c r="B92" s="274"/>
      <c r="C92" s="251" t="s">
        <v>1326</v>
      </c>
      <c r="D92" s="251"/>
      <c r="E92" s="251"/>
      <c r="F92" s="272" t="s">
        <v>1304</v>
      </c>
      <c r="G92" s="273"/>
      <c r="H92" s="251" t="s">
        <v>1327</v>
      </c>
      <c r="I92" s="251" t="s">
        <v>1300</v>
      </c>
      <c r="J92" s="251">
        <v>255</v>
      </c>
      <c r="K92" s="263"/>
    </row>
    <row r="93" spans="2:11" s="1" customFormat="1" ht="15" customHeight="1">
      <c r="B93" s="274"/>
      <c r="C93" s="251" t="s">
        <v>1328</v>
      </c>
      <c r="D93" s="251"/>
      <c r="E93" s="251"/>
      <c r="F93" s="272" t="s">
        <v>1298</v>
      </c>
      <c r="G93" s="273"/>
      <c r="H93" s="251" t="s">
        <v>1329</v>
      </c>
      <c r="I93" s="251" t="s">
        <v>1330</v>
      </c>
      <c r="J93" s="251"/>
      <c r="K93" s="263"/>
    </row>
    <row r="94" spans="2:11" s="1" customFormat="1" ht="15" customHeight="1">
      <c r="B94" s="274"/>
      <c r="C94" s="251" t="s">
        <v>1331</v>
      </c>
      <c r="D94" s="251"/>
      <c r="E94" s="251"/>
      <c r="F94" s="272" t="s">
        <v>1298</v>
      </c>
      <c r="G94" s="273"/>
      <c r="H94" s="251" t="s">
        <v>1332</v>
      </c>
      <c r="I94" s="251" t="s">
        <v>1333</v>
      </c>
      <c r="J94" s="251"/>
      <c r="K94" s="263"/>
    </row>
    <row r="95" spans="2:11" s="1" customFormat="1" ht="15" customHeight="1">
      <c r="B95" s="274"/>
      <c r="C95" s="251" t="s">
        <v>1334</v>
      </c>
      <c r="D95" s="251"/>
      <c r="E95" s="251"/>
      <c r="F95" s="272" t="s">
        <v>1298</v>
      </c>
      <c r="G95" s="273"/>
      <c r="H95" s="251" t="s">
        <v>1334</v>
      </c>
      <c r="I95" s="251" t="s">
        <v>1333</v>
      </c>
      <c r="J95" s="251"/>
      <c r="K95" s="263"/>
    </row>
    <row r="96" spans="2:11" s="1" customFormat="1" ht="15" customHeight="1">
      <c r="B96" s="274"/>
      <c r="C96" s="251" t="s">
        <v>36</v>
      </c>
      <c r="D96" s="251"/>
      <c r="E96" s="251"/>
      <c r="F96" s="272" t="s">
        <v>1298</v>
      </c>
      <c r="G96" s="273"/>
      <c r="H96" s="251" t="s">
        <v>1335</v>
      </c>
      <c r="I96" s="251" t="s">
        <v>1333</v>
      </c>
      <c r="J96" s="251"/>
      <c r="K96" s="263"/>
    </row>
    <row r="97" spans="2:11" s="1" customFormat="1" ht="15" customHeight="1">
      <c r="B97" s="274"/>
      <c r="C97" s="251" t="s">
        <v>46</v>
      </c>
      <c r="D97" s="251"/>
      <c r="E97" s="251"/>
      <c r="F97" s="272" t="s">
        <v>1298</v>
      </c>
      <c r="G97" s="273"/>
      <c r="H97" s="251" t="s">
        <v>1336</v>
      </c>
      <c r="I97" s="251" t="s">
        <v>1333</v>
      </c>
      <c r="J97" s="251"/>
      <c r="K97" s="263"/>
    </row>
    <row r="98" spans="2:11" s="1" customFormat="1" ht="15" customHeight="1">
      <c r="B98" s="277"/>
      <c r="C98" s="278"/>
      <c r="D98" s="278"/>
      <c r="E98" s="278"/>
      <c r="F98" s="278"/>
      <c r="G98" s="278"/>
      <c r="H98" s="278"/>
      <c r="I98" s="278"/>
      <c r="J98" s="278"/>
      <c r="K98" s="279"/>
    </row>
    <row r="99" spans="2:11" s="1" customFormat="1" ht="18.75" customHeight="1">
      <c r="B99" s="280"/>
      <c r="C99" s="281"/>
      <c r="D99" s="281"/>
      <c r="E99" s="281"/>
      <c r="F99" s="281"/>
      <c r="G99" s="281"/>
      <c r="H99" s="281"/>
      <c r="I99" s="281"/>
      <c r="J99" s="281"/>
      <c r="K99" s="280"/>
    </row>
    <row r="100" spans="2:11" s="1" customFormat="1" ht="18.75" customHeight="1">
      <c r="B100" s="258"/>
      <c r="C100" s="258"/>
      <c r="D100" s="258"/>
      <c r="E100" s="258"/>
      <c r="F100" s="258"/>
      <c r="G100" s="258"/>
      <c r="H100" s="258"/>
      <c r="I100" s="258"/>
      <c r="J100" s="258"/>
      <c r="K100" s="258"/>
    </row>
    <row r="101" spans="2:11" s="1" customFormat="1" ht="7.5" customHeight="1">
      <c r="B101" s="259"/>
      <c r="C101" s="260"/>
      <c r="D101" s="260"/>
      <c r="E101" s="260"/>
      <c r="F101" s="260"/>
      <c r="G101" s="260"/>
      <c r="H101" s="260"/>
      <c r="I101" s="260"/>
      <c r="J101" s="260"/>
      <c r="K101" s="261"/>
    </row>
    <row r="102" spans="2:11" s="1" customFormat="1" ht="45" customHeight="1">
      <c r="B102" s="262"/>
      <c r="C102" s="381" t="s">
        <v>1337</v>
      </c>
      <c r="D102" s="381"/>
      <c r="E102" s="381"/>
      <c r="F102" s="381"/>
      <c r="G102" s="381"/>
      <c r="H102" s="381"/>
      <c r="I102" s="381"/>
      <c r="J102" s="381"/>
      <c r="K102" s="263"/>
    </row>
    <row r="103" spans="2:11" s="1" customFormat="1" ht="17.25" customHeight="1">
      <c r="B103" s="262"/>
      <c r="C103" s="264" t="s">
        <v>1292</v>
      </c>
      <c r="D103" s="264"/>
      <c r="E103" s="264"/>
      <c r="F103" s="264" t="s">
        <v>1293</v>
      </c>
      <c r="G103" s="265"/>
      <c r="H103" s="264" t="s">
        <v>52</v>
      </c>
      <c r="I103" s="264" t="s">
        <v>55</v>
      </c>
      <c r="J103" s="264" t="s">
        <v>1294</v>
      </c>
      <c r="K103" s="263"/>
    </row>
    <row r="104" spans="2:11" s="1" customFormat="1" ht="17.25" customHeight="1">
      <c r="B104" s="262"/>
      <c r="C104" s="266" t="s">
        <v>1295</v>
      </c>
      <c r="D104" s="266"/>
      <c r="E104" s="266"/>
      <c r="F104" s="267" t="s">
        <v>1296</v>
      </c>
      <c r="G104" s="268"/>
      <c r="H104" s="266"/>
      <c r="I104" s="266"/>
      <c r="J104" s="266" t="s">
        <v>1297</v>
      </c>
      <c r="K104" s="263"/>
    </row>
    <row r="105" spans="2:11" s="1" customFormat="1" ht="5.25" customHeight="1">
      <c r="B105" s="262"/>
      <c r="C105" s="264"/>
      <c r="D105" s="264"/>
      <c r="E105" s="264"/>
      <c r="F105" s="264"/>
      <c r="G105" s="282"/>
      <c r="H105" s="264"/>
      <c r="I105" s="264"/>
      <c r="J105" s="264"/>
      <c r="K105" s="263"/>
    </row>
    <row r="106" spans="2:11" s="1" customFormat="1" ht="15" customHeight="1">
      <c r="B106" s="262"/>
      <c r="C106" s="251" t="s">
        <v>51</v>
      </c>
      <c r="D106" s="271"/>
      <c r="E106" s="271"/>
      <c r="F106" s="272" t="s">
        <v>1298</v>
      </c>
      <c r="G106" s="251"/>
      <c r="H106" s="251" t="s">
        <v>1338</v>
      </c>
      <c r="I106" s="251" t="s">
        <v>1300</v>
      </c>
      <c r="J106" s="251">
        <v>20</v>
      </c>
      <c r="K106" s="263"/>
    </row>
    <row r="107" spans="2:11" s="1" customFormat="1" ht="15" customHeight="1">
      <c r="B107" s="262"/>
      <c r="C107" s="251" t="s">
        <v>1301</v>
      </c>
      <c r="D107" s="251"/>
      <c r="E107" s="251"/>
      <c r="F107" s="272" t="s">
        <v>1298</v>
      </c>
      <c r="G107" s="251"/>
      <c r="H107" s="251" t="s">
        <v>1338</v>
      </c>
      <c r="I107" s="251" t="s">
        <v>1300</v>
      </c>
      <c r="J107" s="251">
        <v>120</v>
      </c>
      <c r="K107" s="263"/>
    </row>
    <row r="108" spans="2:11" s="1" customFormat="1" ht="15" customHeight="1">
      <c r="B108" s="274"/>
      <c r="C108" s="251" t="s">
        <v>1303</v>
      </c>
      <c r="D108" s="251"/>
      <c r="E108" s="251"/>
      <c r="F108" s="272" t="s">
        <v>1304</v>
      </c>
      <c r="G108" s="251"/>
      <c r="H108" s="251" t="s">
        <v>1338</v>
      </c>
      <c r="I108" s="251" t="s">
        <v>1300</v>
      </c>
      <c r="J108" s="251">
        <v>50</v>
      </c>
      <c r="K108" s="263"/>
    </row>
    <row r="109" spans="2:11" s="1" customFormat="1" ht="15" customHeight="1">
      <c r="B109" s="274"/>
      <c r="C109" s="251" t="s">
        <v>1306</v>
      </c>
      <c r="D109" s="251"/>
      <c r="E109" s="251"/>
      <c r="F109" s="272" t="s">
        <v>1298</v>
      </c>
      <c r="G109" s="251"/>
      <c r="H109" s="251" t="s">
        <v>1338</v>
      </c>
      <c r="I109" s="251" t="s">
        <v>1308</v>
      </c>
      <c r="J109" s="251"/>
      <c r="K109" s="263"/>
    </row>
    <row r="110" spans="2:11" s="1" customFormat="1" ht="15" customHeight="1">
      <c r="B110" s="274"/>
      <c r="C110" s="251" t="s">
        <v>1317</v>
      </c>
      <c r="D110" s="251"/>
      <c r="E110" s="251"/>
      <c r="F110" s="272" t="s">
        <v>1304</v>
      </c>
      <c r="G110" s="251"/>
      <c r="H110" s="251" t="s">
        <v>1338</v>
      </c>
      <c r="I110" s="251" t="s">
        <v>1300</v>
      </c>
      <c r="J110" s="251">
        <v>50</v>
      </c>
      <c r="K110" s="263"/>
    </row>
    <row r="111" spans="2:11" s="1" customFormat="1" ht="15" customHeight="1">
      <c r="B111" s="274"/>
      <c r="C111" s="251" t="s">
        <v>1325</v>
      </c>
      <c r="D111" s="251"/>
      <c r="E111" s="251"/>
      <c r="F111" s="272" t="s">
        <v>1304</v>
      </c>
      <c r="G111" s="251"/>
      <c r="H111" s="251" t="s">
        <v>1338</v>
      </c>
      <c r="I111" s="251" t="s">
        <v>1300</v>
      </c>
      <c r="J111" s="251">
        <v>50</v>
      </c>
      <c r="K111" s="263"/>
    </row>
    <row r="112" spans="2:11" s="1" customFormat="1" ht="15" customHeight="1">
      <c r="B112" s="274"/>
      <c r="C112" s="251" t="s">
        <v>1323</v>
      </c>
      <c r="D112" s="251"/>
      <c r="E112" s="251"/>
      <c r="F112" s="272" t="s">
        <v>1304</v>
      </c>
      <c r="G112" s="251"/>
      <c r="H112" s="251" t="s">
        <v>1338</v>
      </c>
      <c r="I112" s="251" t="s">
        <v>1300</v>
      </c>
      <c r="J112" s="251">
        <v>50</v>
      </c>
      <c r="K112" s="263"/>
    </row>
    <row r="113" spans="2:11" s="1" customFormat="1" ht="15" customHeight="1">
      <c r="B113" s="274"/>
      <c r="C113" s="251" t="s">
        <v>51</v>
      </c>
      <c r="D113" s="251"/>
      <c r="E113" s="251"/>
      <c r="F113" s="272" t="s">
        <v>1298</v>
      </c>
      <c r="G113" s="251"/>
      <c r="H113" s="251" t="s">
        <v>1339</v>
      </c>
      <c r="I113" s="251" t="s">
        <v>1300</v>
      </c>
      <c r="J113" s="251">
        <v>20</v>
      </c>
      <c r="K113" s="263"/>
    </row>
    <row r="114" spans="2:11" s="1" customFormat="1" ht="15" customHeight="1">
      <c r="B114" s="274"/>
      <c r="C114" s="251" t="s">
        <v>1340</v>
      </c>
      <c r="D114" s="251"/>
      <c r="E114" s="251"/>
      <c r="F114" s="272" t="s">
        <v>1298</v>
      </c>
      <c r="G114" s="251"/>
      <c r="H114" s="251" t="s">
        <v>1341</v>
      </c>
      <c r="I114" s="251" t="s">
        <v>1300</v>
      </c>
      <c r="J114" s="251">
        <v>120</v>
      </c>
      <c r="K114" s="263"/>
    </row>
    <row r="115" spans="2:11" s="1" customFormat="1" ht="15" customHeight="1">
      <c r="B115" s="274"/>
      <c r="C115" s="251" t="s">
        <v>36</v>
      </c>
      <c r="D115" s="251"/>
      <c r="E115" s="251"/>
      <c r="F115" s="272" t="s">
        <v>1298</v>
      </c>
      <c r="G115" s="251"/>
      <c r="H115" s="251" t="s">
        <v>1342</v>
      </c>
      <c r="I115" s="251" t="s">
        <v>1333</v>
      </c>
      <c r="J115" s="251"/>
      <c r="K115" s="263"/>
    </row>
    <row r="116" spans="2:11" s="1" customFormat="1" ht="15" customHeight="1">
      <c r="B116" s="274"/>
      <c r="C116" s="251" t="s">
        <v>46</v>
      </c>
      <c r="D116" s="251"/>
      <c r="E116" s="251"/>
      <c r="F116" s="272" t="s">
        <v>1298</v>
      </c>
      <c r="G116" s="251"/>
      <c r="H116" s="251" t="s">
        <v>1343</v>
      </c>
      <c r="I116" s="251" t="s">
        <v>1333</v>
      </c>
      <c r="J116" s="251"/>
      <c r="K116" s="263"/>
    </row>
    <row r="117" spans="2:11" s="1" customFormat="1" ht="15" customHeight="1">
      <c r="B117" s="274"/>
      <c r="C117" s="251" t="s">
        <v>55</v>
      </c>
      <c r="D117" s="251"/>
      <c r="E117" s="251"/>
      <c r="F117" s="272" t="s">
        <v>1298</v>
      </c>
      <c r="G117" s="251"/>
      <c r="H117" s="251" t="s">
        <v>1344</v>
      </c>
      <c r="I117" s="251" t="s">
        <v>1345</v>
      </c>
      <c r="J117" s="251"/>
      <c r="K117" s="263"/>
    </row>
    <row r="118" spans="2:11" s="1" customFormat="1" ht="15" customHeight="1">
      <c r="B118" s="277"/>
      <c r="C118" s="283"/>
      <c r="D118" s="283"/>
      <c r="E118" s="283"/>
      <c r="F118" s="283"/>
      <c r="G118" s="283"/>
      <c r="H118" s="283"/>
      <c r="I118" s="283"/>
      <c r="J118" s="283"/>
      <c r="K118" s="279"/>
    </row>
    <row r="119" spans="2:11" s="1" customFormat="1" ht="18.75" customHeight="1">
      <c r="B119" s="284"/>
      <c r="C119" s="285"/>
      <c r="D119" s="285"/>
      <c r="E119" s="285"/>
      <c r="F119" s="286"/>
      <c r="G119" s="285"/>
      <c r="H119" s="285"/>
      <c r="I119" s="285"/>
      <c r="J119" s="285"/>
      <c r="K119" s="284"/>
    </row>
    <row r="120" spans="2:11" s="1" customFormat="1" ht="18.75" customHeight="1">
      <c r="B120" s="258"/>
      <c r="C120" s="258"/>
      <c r="D120" s="258"/>
      <c r="E120" s="258"/>
      <c r="F120" s="258"/>
      <c r="G120" s="258"/>
      <c r="H120" s="258"/>
      <c r="I120" s="258"/>
      <c r="J120" s="258"/>
      <c r="K120" s="258"/>
    </row>
    <row r="121" spans="2:11" s="1" customFormat="1" ht="7.5" customHeight="1">
      <c r="B121" s="287"/>
      <c r="C121" s="288"/>
      <c r="D121" s="288"/>
      <c r="E121" s="288"/>
      <c r="F121" s="288"/>
      <c r="G121" s="288"/>
      <c r="H121" s="288"/>
      <c r="I121" s="288"/>
      <c r="J121" s="288"/>
      <c r="K121" s="289"/>
    </row>
    <row r="122" spans="2:11" s="1" customFormat="1" ht="45" customHeight="1">
      <c r="B122" s="290"/>
      <c r="C122" s="379" t="s">
        <v>1346</v>
      </c>
      <c r="D122" s="379"/>
      <c r="E122" s="379"/>
      <c r="F122" s="379"/>
      <c r="G122" s="379"/>
      <c r="H122" s="379"/>
      <c r="I122" s="379"/>
      <c r="J122" s="379"/>
      <c r="K122" s="291"/>
    </row>
    <row r="123" spans="2:11" s="1" customFormat="1" ht="17.25" customHeight="1">
      <c r="B123" s="292"/>
      <c r="C123" s="264" t="s">
        <v>1292</v>
      </c>
      <c r="D123" s="264"/>
      <c r="E123" s="264"/>
      <c r="F123" s="264" t="s">
        <v>1293</v>
      </c>
      <c r="G123" s="265"/>
      <c r="H123" s="264" t="s">
        <v>52</v>
      </c>
      <c r="I123" s="264" t="s">
        <v>55</v>
      </c>
      <c r="J123" s="264" t="s">
        <v>1294</v>
      </c>
      <c r="K123" s="293"/>
    </row>
    <row r="124" spans="2:11" s="1" customFormat="1" ht="17.25" customHeight="1">
      <c r="B124" s="292"/>
      <c r="C124" s="266" t="s">
        <v>1295</v>
      </c>
      <c r="D124" s="266"/>
      <c r="E124" s="266"/>
      <c r="F124" s="267" t="s">
        <v>1296</v>
      </c>
      <c r="G124" s="268"/>
      <c r="H124" s="266"/>
      <c r="I124" s="266"/>
      <c r="J124" s="266" t="s">
        <v>1297</v>
      </c>
      <c r="K124" s="293"/>
    </row>
    <row r="125" spans="2:11" s="1" customFormat="1" ht="5.25" customHeight="1">
      <c r="B125" s="294"/>
      <c r="C125" s="269"/>
      <c r="D125" s="269"/>
      <c r="E125" s="269"/>
      <c r="F125" s="269"/>
      <c r="G125" s="295"/>
      <c r="H125" s="269"/>
      <c r="I125" s="269"/>
      <c r="J125" s="269"/>
      <c r="K125" s="296"/>
    </row>
    <row r="126" spans="2:11" s="1" customFormat="1" ht="15" customHeight="1">
      <c r="B126" s="294"/>
      <c r="C126" s="251" t="s">
        <v>1301</v>
      </c>
      <c r="D126" s="271"/>
      <c r="E126" s="271"/>
      <c r="F126" s="272" t="s">
        <v>1298</v>
      </c>
      <c r="G126" s="251"/>
      <c r="H126" s="251" t="s">
        <v>1338</v>
      </c>
      <c r="I126" s="251" t="s">
        <v>1300</v>
      </c>
      <c r="J126" s="251">
        <v>120</v>
      </c>
      <c r="K126" s="297"/>
    </row>
    <row r="127" spans="2:11" s="1" customFormat="1" ht="15" customHeight="1">
      <c r="B127" s="294"/>
      <c r="C127" s="251" t="s">
        <v>1347</v>
      </c>
      <c r="D127" s="251"/>
      <c r="E127" s="251"/>
      <c r="F127" s="272" t="s">
        <v>1298</v>
      </c>
      <c r="G127" s="251"/>
      <c r="H127" s="251" t="s">
        <v>1348</v>
      </c>
      <c r="I127" s="251" t="s">
        <v>1300</v>
      </c>
      <c r="J127" s="251" t="s">
        <v>1349</v>
      </c>
      <c r="K127" s="297"/>
    </row>
    <row r="128" spans="2:11" s="1" customFormat="1" ht="15" customHeight="1">
      <c r="B128" s="294"/>
      <c r="C128" s="251" t="s">
        <v>1246</v>
      </c>
      <c r="D128" s="251"/>
      <c r="E128" s="251"/>
      <c r="F128" s="272" t="s">
        <v>1298</v>
      </c>
      <c r="G128" s="251"/>
      <c r="H128" s="251" t="s">
        <v>1350</v>
      </c>
      <c r="I128" s="251" t="s">
        <v>1300</v>
      </c>
      <c r="J128" s="251" t="s">
        <v>1349</v>
      </c>
      <c r="K128" s="297"/>
    </row>
    <row r="129" spans="2:11" s="1" customFormat="1" ht="15" customHeight="1">
      <c r="B129" s="294"/>
      <c r="C129" s="251" t="s">
        <v>1309</v>
      </c>
      <c r="D129" s="251"/>
      <c r="E129" s="251"/>
      <c r="F129" s="272" t="s">
        <v>1304</v>
      </c>
      <c r="G129" s="251"/>
      <c r="H129" s="251" t="s">
        <v>1310</v>
      </c>
      <c r="I129" s="251" t="s">
        <v>1300</v>
      </c>
      <c r="J129" s="251">
        <v>15</v>
      </c>
      <c r="K129" s="297"/>
    </row>
    <row r="130" spans="2:11" s="1" customFormat="1" ht="15" customHeight="1">
      <c r="B130" s="294"/>
      <c r="C130" s="275" t="s">
        <v>1311</v>
      </c>
      <c r="D130" s="275"/>
      <c r="E130" s="275"/>
      <c r="F130" s="276" t="s">
        <v>1304</v>
      </c>
      <c r="G130" s="275"/>
      <c r="H130" s="275" t="s">
        <v>1312</v>
      </c>
      <c r="I130" s="275" t="s">
        <v>1300</v>
      </c>
      <c r="J130" s="275">
        <v>15</v>
      </c>
      <c r="K130" s="297"/>
    </row>
    <row r="131" spans="2:11" s="1" customFormat="1" ht="15" customHeight="1">
      <c r="B131" s="294"/>
      <c r="C131" s="275" t="s">
        <v>1313</v>
      </c>
      <c r="D131" s="275"/>
      <c r="E131" s="275"/>
      <c r="F131" s="276" t="s">
        <v>1304</v>
      </c>
      <c r="G131" s="275"/>
      <c r="H131" s="275" t="s">
        <v>1314</v>
      </c>
      <c r="I131" s="275" t="s">
        <v>1300</v>
      </c>
      <c r="J131" s="275">
        <v>20</v>
      </c>
      <c r="K131" s="297"/>
    </row>
    <row r="132" spans="2:11" s="1" customFormat="1" ht="15" customHeight="1">
      <c r="B132" s="294"/>
      <c r="C132" s="275" t="s">
        <v>1315</v>
      </c>
      <c r="D132" s="275"/>
      <c r="E132" s="275"/>
      <c r="F132" s="276" t="s">
        <v>1304</v>
      </c>
      <c r="G132" s="275"/>
      <c r="H132" s="275" t="s">
        <v>1316</v>
      </c>
      <c r="I132" s="275" t="s">
        <v>1300</v>
      </c>
      <c r="J132" s="275">
        <v>20</v>
      </c>
      <c r="K132" s="297"/>
    </row>
    <row r="133" spans="2:11" s="1" customFormat="1" ht="15" customHeight="1">
      <c r="B133" s="294"/>
      <c r="C133" s="251" t="s">
        <v>1303</v>
      </c>
      <c r="D133" s="251"/>
      <c r="E133" s="251"/>
      <c r="F133" s="272" t="s">
        <v>1304</v>
      </c>
      <c r="G133" s="251"/>
      <c r="H133" s="251" t="s">
        <v>1338</v>
      </c>
      <c r="I133" s="251" t="s">
        <v>1300</v>
      </c>
      <c r="J133" s="251">
        <v>50</v>
      </c>
      <c r="K133" s="297"/>
    </row>
    <row r="134" spans="2:11" s="1" customFormat="1" ht="15" customHeight="1">
      <c r="B134" s="294"/>
      <c r="C134" s="251" t="s">
        <v>1317</v>
      </c>
      <c r="D134" s="251"/>
      <c r="E134" s="251"/>
      <c r="F134" s="272" t="s">
        <v>1304</v>
      </c>
      <c r="G134" s="251"/>
      <c r="H134" s="251" t="s">
        <v>1338</v>
      </c>
      <c r="I134" s="251" t="s">
        <v>1300</v>
      </c>
      <c r="J134" s="251">
        <v>50</v>
      </c>
      <c r="K134" s="297"/>
    </row>
    <row r="135" spans="2:11" s="1" customFormat="1" ht="15" customHeight="1">
      <c r="B135" s="294"/>
      <c r="C135" s="251" t="s">
        <v>1323</v>
      </c>
      <c r="D135" s="251"/>
      <c r="E135" s="251"/>
      <c r="F135" s="272" t="s">
        <v>1304</v>
      </c>
      <c r="G135" s="251"/>
      <c r="H135" s="251" t="s">
        <v>1338</v>
      </c>
      <c r="I135" s="251" t="s">
        <v>1300</v>
      </c>
      <c r="J135" s="251">
        <v>50</v>
      </c>
      <c r="K135" s="297"/>
    </row>
    <row r="136" spans="2:11" s="1" customFormat="1" ht="15" customHeight="1">
      <c r="B136" s="294"/>
      <c r="C136" s="251" t="s">
        <v>1325</v>
      </c>
      <c r="D136" s="251"/>
      <c r="E136" s="251"/>
      <c r="F136" s="272" t="s">
        <v>1304</v>
      </c>
      <c r="G136" s="251"/>
      <c r="H136" s="251" t="s">
        <v>1338</v>
      </c>
      <c r="I136" s="251" t="s">
        <v>1300</v>
      </c>
      <c r="J136" s="251">
        <v>50</v>
      </c>
      <c r="K136" s="297"/>
    </row>
    <row r="137" spans="2:11" s="1" customFormat="1" ht="15" customHeight="1">
      <c r="B137" s="294"/>
      <c r="C137" s="251" t="s">
        <v>1326</v>
      </c>
      <c r="D137" s="251"/>
      <c r="E137" s="251"/>
      <c r="F137" s="272" t="s">
        <v>1304</v>
      </c>
      <c r="G137" s="251"/>
      <c r="H137" s="251" t="s">
        <v>1351</v>
      </c>
      <c r="I137" s="251" t="s">
        <v>1300</v>
      </c>
      <c r="J137" s="251">
        <v>255</v>
      </c>
      <c r="K137" s="297"/>
    </row>
    <row r="138" spans="2:11" s="1" customFormat="1" ht="15" customHeight="1">
      <c r="B138" s="294"/>
      <c r="C138" s="251" t="s">
        <v>1328</v>
      </c>
      <c r="D138" s="251"/>
      <c r="E138" s="251"/>
      <c r="F138" s="272" t="s">
        <v>1298</v>
      </c>
      <c r="G138" s="251"/>
      <c r="H138" s="251" t="s">
        <v>1352</v>
      </c>
      <c r="I138" s="251" t="s">
        <v>1330</v>
      </c>
      <c r="J138" s="251"/>
      <c r="K138" s="297"/>
    </row>
    <row r="139" spans="2:11" s="1" customFormat="1" ht="15" customHeight="1">
      <c r="B139" s="294"/>
      <c r="C139" s="251" t="s">
        <v>1331</v>
      </c>
      <c r="D139" s="251"/>
      <c r="E139" s="251"/>
      <c r="F139" s="272" t="s">
        <v>1298</v>
      </c>
      <c r="G139" s="251"/>
      <c r="H139" s="251" t="s">
        <v>1353</v>
      </c>
      <c r="I139" s="251" t="s">
        <v>1333</v>
      </c>
      <c r="J139" s="251"/>
      <c r="K139" s="297"/>
    </row>
    <row r="140" spans="2:11" s="1" customFormat="1" ht="15" customHeight="1">
      <c r="B140" s="294"/>
      <c r="C140" s="251" t="s">
        <v>1334</v>
      </c>
      <c r="D140" s="251"/>
      <c r="E140" s="251"/>
      <c r="F140" s="272" t="s">
        <v>1298</v>
      </c>
      <c r="G140" s="251"/>
      <c r="H140" s="251" t="s">
        <v>1334</v>
      </c>
      <c r="I140" s="251" t="s">
        <v>1333</v>
      </c>
      <c r="J140" s="251"/>
      <c r="K140" s="297"/>
    </row>
    <row r="141" spans="2:11" s="1" customFormat="1" ht="15" customHeight="1">
      <c r="B141" s="294"/>
      <c r="C141" s="251" t="s">
        <v>36</v>
      </c>
      <c r="D141" s="251"/>
      <c r="E141" s="251"/>
      <c r="F141" s="272" t="s">
        <v>1298</v>
      </c>
      <c r="G141" s="251"/>
      <c r="H141" s="251" t="s">
        <v>1354</v>
      </c>
      <c r="I141" s="251" t="s">
        <v>1333</v>
      </c>
      <c r="J141" s="251"/>
      <c r="K141" s="297"/>
    </row>
    <row r="142" spans="2:11" s="1" customFormat="1" ht="15" customHeight="1">
      <c r="B142" s="294"/>
      <c r="C142" s="251" t="s">
        <v>1355</v>
      </c>
      <c r="D142" s="251"/>
      <c r="E142" s="251"/>
      <c r="F142" s="272" t="s">
        <v>1298</v>
      </c>
      <c r="G142" s="251"/>
      <c r="H142" s="251" t="s">
        <v>1356</v>
      </c>
      <c r="I142" s="251" t="s">
        <v>1333</v>
      </c>
      <c r="J142" s="251"/>
      <c r="K142" s="297"/>
    </row>
    <row r="143" spans="2:11" s="1" customFormat="1" ht="15" customHeight="1">
      <c r="B143" s="298"/>
      <c r="C143" s="299"/>
      <c r="D143" s="299"/>
      <c r="E143" s="299"/>
      <c r="F143" s="299"/>
      <c r="G143" s="299"/>
      <c r="H143" s="299"/>
      <c r="I143" s="299"/>
      <c r="J143" s="299"/>
      <c r="K143" s="300"/>
    </row>
    <row r="144" spans="2:11" s="1" customFormat="1" ht="18.75" customHeight="1">
      <c r="B144" s="285"/>
      <c r="C144" s="285"/>
      <c r="D144" s="285"/>
      <c r="E144" s="285"/>
      <c r="F144" s="286"/>
      <c r="G144" s="285"/>
      <c r="H144" s="285"/>
      <c r="I144" s="285"/>
      <c r="J144" s="285"/>
      <c r="K144" s="285"/>
    </row>
    <row r="145" spans="2:11" s="1" customFormat="1" ht="18.75" customHeight="1">
      <c r="B145" s="258"/>
      <c r="C145" s="258"/>
      <c r="D145" s="258"/>
      <c r="E145" s="258"/>
      <c r="F145" s="258"/>
      <c r="G145" s="258"/>
      <c r="H145" s="258"/>
      <c r="I145" s="258"/>
      <c r="J145" s="258"/>
      <c r="K145" s="258"/>
    </row>
    <row r="146" spans="2:11" s="1" customFormat="1" ht="7.5" customHeight="1">
      <c r="B146" s="259"/>
      <c r="C146" s="260"/>
      <c r="D146" s="260"/>
      <c r="E146" s="260"/>
      <c r="F146" s="260"/>
      <c r="G146" s="260"/>
      <c r="H146" s="260"/>
      <c r="I146" s="260"/>
      <c r="J146" s="260"/>
      <c r="K146" s="261"/>
    </row>
    <row r="147" spans="2:11" s="1" customFormat="1" ht="45" customHeight="1">
      <c r="B147" s="262"/>
      <c r="C147" s="381" t="s">
        <v>1357</v>
      </c>
      <c r="D147" s="381"/>
      <c r="E147" s="381"/>
      <c r="F147" s="381"/>
      <c r="G147" s="381"/>
      <c r="H147" s="381"/>
      <c r="I147" s="381"/>
      <c r="J147" s="381"/>
      <c r="K147" s="263"/>
    </row>
    <row r="148" spans="2:11" s="1" customFormat="1" ht="17.25" customHeight="1">
      <c r="B148" s="262"/>
      <c r="C148" s="264" t="s">
        <v>1292</v>
      </c>
      <c r="D148" s="264"/>
      <c r="E148" s="264"/>
      <c r="F148" s="264" t="s">
        <v>1293</v>
      </c>
      <c r="G148" s="265"/>
      <c r="H148" s="264" t="s">
        <v>52</v>
      </c>
      <c r="I148" s="264" t="s">
        <v>55</v>
      </c>
      <c r="J148" s="264" t="s">
        <v>1294</v>
      </c>
      <c r="K148" s="263"/>
    </row>
    <row r="149" spans="2:11" s="1" customFormat="1" ht="17.25" customHeight="1">
      <c r="B149" s="262"/>
      <c r="C149" s="266" t="s">
        <v>1295</v>
      </c>
      <c r="D149" s="266"/>
      <c r="E149" s="266"/>
      <c r="F149" s="267" t="s">
        <v>1296</v>
      </c>
      <c r="G149" s="268"/>
      <c r="H149" s="266"/>
      <c r="I149" s="266"/>
      <c r="J149" s="266" t="s">
        <v>1297</v>
      </c>
      <c r="K149" s="263"/>
    </row>
    <row r="150" spans="2:11" s="1" customFormat="1" ht="5.25" customHeight="1">
      <c r="B150" s="274"/>
      <c r="C150" s="269"/>
      <c r="D150" s="269"/>
      <c r="E150" s="269"/>
      <c r="F150" s="269"/>
      <c r="G150" s="270"/>
      <c r="H150" s="269"/>
      <c r="I150" s="269"/>
      <c r="J150" s="269"/>
      <c r="K150" s="297"/>
    </row>
    <row r="151" spans="2:11" s="1" customFormat="1" ht="15" customHeight="1">
      <c r="B151" s="274"/>
      <c r="C151" s="301" t="s">
        <v>1301</v>
      </c>
      <c r="D151" s="251"/>
      <c r="E151" s="251"/>
      <c r="F151" s="302" t="s">
        <v>1298</v>
      </c>
      <c r="G151" s="251"/>
      <c r="H151" s="301" t="s">
        <v>1338</v>
      </c>
      <c r="I151" s="301" t="s">
        <v>1300</v>
      </c>
      <c r="J151" s="301">
        <v>120</v>
      </c>
      <c r="K151" s="297"/>
    </row>
    <row r="152" spans="2:11" s="1" customFormat="1" ht="15" customHeight="1">
      <c r="B152" s="274"/>
      <c r="C152" s="301" t="s">
        <v>1347</v>
      </c>
      <c r="D152" s="251"/>
      <c r="E152" s="251"/>
      <c r="F152" s="302" t="s">
        <v>1298</v>
      </c>
      <c r="G152" s="251"/>
      <c r="H152" s="301" t="s">
        <v>1358</v>
      </c>
      <c r="I152" s="301" t="s">
        <v>1300</v>
      </c>
      <c r="J152" s="301" t="s">
        <v>1349</v>
      </c>
      <c r="K152" s="297"/>
    </row>
    <row r="153" spans="2:11" s="1" customFormat="1" ht="15" customHeight="1">
      <c r="B153" s="274"/>
      <c r="C153" s="301" t="s">
        <v>1246</v>
      </c>
      <c r="D153" s="251"/>
      <c r="E153" s="251"/>
      <c r="F153" s="302" t="s">
        <v>1298</v>
      </c>
      <c r="G153" s="251"/>
      <c r="H153" s="301" t="s">
        <v>1359</v>
      </c>
      <c r="I153" s="301" t="s">
        <v>1300</v>
      </c>
      <c r="J153" s="301" t="s">
        <v>1349</v>
      </c>
      <c r="K153" s="297"/>
    </row>
    <row r="154" spans="2:11" s="1" customFormat="1" ht="15" customHeight="1">
      <c r="B154" s="274"/>
      <c r="C154" s="301" t="s">
        <v>1303</v>
      </c>
      <c r="D154" s="251"/>
      <c r="E154" s="251"/>
      <c r="F154" s="302" t="s">
        <v>1304</v>
      </c>
      <c r="G154" s="251"/>
      <c r="H154" s="301" t="s">
        <v>1338</v>
      </c>
      <c r="I154" s="301" t="s">
        <v>1300</v>
      </c>
      <c r="J154" s="301">
        <v>50</v>
      </c>
      <c r="K154" s="297"/>
    </row>
    <row r="155" spans="2:11" s="1" customFormat="1" ht="15" customHeight="1">
      <c r="B155" s="274"/>
      <c r="C155" s="301" t="s">
        <v>1306</v>
      </c>
      <c r="D155" s="251"/>
      <c r="E155" s="251"/>
      <c r="F155" s="302" t="s">
        <v>1298</v>
      </c>
      <c r="G155" s="251"/>
      <c r="H155" s="301" t="s">
        <v>1338</v>
      </c>
      <c r="I155" s="301" t="s">
        <v>1308</v>
      </c>
      <c r="J155" s="301"/>
      <c r="K155" s="297"/>
    </row>
    <row r="156" spans="2:11" s="1" customFormat="1" ht="15" customHeight="1">
      <c r="B156" s="274"/>
      <c r="C156" s="301" t="s">
        <v>1317</v>
      </c>
      <c r="D156" s="251"/>
      <c r="E156" s="251"/>
      <c r="F156" s="302" t="s">
        <v>1304</v>
      </c>
      <c r="G156" s="251"/>
      <c r="H156" s="301" t="s">
        <v>1338</v>
      </c>
      <c r="I156" s="301" t="s">
        <v>1300</v>
      </c>
      <c r="J156" s="301">
        <v>50</v>
      </c>
      <c r="K156" s="297"/>
    </row>
    <row r="157" spans="2:11" s="1" customFormat="1" ht="15" customHeight="1">
      <c r="B157" s="274"/>
      <c r="C157" s="301" t="s">
        <v>1325</v>
      </c>
      <c r="D157" s="251"/>
      <c r="E157" s="251"/>
      <c r="F157" s="302" t="s">
        <v>1304</v>
      </c>
      <c r="G157" s="251"/>
      <c r="H157" s="301" t="s">
        <v>1338</v>
      </c>
      <c r="I157" s="301" t="s">
        <v>1300</v>
      </c>
      <c r="J157" s="301">
        <v>50</v>
      </c>
      <c r="K157" s="297"/>
    </row>
    <row r="158" spans="2:11" s="1" customFormat="1" ht="15" customHeight="1">
      <c r="B158" s="274"/>
      <c r="C158" s="301" t="s">
        <v>1323</v>
      </c>
      <c r="D158" s="251"/>
      <c r="E158" s="251"/>
      <c r="F158" s="302" t="s">
        <v>1304</v>
      </c>
      <c r="G158" s="251"/>
      <c r="H158" s="301" t="s">
        <v>1338</v>
      </c>
      <c r="I158" s="301" t="s">
        <v>1300</v>
      </c>
      <c r="J158" s="301">
        <v>50</v>
      </c>
      <c r="K158" s="297"/>
    </row>
    <row r="159" spans="2:11" s="1" customFormat="1" ht="15" customHeight="1">
      <c r="B159" s="274"/>
      <c r="C159" s="301" t="s">
        <v>84</v>
      </c>
      <c r="D159" s="251"/>
      <c r="E159" s="251"/>
      <c r="F159" s="302" t="s">
        <v>1298</v>
      </c>
      <c r="G159" s="251"/>
      <c r="H159" s="301" t="s">
        <v>1360</v>
      </c>
      <c r="I159" s="301" t="s">
        <v>1300</v>
      </c>
      <c r="J159" s="301" t="s">
        <v>1361</v>
      </c>
      <c r="K159" s="297"/>
    </row>
    <row r="160" spans="2:11" s="1" customFormat="1" ht="15" customHeight="1">
      <c r="B160" s="274"/>
      <c r="C160" s="301" t="s">
        <v>1362</v>
      </c>
      <c r="D160" s="251"/>
      <c r="E160" s="251"/>
      <c r="F160" s="302" t="s">
        <v>1298</v>
      </c>
      <c r="G160" s="251"/>
      <c r="H160" s="301" t="s">
        <v>1363</v>
      </c>
      <c r="I160" s="301" t="s">
        <v>1333</v>
      </c>
      <c r="J160" s="301"/>
      <c r="K160" s="297"/>
    </row>
    <row r="161" spans="2:11" s="1" customFormat="1" ht="15" customHeight="1">
      <c r="B161" s="303"/>
      <c r="C161" s="304"/>
      <c r="D161" s="304"/>
      <c r="E161" s="304"/>
      <c r="F161" s="304"/>
      <c r="G161" s="304"/>
      <c r="H161" s="304"/>
      <c r="I161" s="304"/>
      <c r="J161" s="304"/>
      <c r="K161" s="305"/>
    </row>
    <row r="162" spans="2:11" s="1" customFormat="1" ht="18.75" customHeight="1">
      <c r="B162" s="285"/>
      <c r="C162" s="295"/>
      <c r="D162" s="295"/>
      <c r="E162" s="295"/>
      <c r="F162" s="306"/>
      <c r="G162" s="295"/>
      <c r="H162" s="295"/>
      <c r="I162" s="295"/>
      <c r="J162" s="295"/>
      <c r="K162" s="285"/>
    </row>
    <row r="163" spans="2:11" s="1" customFormat="1" ht="18.75" customHeight="1">
      <c r="B163" s="285"/>
      <c r="C163" s="295"/>
      <c r="D163" s="295"/>
      <c r="E163" s="295"/>
      <c r="F163" s="306"/>
      <c r="G163" s="295"/>
      <c r="H163" s="295"/>
      <c r="I163" s="295"/>
      <c r="J163" s="295"/>
      <c r="K163" s="285"/>
    </row>
    <row r="164" spans="2:11" s="1" customFormat="1" ht="18.75" customHeight="1">
      <c r="B164" s="285"/>
      <c r="C164" s="295"/>
      <c r="D164" s="295"/>
      <c r="E164" s="295"/>
      <c r="F164" s="306"/>
      <c r="G164" s="295"/>
      <c r="H164" s="295"/>
      <c r="I164" s="295"/>
      <c r="J164" s="295"/>
      <c r="K164" s="285"/>
    </row>
    <row r="165" spans="2:11" s="1" customFormat="1" ht="18.75" customHeight="1">
      <c r="B165" s="285"/>
      <c r="C165" s="295"/>
      <c r="D165" s="295"/>
      <c r="E165" s="295"/>
      <c r="F165" s="306"/>
      <c r="G165" s="295"/>
      <c r="H165" s="295"/>
      <c r="I165" s="295"/>
      <c r="J165" s="295"/>
      <c r="K165" s="285"/>
    </row>
    <row r="166" spans="2:11" s="1" customFormat="1" ht="18.75" customHeight="1">
      <c r="B166" s="285"/>
      <c r="C166" s="295"/>
      <c r="D166" s="295"/>
      <c r="E166" s="295"/>
      <c r="F166" s="306"/>
      <c r="G166" s="295"/>
      <c r="H166" s="295"/>
      <c r="I166" s="295"/>
      <c r="J166" s="295"/>
      <c r="K166" s="285"/>
    </row>
    <row r="167" spans="2:11" s="1" customFormat="1" ht="18.75" customHeight="1">
      <c r="B167" s="285"/>
      <c r="C167" s="295"/>
      <c r="D167" s="295"/>
      <c r="E167" s="295"/>
      <c r="F167" s="306"/>
      <c r="G167" s="295"/>
      <c r="H167" s="295"/>
      <c r="I167" s="295"/>
      <c r="J167" s="295"/>
      <c r="K167" s="285"/>
    </row>
    <row r="168" spans="2:11" s="1" customFormat="1" ht="18.75" customHeight="1">
      <c r="B168" s="285"/>
      <c r="C168" s="295"/>
      <c r="D168" s="295"/>
      <c r="E168" s="295"/>
      <c r="F168" s="306"/>
      <c r="G168" s="295"/>
      <c r="H168" s="295"/>
      <c r="I168" s="295"/>
      <c r="J168" s="295"/>
      <c r="K168" s="285"/>
    </row>
    <row r="169" spans="2:11" s="1" customFormat="1" ht="18.75" customHeight="1">
      <c r="B169" s="258"/>
      <c r="C169" s="258"/>
      <c r="D169" s="258"/>
      <c r="E169" s="258"/>
      <c r="F169" s="258"/>
      <c r="G169" s="258"/>
      <c r="H169" s="258"/>
      <c r="I169" s="258"/>
      <c r="J169" s="258"/>
      <c r="K169" s="258"/>
    </row>
    <row r="170" spans="2:11" s="1" customFormat="1" ht="7.5" customHeight="1">
      <c r="B170" s="240"/>
      <c r="C170" s="241"/>
      <c r="D170" s="241"/>
      <c r="E170" s="241"/>
      <c r="F170" s="241"/>
      <c r="G170" s="241"/>
      <c r="H170" s="241"/>
      <c r="I170" s="241"/>
      <c r="J170" s="241"/>
      <c r="K170" s="242"/>
    </row>
    <row r="171" spans="2:11" s="1" customFormat="1" ht="45" customHeight="1">
      <c r="B171" s="243"/>
      <c r="C171" s="379" t="s">
        <v>1364</v>
      </c>
      <c r="D171" s="379"/>
      <c r="E171" s="379"/>
      <c r="F171" s="379"/>
      <c r="G171" s="379"/>
      <c r="H171" s="379"/>
      <c r="I171" s="379"/>
      <c r="J171" s="379"/>
      <c r="K171" s="244"/>
    </row>
    <row r="172" spans="2:11" s="1" customFormat="1" ht="17.25" customHeight="1">
      <c r="B172" s="243"/>
      <c r="C172" s="264" t="s">
        <v>1292</v>
      </c>
      <c r="D172" s="264"/>
      <c r="E172" s="264"/>
      <c r="F172" s="264" t="s">
        <v>1293</v>
      </c>
      <c r="G172" s="307"/>
      <c r="H172" s="308" t="s">
        <v>52</v>
      </c>
      <c r="I172" s="308" t="s">
        <v>55</v>
      </c>
      <c r="J172" s="264" t="s">
        <v>1294</v>
      </c>
      <c r="K172" s="244"/>
    </row>
    <row r="173" spans="2:11" s="1" customFormat="1" ht="17.25" customHeight="1">
      <c r="B173" s="245"/>
      <c r="C173" s="266" t="s">
        <v>1295</v>
      </c>
      <c r="D173" s="266"/>
      <c r="E173" s="266"/>
      <c r="F173" s="267" t="s">
        <v>1296</v>
      </c>
      <c r="G173" s="309"/>
      <c r="H173" s="310"/>
      <c r="I173" s="310"/>
      <c r="J173" s="266" t="s">
        <v>1297</v>
      </c>
      <c r="K173" s="246"/>
    </row>
    <row r="174" spans="2:11" s="1" customFormat="1" ht="5.25" customHeight="1">
      <c r="B174" s="274"/>
      <c r="C174" s="269"/>
      <c r="D174" s="269"/>
      <c r="E174" s="269"/>
      <c r="F174" s="269"/>
      <c r="G174" s="270"/>
      <c r="H174" s="269"/>
      <c r="I174" s="269"/>
      <c r="J174" s="269"/>
      <c r="K174" s="297"/>
    </row>
    <row r="175" spans="2:11" s="1" customFormat="1" ht="15" customHeight="1">
      <c r="B175" s="274"/>
      <c r="C175" s="251" t="s">
        <v>1301</v>
      </c>
      <c r="D175" s="251"/>
      <c r="E175" s="251"/>
      <c r="F175" s="272" t="s">
        <v>1298</v>
      </c>
      <c r="G175" s="251"/>
      <c r="H175" s="251" t="s">
        <v>1338</v>
      </c>
      <c r="I175" s="251" t="s">
        <v>1300</v>
      </c>
      <c r="J175" s="251">
        <v>120</v>
      </c>
      <c r="K175" s="297"/>
    </row>
    <row r="176" spans="2:11" s="1" customFormat="1" ht="15" customHeight="1">
      <c r="B176" s="274"/>
      <c r="C176" s="251" t="s">
        <v>1347</v>
      </c>
      <c r="D176" s="251"/>
      <c r="E176" s="251"/>
      <c r="F176" s="272" t="s">
        <v>1298</v>
      </c>
      <c r="G176" s="251"/>
      <c r="H176" s="251" t="s">
        <v>1348</v>
      </c>
      <c r="I176" s="251" t="s">
        <v>1300</v>
      </c>
      <c r="J176" s="251" t="s">
        <v>1349</v>
      </c>
      <c r="K176" s="297"/>
    </row>
    <row r="177" spans="2:11" s="1" customFormat="1" ht="15" customHeight="1">
      <c r="B177" s="274"/>
      <c r="C177" s="251" t="s">
        <v>1246</v>
      </c>
      <c r="D177" s="251"/>
      <c r="E177" s="251"/>
      <c r="F177" s="272" t="s">
        <v>1298</v>
      </c>
      <c r="G177" s="251"/>
      <c r="H177" s="251" t="s">
        <v>1365</v>
      </c>
      <c r="I177" s="251" t="s">
        <v>1300</v>
      </c>
      <c r="J177" s="251" t="s">
        <v>1349</v>
      </c>
      <c r="K177" s="297"/>
    </row>
    <row r="178" spans="2:11" s="1" customFormat="1" ht="15" customHeight="1">
      <c r="B178" s="274"/>
      <c r="C178" s="251" t="s">
        <v>1303</v>
      </c>
      <c r="D178" s="251"/>
      <c r="E178" s="251"/>
      <c r="F178" s="272" t="s">
        <v>1304</v>
      </c>
      <c r="G178" s="251"/>
      <c r="H178" s="251" t="s">
        <v>1365</v>
      </c>
      <c r="I178" s="251" t="s">
        <v>1300</v>
      </c>
      <c r="J178" s="251">
        <v>50</v>
      </c>
      <c r="K178" s="297"/>
    </row>
    <row r="179" spans="2:11" s="1" customFormat="1" ht="15" customHeight="1">
      <c r="B179" s="274"/>
      <c r="C179" s="251" t="s">
        <v>1306</v>
      </c>
      <c r="D179" s="251"/>
      <c r="E179" s="251"/>
      <c r="F179" s="272" t="s">
        <v>1298</v>
      </c>
      <c r="G179" s="251"/>
      <c r="H179" s="251" t="s">
        <v>1365</v>
      </c>
      <c r="I179" s="251" t="s">
        <v>1308</v>
      </c>
      <c r="J179" s="251"/>
      <c r="K179" s="297"/>
    </row>
    <row r="180" spans="2:11" s="1" customFormat="1" ht="15" customHeight="1">
      <c r="B180" s="274"/>
      <c r="C180" s="251" t="s">
        <v>1317</v>
      </c>
      <c r="D180" s="251"/>
      <c r="E180" s="251"/>
      <c r="F180" s="272" t="s">
        <v>1304</v>
      </c>
      <c r="G180" s="251"/>
      <c r="H180" s="251" t="s">
        <v>1365</v>
      </c>
      <c r="I180" s="251" t="s">
        <v>1300</v>
      </c>
      <c r="J180" s="251">
        <v>50</v>
      </c>
      <c r="K180" s="297"/>
    </row>
    <row r="181" spans="2:11" s="1" customFormat="1" ht="15" customHeight="1">
      <c r="B181" s="274"/>
      <c r="C181" s="251" t="s">
        <v>1325</v>
      </c>
      <c r="D181" s="251"/>
      <c r="E181" s="251"/>
      <c r="F181" s="272" t="s">
        <v>1304</v>
      </c>
      <c r="G181" s="251"/>
      <c r="H181" s="251" t="s">
        <v>1365</v>
      </c>
      <c r="I181" s="251" t="s">
        <v>1300</v>
      </c>
      <c r="J181" s="251">
        <v>50</v>
      </c>
      <c r="K181" s="297"/>
    </row>
    <row r="182" spans="2:11" s="1" customFormat="1" ht="15" customHeight="1">
      <c r="B182" s="274"/>
      <c r="C182" s="251" t="s">
        <v>1323</v>
      </c>
      <c r="D182" s="251"/>
      <c r="E182" s="251"/>
      <c r="F182" s="272" t="s">
        <v>1304</v>
      </c>
      <c r="G182" s="251"/>
      <c r="H182" s="251" t="s">
        <v>1365</v>
      </c>
      <c r="I182" s="251" t="s">
        <v>1300</v>
      </c>
      <c r="J182" s="251">
        <v>50</v>
      </c>
      <c r="K182" s="297"/>
    </row>
    <row r="183" spans="2:11" s="1" customFormat="1" ht="15" customHeight="1">
      <c r="B183" s="274"/>
      <c r="C183" s="251" t="s">
        <v>116</v>
      </c>
      <c r="D183" s="251"/>
      <c r="E183" s="251"/>
      <c r="F183" s="272" t="s">
        <v>1298</v>
      </c>
      <c r="G183" s="251"/>
      <c r="H183" s="251" t="s">
        <v>1366</v>
      </c>
      <c r="I183" s="251" t="s">
        <v>1367</v>
      </c>
      <c r="J183" s="251"/>
      <c r="K183" s="297"/>
    </row>
    <row r="184" spans="2:11" s="1" customFormat="1" ht="15" customHeight="1">
      <c r="B184" s="274"/>
      <c r="C184" s="251" t="s">
        <v>55</v>
      </c>
      <c r="D184" s="251"/>
      <c r="E184" s="251"/>
      <c r="F184" s="272" t="s">
        <v>1298</v>
      </c>
      <c r="G184" s="251"/>
      <c r="H184" s="251" t="s">
        <v>1368</v>
      </c>
      <c r="I184" s="251" t="s">
        <v>1369</v>
      </c>
      <c r="J184" s="251">
        <v>1</v>
      </c>
      <c r="K184" s="297"/>
    </row>
    <row r="185" spans="2:11" s="1" customFormat="1" ht="15" customHeight="1">
      <c r="B185" s="274"/>
      <c r="C185" s="251" t="s">
        <v>51</v>
      </c>
      <c r="D185" s="251"/>
      <c r="E185" s="251"/>
      <c r="F185" s="272" t="s">
        <v>1298</v>
      </c>
      <c r="G185" s="251"/>
      <c r="H185" s="251" t="s">
        <v>1370</v>
      </c>
      <c r="I185" s="251" t="s">
        <v>1300</v>
      </c>
      <c r="J185" s="251">
        <v>20</v>
      </c>
      <c r="K185" s="297"/>
    </row>
    <row r="186" spans="2:11" s="1" customFormat="1" ht="15" customHeight="1">
      <c r="B186" s="274"/>
      <c r="C186" s="251" t="s">
        <v>52</v>
      </c>
      <c r="D186" s="251"/>
      <c r="E186" s="251"/>
      <c r="F186" s="272" t="s">
        <v>1298</v>
      </c>
      <c r="G186" s="251"/>
      <c r="H186" s="251" t="s">
        <v>1371</v>
      </c>
      <c r="I186" s="251" t="s">
        <v>1300</v>
      </c>
      <c r="J186" s="251">
        <v>255</v>
      </c>
      <c r="K186" s="297"/>
    </row>
    <row r="187" spans="2:11" s="1" customFormat="1" ht="15" customHeight="1">
      <c r="B187" s="274"/>
      <c r="C187" s="251" t="s">
        <v>117</v>
      </c>
      <c r="D187" s="251"/>
      <c r="E187" s="251"/>
      <c r="F187" s="272" t="s">
        <v>1298</v>
      </c>
      <c r="G187" s="251"/>
      <c r="H187" s="251" t="s">
        <v>1262</v>
      </c>
      <c r="I187" s="251" t="s">
        <v>1300</v>
      </c>
      <c r="J187" s="251">
        <v>10</v>
      </c>
      <c r="K187" s="297"/>
    </row>
    <row r="188" spans="2:11" s="1" customFormat="1" ht="15" customHeight="1">
      <c r="B188" s="274"/>
      <c r="C188" s="251" t="s">
        <v>118</v>
      </c>
      <c r="D188" s="251"/>
      <c r="E188" s="251"/>
      <c r="F188" s="272" t="s">
        <v>1298</v>
      </c>
      <c r="G188" s="251"/>
      <c r="H188" s="251" t="s">
        <v>1372</v>
      </c>
      <c r="I188" s="251" t="s">
        <v>1333</v>
      </c>
      <c r="J188" s="251"/>
      <c r="K188" s="297"/>
    </row>
    <row r="189" spans="2:11" s="1" customFormat="1" ht="15" customHeight="1">
      <c r="B189" s="274"/>
      <c r="C189" s="251" t="s">
        <v>1373</v>
      </c>
      <c r="D189" s="251"/>
      <c r="E189" s="251"/>
      <c r="F189" s="272" t="s">
        <v>1298</v>
      </c>
      <c r="G189" s="251"/>
      <c r="H189" s="251" t="s">
        <v>1374</v>
      </c>
      <c r="I189" s="251" t="s">
        <v>1333</v>
      </c>
      <c r="J189" s="251"/>
      <c r="K189" s="297"/>
    </row>
    <row r="190" spans="2:11" s="1" customFormat="1" ht="15" customHeight="1">
      <c r="B190" s="274"/>
      <c r="C190" s="251" t="s">
        <v>1362</v>
      </c>
      <c r="D190" s="251"/>
      <c r="E190" s="251"/>
      <c r="F190" s="272" t="s">
        <v>1298</v>
      </c>
      <c r="G190" s="251"/>
      <c r="H190" s="251" t="s">
        <v>1375</v>
      </c>
      <c r="I190" s="251" t="s">
        <v>1333</v>
      </c>
      <c r="J190" s="251"/>
      <c r="K190" s="297"/>
    </row>
    <row r="191" spans="2:11" s="1" customFormat="1" ht="15" customHeight="1">
      <c r="B191" s="274"/>
      <c r="C191" s="251" t="s">
        <v>120</v>
      </c>
      <c r="D191" s="251"/>
      <c r="E191" s="251"/>
      <c r="F191" s="272" t="s">
        <v>1304</v>
      </c>
      <c r="G191" s="251"/>
      <c r="H191" s="251" t="s">
        <v>1376</v>
      </c>
      <c r="I191" s="251" t="s">
        <v>1300</v>
      </c>
      <c r="J191" s="251">
        <v>50</v>
      </c>
      <c r="K191" s="297"/>
    </row>
    <row r="192" spans="2:11" s="1" customFormat="1" ht="15" customHeight="1">
      <c r="B192" s="274"/>
      <c r="C192" s="251" t="s">
        <v>1377</v>
      </c>
      <c r="D192" s="251"/>
      <c r="E192" s="251"/>
      <c r="F192" s="272" t="s">
        <v>1304</v>
      </c>
      <c r="G192" s="251"/>
      <c r="H192" s="251" t="s">
        <v>1378</v>
      </c>
      <c r="I192" s="251" t="s">
        <v>1379</v>
      </c>
      <c r="J192" s="251"/>
      <c r="K192" s="297"/>
    </row>
    <row r="193" spans="2:11" s="1" customFormat="1" ht="15" customHeight="1">
      <c r="B193" s="274"/>
      <c r="C193" s="251" t="s">
        <v>1380</v>
      </c>
      <c r="D193" s="251"/>
      <c r="E193" s="251"/>
      <c r="F193" s="272" t="s">
        <v>1304</v>
      </c>
      <c r="G193" s="251"/>
      <c r="H193" s="251" t="s">
        <v>1381</v>
      </c>
      <c r="I193" s="251" t="s">
        <v>1379</v>
      </c>
      <c r="J193" s="251"/>
      <c r="K193" s="297"/>
    </row>
    <row r="194" spans="2:11" s="1" customFormat="1" ht="15" customHeight="1">
      <c r="B194" s="274"/>
      <c r="C194" s="251" t="s">
        <v>1382</v>
      </c>
      <c r="D194" s="251"/>
      <c r="E194" s="251"/>
      <c r="F194" s="272" t="s">
        <v>1304</v>
      </c>
      <c r="G194" s="251"/>
      <c r="H194" s="251" t="s">
        <v>1383</v>
      </c>
      <c r="I194" s="251" t="s">
        <v>1379</v>
      </c>
      <c r="J194" s="251"/>
      <c r="K194" s="297"/>
    </row>
    <row r="195" spans="2:11" s="1" customFormat="1" ht="15" customHeight="1">
      <c r="B195" s="274"/>
      <c r="C195" s="311" t="s">
        <v>1384</v>
      </c>
      <c r="D195" s="251"/>
      <c r="E195" s="251"/>
      <c r="F195" s="272" t="s">
        <v>1304</v>
      </c>
      <c r="G195" s="251"/>
      <c r="H195" s="251" t="s">
        <v>1385</v>
      </c>
      <c r="I195" s="251" t="s">
        <v>1386</v>
      </c>
      <c r="J195" s="312" t="s">
        <v>1387</v>
      </c>
      <c r="K195" s="297"/>
    </row>
    <row r="196" spans="2:11" s="17" customFormat="1" ht="15" customHeight="1">
      <c r="B196" s="313"/>
      <c r="C196" s="314" t="s">
        <v>1388</v>
      </c>
      <c r="D196" s="315"/>
      <c r="E196" s="315"/>
      <c r="F196" s="316" t="s">
        <v>1304</v>
      </c>
      <c r="G196" s="315"/>
      <c r="H196" s="315" t="s">
        <v>1389</v>
      </c>
      <c r="I196" s="315" t="s">
        <v>1386</v>
      </c>
      <c r="J196" s="317" t="s">
        <v>1387</v>
      </c>
      <c r="K196" s="318"/>
    </row>
    <row r="197" spans="2:11" s="1" customFormat="1" ht="15" customHeight="1">
      <c r="B197" s="274"/>
      <c r="C197" s="311" t="s">
        <v>40</v>
      </c>
      <c r="D197" s="251"/>
      <c r="E197" s="251"/>
      <c r="F197" s="272" t="s">
        <v>1298</v>
      </c>
      <c r="G197" s="251"/>
      <c r="H197" s="248" t="s">
        <v>1390</v>
      </c>
      <c r="I197" s="251" t="s">
        <v>1391</v>
      </c>
      <c r="J197" s="251"/>
      <c r="K197" s="297"/>
    </row>
    <row r="198" spans="2:11" s="1" customFormat="1" ht="15" customHeight="1">
      <c r="B198" s="274"/>
      <c r="C198" s="311" t="s">
        <v>1392</v>
      </c>
      <c r="D198" s="251"/>
      <c r="E198" s="251"/>
      <c r="F198" s="272" t="s">
        <v>1298</v>
      </c>
      <c r="G198" s="251"/>
      <c r="H198" s="251" t="s">
        <v>1393</v>
      </c>
      <c r="I198" s="251" t="s">
        <v>1333</v>
      </c>
      <c r="J198" s="251"/>
      <c r="K198" s="297"/>
    </row>
    <row r="199" spans="2:11" s="1" customFormat="1" ht="15" customHeight="1">
      <c r="B199" s="274"/>
      <c r="C199" s="311" t="s">
        <v>1394</v>
      </c>
      <c r="D199" s="251"/>
      <c r="E199" s="251"/>
      <c r="F199" s="272" t="s">
        <v>1298</v>
      </c>
      <c r="G199" s="251"/>
      <c r="H199" s="251" t="s">
        <v>1395</v>
      </c>
      <c r="I199" s="251" t="s">
        <v>1333</v>
      </c>
      <c r="J199" s="251"/>
      <c r="K199" s="297"/>
    </row>
    <row r="200" spans="2:11" s="1" customFormat="1" ht="15" customHeight="1">
      <c r="B200" s="274"/>
      <c r="C200" s="311" t="s">
        <v>1396</v>
      </c>
      <c r="D200" s="251"/>
      <c r="E200" s="251"/>
      <c r="F200" s="272" t="s">
        <v>1304</v>
      </c>
      <c r="G200" s="251"/>
      <c r="H200" s="251" t="s">
        <v>1397</v>
      </c>
      <c r="I200" s="251" t="s">
        <v>1333</v>
      </c>
      <c r="J200" s="251"/>
      <c r="K200" s="297"/>
    </row>
    <row r="201" spans="2:11" s="1" customFormat="1" ht="15" customHeight="1">
      <c r="B201" s="303"/>
      <c r="C201" s="319"/>
      <c r="D201" s="304"/>
      <c r="E201" s="304"/>
      <c r="F201" s="304"/>
      <c r="G201" s="304"/>
      <c r="H201" s="304"/>
      <c r="I201" s="304"/>
      <c r="J201" s="304"/>
      <c r="K201" s="305"/>
    </row>
    <row r="202" spans="2:11" s="1" customFormat="1" ht="18.75" customHeight="1">
      <c r="B202" s="285"/>
      <c r="C202" s="295"/>
      <c r="D202" s="295"/>
      <c r="E202" s="295"/>
      <c r="F202" s="306"/>
      <c r="G202" s="295"/>
      <c r="H202" s="295"/>
      <c r="I202" s="295"/>
      <c r="J202" s="295"/>
      <c r="K202" s="285"/>
    </row>
    <row r="203" spans="2:11" s="1" customFormat="1" ht="18.75" customHeight="1">
      <c r="B203" s="258"/>
      <c r="C203" s="258"/>
      <c r="D203" s="258"/>
      <c r="E203" s="258"/>
      <c r="F203" s="258"/>
      <c r="G203" s="258"/>
      <c r="H203" s="258"/>
      <c r="I203" s="258"/>
      <c r="J203" s="258"/>
      <c r="K203" s="258"/>
    </row>
    <row r="204" spans="2:11" s="1" customFormat="1" ht="12">
      <c r="B204" s="240"/>
      <c r="C204" s="241"/>
      <c r="D204" s="241"/>
      <c r="E204" s="241"/>
      <c r="F204" s="241"/>
      <c r="G204" s="241"/>
      <c r="H204" s="241"/>
      <c r="I204" s="241"/>
      <c r="J204" s="241"/>
      <c r="K204" s="242"/>
    </row>
    <row r="205" spans="2:11" s="1" customFormat="1" ht="21" customHeight="1">
      <c r="B205" s="243"/>
      <c r="C205" s="379" t="s">
        <v>1398</v>
      </c>
      <c r="D205" s="379"/>
      <c r="E205" s="379"/>
      <c r="F205" s="379"/>
      <c r="G205" s="379"/>
      <c r="H205" s="379"/>
      <c r="I205" s="379"/>
      <c r="J205" s="379"/>
      <c r="K205" s="244"/>
    </row>
    <row r="206" spans="2:11" s="1" customFormat="1" ht="25.5" customHeight="1">
      <c r="B206" s="243"/>
      <c r="C206" s="320" t="s">
        <v>1399</v>
      </c>
      <c r="D206" s="320"/>
      <c r="E206" s="320"/>
      <c r="F206" s="320" t="s">
        <v>1400</v>
      </c>
      <c r="G206" s="321"/>
      <c r="H206" s="382" t="s">
        <v>1401</v>
      </c>
      <c r="I206" s="382"/>
      <c r="J206" s="382"/>
      <c r="K206" s="244"/>
    </row>
    <row r="207" spans="2:11" s="1" customFormat="1" ht="5.25" customHeight="1">
      <c r="B207" s="274"/>
      <c r="C207" s="269"/>
      <c r="D207" s="269"/>
      <c r="E207" s="269"/>
      <c r="F207" s="269"/>
      <c r="G207" s="295"/>
      <c r="H207" s="269"/>
      <c r="I207" s="269"/>
      <c r="J207" s="269"/>
      <c r="K207" s="297"/>
    </row>
    <row r="208" spans="2:11" s="1" customFormat="1" ht="15" customHeight="1">
      <c r="B208" s="274"/>
      <c r="C208" s="251" t="s">
        <v>1391</v>
      </c>
      <c r="D208" s="251"/>
      <c r="E208" s="251"/>
      <c r="F208" s="272" t="s">
        <v>41</v>
      </c>
      <c r="G208" s="251"/>
      <c r="H208" s="383" t="s">
        <v>1402</v>
      </c>
      <c r="I208" s="383"/>
      <c r="J208" s="383"/>
      <c r="K208" s="297"/>
    </row>
    <row r="209" spans="2:11" s="1" customFormat="1" ht="15" customHeight="1">
      <c r="B209" s="274"/>
      <c r="C209" s="251"/>
      <c r="D209" s="251"/>
      <c r="E209" s="251"/>
      <c r="F209" s="272" t="s">
        <v>42</v>
      </c>
      <c r="G209" s="251"/>
      <c r="H209" s="383" t="s">
        <v>1403</v>
      </c>
      <c r="I209" s="383"/>
      <c r="J209" s="383"/>
      <c r="K209" s="297"/>
    </row>
    <row r="210" spans="2:11" s="1" customFormat="1" ht="15" customHeight="1">
      <c r="B210" s="274"/>
      <c r="C210" s="251"/>
      <c r="D210" s="251"/>
      <c r="E210" s="251"/>
      <c r="F210" s="272" t="s">
        <v>45</v>
      </c>
      <c r="G210" s="251"/>
      <c r="H210" s="383" t="s">
        <v>1404</v>
      </c>
      <c r="I210" s="383"/>
      <c r="J210" s="383"/>
      <c r="K210" s="297"/>
    </row>
    <row r="211" spans="2:11" s="1" customFormat="1" ht="15" customHeight="1">
      <c r="B211" s="274"/>
      <c r="C211" s="251"/>
      <c r="D211" s="251"/>
      <c r="E211" s="251"/>
      <c r="F211" s="272" t="s">
        <v>43</v>
      </c>
      <c r="G211" s="251"/>
      <c r="H211" s="383" t="s">
        <v>1405</v>
      </c>
      <c r="I211" s="383"/>
      <c r="J211" s="383"/>
      <c r="K211" s="297"/>
    </row>
    <row r="212" spans="2:11" s="1" customFormat="1" ht="15" customHeight="1">
      <c r="B212" s="274"/>
      <c r="C212" s="251"/>
      <c r="D212" s="251"/>
      <c r="E212" s="251"/>
      <c r="F212" s="272" t="s">
        <v>44</v>
      </c>
      <c r="G212" s="251"/>
      <c r="H212" s="383" t="s">
        <v>1406</v>
      </c>
      <c r="I212" s="383"/>
      <c r="J212" s="383"/>
      <c r="K212" s="297"/>
    </row>
    <row r="213" spans="2:11" s="1" customFormat="1" ht="15" customHeight="1">
      <c r="B213" s="274"/>
      <c r="C213" s="251"/>
      <c r="D213" s="251"/>
      <c r="E213" s="251"/>
      <c r="F213" s="272"/>
      <c r="G213" s="251"/>
      <c r="H213" s="251"/>
      <c r="I213" s="251"/>
      <c r="J213" s="251"/>
      <c r="K213" s="297"/>
    </row>
    <row r="214" spans="2:11" s="1" customFormat="1" ht="15" customHeight="1">
      <c r="B214" s="274"/>
      <c r="C214" s="251" t="s">
        <v>1345</v>
      </c>
      <c r="D214" s="251"/>
      <c r="E214" s="251"/>
      <c r="F214" s="272" t="s">
        <v>77</v>
      </c>
      <c r="G214" s="251"/>
      <c r="H214" s="383" t="s">
        <v>1407</v>
      </c>
      <c r="I214" s="383"/>
      <c r="J214" s="383"/>
      <c r="K214" s="297"/>
    </row>
    <row r="215" spans="2:11" s="1" customFormat="1" ht="15" customHeight="1">
      <c r="B215" s="274"/>
      <c r="C215" s="251"/>
      <c r="D215" s="251"/>
      <c r="E215" s="251"/>
      <c r="F215" s="272" t="s">
        <v>1240</v>
      </c>
      <c r="G215" s="251"/>
      <c r="H215" s="383" t="s">
        <v>1241</v>
      </c>
      <c r="I215" s="383"/>
      <c r="J215" s="383"/>
      <c r="K215" s="297"/>
    </row>
    <row r="216" spans="2:11" s="1" customFormat="1" ht="15" customHeight="1">
      <c r="B216" s="274"/>
      <c r="C216" s="251"/>
      <c r="D216" s="251"/>
      <c r="E216" s="251"/>
      <c r="F216" s="272" t="s">
        <v>1238</v>
      </c>
      <c r="G216" s="251"/>
      <c r="H216" s="383" t="s">
        <v>1408</v>
      </c>
      <c r="I216" s="383"/>
      <c r="J216" s="383"/>
      <c r="K216" s="297"/>
    </row>
    <row r="217" spans="2:11" s="1" customFormat="1" ht="15" customHeight="1">
      <c r="B217" s="322"/>
      <c r="C217" s="251"/>
      <c r="D217" s="251"/>
      <c r="E217" s="251"/>
      <c r="F217" s="272" t="s">
        <v>1242</v>
      </c>
      <c r="G217" s="311"/>
      <c r="H217" s="384" t="s">
        <v>1243</v>
      </c>
      <c r="I217" s="384"/>
      <c r="J217" s="384"/>
      <c r="K217" s="323"/>
    </row>
    <row r="218" spans="2:11" s="1" customFormat="1" ht="15" customHeight="1">
      <c r="B218" s="322"/>
      <c r="C218" s="251"/>
      <c r="D218" s="251"/>
      <c r="E218" s="251"/>
      <c r="F218" s="272" t="s">
        <v>1244</v>
      </c>
      <c r="G218" s="311"/>
      <c r="H218" s="384" t="s">
        <v>1409</v>
      </c>
      <c r="I218" s="384"/>
      <c r="J218" s="384"/>
      <c r="K218" s="323"/>
    </row>
    <row r="219" spans="2:11" s="1" customFormat="1" ht="15" customHeight="1">
      <c r="B219" s="322"/>
      <c r="C219" s="251"/>
      <c r="D219" s="251"/>
      <c r="E219" s="251"/>
      <c r="F219" s="272"/>
      <c r="G219" s="311"/>
      <c r="H219" s="301"/>
      <c r="I219" s="301"/>
      <c r="J219" s="301"/>
      <c r="K219" s="323"/>
    </row>
    <row r="220" spans="2:11" s="1" customFormat="1" ht="15" customHeight="1">
      <c r="B220" s="322"/>
      <c r="C220" s="251" t="s">
        <v>1369</v>
      </c>
      <c r="D220" s="251"/>
      <c r="E220" s="251"/>
      <c r="F220" s="272">
        <v>1</v>
      </c>
      <c r="G220" s="311"/>
      <c r="H220" s="384" t="s">
        <v>1410</v>
      </c>
      <c r="I220" s="384"/>
      <c r="J220" s="384"/>
      <c r="K220" s="323"/>
    </row>
    <row r="221" spans="2:11" s="1" customFormat="1" ht="15" customHeight="1">
      <c r="B221" s="322"/>
      <c r="C221" s="251"/>
      <c r="D221" s="251"/>
      <c r="E221" s="251"/>
      <c r="F221" s="272">
        <v>2</v>
      </c>
      <c r="G221" s="311"/>
      <c r="H221" s="384" t="s">
        <v>1411</v>
      </c>
      <c r="I221" s="384"/>
      <c r="J221" s="384"/>
      <c r="K221" s="323"/>
    </row>
    <row r="222" spans="2:11" s="1" customFormat="1" ht="15" customHeight="1">
      <c r="B222" s="322"/>
      <c r="C222" s="251"/>
      <c r="D222" s="251"/>
      <c r="E222" s="251"/>
      <c r="F222" s="272">
        <v>3</v>
      </c>
      <c r="G222" s="311"/>
      <c r="H222" s="384" t="s">
        <v>1412</v>
      </c>
      <c r="I222" s="384"/>
      <c r="J222" s="384"/>
      <c r="K222" s="323"/>
    </row>
    <row r="223" spans="2:11" s="1" customFormat="1" ht="15" customHeight="1">
      <c r="B223" s="322"/>
      <c r="C223" s="251"/>
      <c r="D223" s="251"/>
      <c r="E223" s="251"/>
      <c r="F223" s="272">
        <v>4</v>
      </c>
      <c r="G223" s="311"/>
      <c r="H223" s="384" t="s">
        <v>1413</v>
      </c>
      <c r="I223" s="384"/>
      <c r="J223" s="384"/>
      <c r="K223" s="323"/>
    </row>
    <row r="224" spans="2:11" s="1" customFormat="1" ht="12.75" customHeight="1">
      <c r="B224" s="324"/>
      <c r="C224" s="325"/>
      <c r="D224" s="325"/>
      <c r="E224" s="325"/>
      <c r="F224" s="325"/>
      <c r="G224" s="325"/>
      <c r="H224" s="325"/>
      <c r="I224" s="325"/>
      <c r="J224" s="325"/>
      <c r="K224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H223:J223"/>
    <mergeCell ref="H211:J211"/>
    <mergeCell ref="H212:J212"/>
    <mergeCell ref="H214:J214"/>
    <mergeCell ref="H215:J215"/>
    <mergeCell ref="H217:J217"/>
    <mergeCell ref="H218:J218"/>
    <mergeCell ref="H220:J220"/>
    <mergeCell ref="H221:J221"/>
    <mergeCell ref="H222:J222"/>
    <mergeCell ref="C205:J205"/>
    <mergeCell ref="H206:J206"/>
    <mergeCell ref="H209:J209"/>
    <mergeCell ref="H210:J210"/>
    <mergeCell ref="H216:J216"/>
    <mergeCell ref="H208:J208"/>
    <mergeCell ref="C75:J75"/>
    <mergeCell ref="C102:J102"/>
    <mergeCell ref="C122:J122"/>
    <mergeCell ref="C147:J147"/>
    <mergeCell ref="C171:J171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Rekapitulace zakázky</vt:lpstr>
      <vt:lpstr>240131 - 06 - Nepomucká 4...</vt:lpstr>
      <vt:lpstr>Pokyny pro vyplnění</vt:lpstr>
      <vt:lpstr>'240131 - 06 - Nepomucká 4...'!Názvy_tisku</vt:lpstr>
      <vt:lpstr>'Rekapitulace zakázky'!Názvy_tisku</vt:lpstr>
      <vt:lpstr>'240131 - 06 - Nepomucká 4...'!Oblast_tisku</vt:lpstr>
      <vt:lpstr>'Rekapitulace zakázky'!Oblast_tisku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NTBPAVEL\Pavel</dc:creator>
  <cp:lastModifiedBy>Pavel</cp:lastModifiedBy>
  <dcterms:created xsi:type="dcterms:W3CDTF">2024-06-26T21:40:31Z</dcterms:created>
  <dcterms:modified xsi:type="dcterms:W3CDTF">2024-06-26T21:45:39Z</dcterms:modified>
</cp:coreProperties>
</file>